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rivatsan\HSA-gripper-files\MATLAB\"/>
    </mc:Choice>
  </mc:AlternateContent>
  <xr:revisionPtr revIDLastSave="0" documentId="13_ncr:1_{20250A17-67BD-4718-BAF3-B726AEB21DE9}" xr6:coauthVersionLast="47" xr6:coauthVersionMax="47" xr10:uidLastSave="{00000000-0000-0000-0000-000000000000}"/>
  <bookViews>
    <workbookView xWindow="2670" yWindow="2670" windowWidth="28800" windowHeight="15540" xr2:uid="{B71FB1F9-8B32-48AF-8CBA-6D7ADC57F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1" l="1"/>
  <c r="J59" i="1" s="1"/>
  <c r="L59" i="1" s="1"/>
  <c r="K59" i="1"/>
  <c r="I60" i="1"/>
  <c r="J60" i="1" s="1"/>
  <c r="L60" i="1" s="1"/>
  <c r="K60" i="1"/>
  <c r="I61" i="1"/>
  <c r="J61" i="1" s="1"/>
  <c r="L61" i="1" s="1"/>
  <c r="K61" i="1"/>
  <c r="I62" i="1"/>
  <c r="J62" i="1" s="1"/>
  <c r="L62" i="1" s="1"/>
  <c r="K62" i="1"/>
  <c r="I63" i="1"/>
  <c r="J63" i="1" s="1"/>
  <c r="L63" i="1" s="1"/>
  <c r="K63" i="1"/>
  <c r="I64" i="1"/>
  <c r="J64" i="1" s="1"/>
  <c r="L64" i="1" s="1"/>
  <c r="K64" i="1"/>
  <c r="I65" i="1"/>
  <c r="J65" i="1" s="1"/>
  <c r="L65" i="1" s="1"/>
  <c r="K65" i="1"/>
  <c r="I66" i="1"/>
  <c r="J66" i="1" s="1"/>
  <c r="L66" i="1" s="1"/>
  <c r="K66" i="1"/>
  <c r="I67" i="1"/>
  <c r="J67" i="1" s="1"/>
  <c r="L67" i="1" s="1"/>
  <c r="K67" i="1"/>
  <c r="I68" i="1"/>
  <c r="J68" i="1" s="1"/>
  <c r="L68" i="1" s="1"/>
  <c r="K68" i="1"/>
  <c r="I69" i="1"/>
  <c r="J69" i="1" s="1"/>
  <c r="L69" i="1" s="1"/>
  <c r="K69" i="1"/>
  <c r="I70" i="1"/>
  <c r="J70" i="1" s="1"/>
  <c r="L70" i="1" s="1"/>
  <c r="K70" i="1"/>
  <c r="I71" i="1"/>
  <c r="J71" i="1" s="1"/>
  <c r="L71" i="1" s="1"/>
  <c r="K71" i="1"/>
  <c r="I72" i="1"/>
  <c r="J72" i="1" s="1"/>
  <c r="L72" i="1" s="1"/>
  <c r="K72" i="1"/>
  <c r="I73" i="1"/>
  <c r="J73" i="1" s="1"/>
  <c r="L73" i="1" s="1"/>
  <c r="K73" i="1"/>
  <c r="I74" i="1"/>
  <c r="J74" i="1" s="1"/>
  <c r="L74" i="1" s="1"/>
  <c r="K74" i="1"/>
  <c r="I75" i="1"/>
  <c r="J75" i="1" s="1"/>
  <c r="L75" i="1" s="1"/>
  <c r="K75" i="1"/>
  <c r="I76" i="1"/>
  <c r="J76" i="1" s="1"/>
  <c r="L76" i="1" s="1"/>
  <c r="K76" i="1"/>
  <c r="I77" i="1"/>
  <c r="J77" i="1" s="1"/>
  <c r="L77" i="1" s="1"/>
  <c r="K77" i="1"/>
  <c r="I78" i="1"/>
  <c r="J78" i="1" s="1"/>
  <c r="L78" i="1" s="1"/>
  <c r="K78" i="1"/>
  <c r="I79" i="1"/>
  <c r="J79" i="1" s="1"/>
  <c r="L79" i="1" s="1"/>
  <c r="K79" i="1"/>
  <c r="I80" i="1"/>
  <c r="J80" i="1" s="1"/>
  <c r="L80" i="1" s="1"/>
  <c r="K80" i="1"/>
  <c r="I81" i="1"/>
  <c r="J81" i="1" s="1"/>
  <c r="L81" i="1" s="1"/>
  <c r="K81" i="1"/>
  <c r="I82" i="1"/>
  <c r="J82" i="1" s="1"/>
  <c r="L82" i="1" s="1"/>
  <c r="K82" i="1"/>
  <c r="I83" i="1"/>
  <c r="J83" i="1" s="1"/>
  <c r="L83" i="1" s="1"/>
  <c r="K83" i="1"/>
  <c r="I84" i="1"/>
  <c r="J84" i="1" s="1"/>
  <c r="L84" i="1" s="1"/>
  <c r="K84" i="1"/>
  <c r="I85" i="1"/>
  <c r="J85" i="1" s="1"/>
  <c r="L85" i="1" s="1"/>
  <c r="K85" i="1"/>
  <c r="I86" i="1"/>
  <c r="J86" i="1" s="1"/>
  <c r="L86" i="1" s="1"/>
  <c r="K86" i="1"/>
  <c r="D77" i="1"/>
  <c r="D78" i="1"/>
  <c r="D79" i="1"/>
  <c r="D80" i="1"/>
  <c r="D81" i="1"/>
  <c r="D82" i="1"/>
  <c r="D83" i="1"/>
  <c r="D84" i="1"/>
  <c r="D85" i="1"/>
  <c r="D8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K55" i="1"/>
  <c r="K57" i="1"/>
  <c r="K58" i="1"/>
  <c r="I37" i="1"/>
  <c r="J37" i="1" s="1"/>
  <c r="L37" i="1" s="1"/>
  <c r="I38" i="1"/>
  <c r="J38" i="1" s="1"/>
  <c r="L38" i="1" s="1"/>
  <c r="I39" i="1"/>
  <c r="J39" i="1" s="1"/>
  <c r="L39" i="1" s="1"/>
  <c r="I40" i="1"/>
  <c r="J40" i="1" s="1"/>
  <c r="L40" i="1" s="1"/>
  <c r="I41" i="1"/>
  <c r="J41" i="1" s="1"/>
  <c r="L41" i="1" s="1"/>
  <c r="I42" i="1"/>
  <c r="J42" i="1" s="1"/>
  <c r="L42" i="1" s="1"/>
  <c r="I43" i="1"/>
  <c r="J43" i="1" s="1"/>
  <c r="L43" i="1" s="1"/>
  <c r="I44" i="1"/>
  <c r="J44" i="1" s="1"/>
  <c r="L44" i="1" s="1"/>
  <c r="I45" i="1"/>
  <c r="J45" i="1" s="1"/>
  <c r="L45" i="1" s="1"/>
  <c r="I46" i="1"/>
  <c r="J46" i="1" s="1"/>
  <c r="L46" i="1" s="1"/>
  <c r="I47" i="1"/>
  <c r="J47" i="1" s="1"/>
  <c r="L47" i="1" s="1"/>
  <c r="I48" i="1"/>
  <c r="J48" i="1" s="1"/>
  <c r="L48" i="1" s="1"/>
  <c r="I50" i="1"/>
  <c r="J50" i="1" s="1"/>
  <c r="L50" i="1" s="1"/>
  <c r="I51" i="1"/>
  <c r="J51" i="1" s="1"/>
  <c r="L51" i="1" s="1"/>
  <c r="I52" i="1"/>
  <c r="J52" i="1" s="1"/>
  <c r="L52" i="1" s="1"/>
  <c r="I53" i="1"/>
  <c r="J53" i="1" s="1"/>
  <c r="L53" i="1" s="1"/>
  <c r="I54" i="1"/>
  <c r="J54" i="1" s="1"/>
  <c r="L54" i="1" s="1"/>
  <c r="I55" i="1"/>
  <c r="J55" i="1" s="1"/>
  <c r="L55" i="1" s="1"/>
  <c r="I57" i="1"/>
  <c r="J57" i="1" s="1"/>
  <c r="L57" i="1" s="1"/>
  <c r="I58" i="1"/>
  <c r="J58" i="1" s="1"/>
  <c r="L58" i="1" s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R14" i="1"/>
  <c r="S14" i="1" s="1"/>
  <c r="Q8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R13" i="1" s="1"/>
  <c r="S13" i="1" s="1"/>
  <c r="K36" i="1"/>
  <c r="J16" i="1"/>
  <c r="L16" i="1" s="1"/>
  <c r="I34" i="1"/>
  <c r="J34" i="1" s="1"/>
  <c r="L34" i="1" s="1"/>
  <c r="I33" i="1"/>
  <c r="J33" i="1" s="1"/>
  <c r="L33" i="1" s="1"/>
  <c r="I32" i="1"/>
  <c r="J32" i="1" s="1"/>
  <c r="L32" i="1" s="1"/>
  <c r="I31" i="1"/>
  <c r="J31" i="1" s="1"/>
  <c r="L31" i="1" s="1"/>
  <c r="I30" i="1"/>
  <c r="J30" i="1" s="1"/>
  <c r="L30" i="1" s="1"/>
  <c r="I29" i="1"/>
  <c r="J29" i="1" s="1"/>
  <c r="L29" i="1" s="1"/>
  <c r="I28" i="1"/>
  <c r="J28" i="1" s="1"/>
  <c r="L28" i="1" s="1"/>
  <c r="I27" i="1"/>
  <c r="J27" i="1" s="1"/>
  <c r="L27" i="1" s="1"/>
  <c r="I26" i="1"/>
  <c r="J26" i="1" s="1"/>
  <c r="L26" i="1" s="1"/>
  <c r="I25" i="1"/>
  <c r="J25" i="1" s="1"/>
  <c r="L25" i="1" s="1"/>
  <c r="I24" i="1"/>
  <c r="J24" i="1" s="1"/>
  <c r="L24" i="1" s="1"/>
  <c r="I23" i="1"/>
  <c r="J23" i="1" s="1"/>
  <c r="L23" i="1" s="1"/>
  <c r="I22" i="1"/>
  <c r="J22" i="1" s="1"/>
  <c r="L22" i="1" s="1"/>
  <c r="I21" i="1"/>
  <c r="J21" i="1" s="1"/>
  <c r="L21" i="1" s="1"/>
  <c r="I20" i="1"/>
  <c r="J20" i="1" s="1"/>
  <c r="L20" i="1" s="1"/>
  <c r="I19" i="1"/>
  <c r="J19" i="1" s="1"/>
  <c r="L19" i="1" s="1"/>
  <c r="I18" i="1"/>
  <c r="J18" i="1" s="1"/>
  <c r="L18" i="1" s="1"/>
  <c r="I17" i="1"/>
  <c r="J17" i="1" s="1"/>
  <c r="L17" i="1" s="1"/>
  <c r="I16" i="1"/>
  <c r="I15" i="1"/>
  <c r="J15" i="1" s="1"/>
  <c r="L15" i="1" s="1"/>
  <c r="I14" i="1"/>
  <c r="J14" i="1" s="1"/>
  <c r="L14" i="1" s="1"/>
  <c r="I13" i="1"/>
  <c r="J13" i="1" s="1"/>
  <c r="L13" i="1" s="1"/>
  <c r="I12" i="1"/>
  <c r="J12" i="1" s="1"/>
  <c r="L12" i="1" s="1"/>
  <c r="I11" i="1"/>
  <c r="J11" i="1" s="1"/>
  <c r="L11" i="1" s="1"/>
  <c r="Q7" i="1" s="1"/>
  <c r="R7" i="1" s="1"/>
  <c r="I10" i="1"/>
  <c r="J10" i="1" s="1"/>
  <c r="L10" i="1" s="1"/>
  <c r="I9" i="1"/>
  <c r="J9" i="1" s="1"/>
  <c r="L9" i="1" s="1"/>
  <c r="I8" i="1"/>
  <c r="J8" i="1" s="1"/>
  <c r="L8" i="1" s="1"/>
  <c r="I35" i="1"/>
  <c r="J35" i="1" s="1"/>
  <c r="L35" i="1" s="1"/>
  <c r="I36" i="1"/>
  <c r="J36" i="1" s="1"/>
  <c r="L36" i="1" s="1"/>
  <c r="G12" i="1"/>
  <c r="G11" i="1"/>
  <c r="G10" i="1"/>
  <c r="G9" i="1"/>
  <c r="G8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35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36" i="1"/>
  <c r="R12" i="1" l="1"/>
  <c r="S12" i="1" s="1"/>
  <c r="Q6" i="1"/>
  <c r="R6" i="1" s="1"/>
</calcChain>
</file>

<file path=xl/sharedStrings.xml><?xml version="1.0" encoding="utf-8"?>
<sst xmlns="http://schemas.openxmlformats.org/spreadsheetml/2006/main" count="22" uniqueCount="19">
  <si>
    <t>T_n</t>
  </si>
  <si>
    <t>Number of Triangles</t>
  </si>
  <si>
    <t>Displacement</t>
  </si>
  <si>
    <t>For t = 0.4 mm</t>
  </si>
  <si>
    <t>% diff</t>
  </si>
  <si>
    <t>Angle (FEA)</t>
  </si>
  <si>
    <t xml:space="preserve">A (mm) </t>
  </si>
  <si>
    <t>β (in degress)</t>
  </si>
  <si>
    <t>β (in radians)</t>
  </si>
  <si>
    <t>B/sqrt(A^2 + B^2)</t>
  </si>
  <si>
    <t>FEA (in radians)</t>
  </si>
  <si>
    <t>min</t>
  </si>
  <si>
    <t>max</t>
  </si>
  <si>
    <t>flat</t>
  </si>
  <si>
    <t>% Relative Difference in TriangluarTorsional  Performance</t>
  </si>
  <si>
    <t>Bending Stiffness</t>
  </si>
  <si>
    <t>k</t>
  </si>
  <si>
    <t>M [Nmm]</t>
  </si>
  <si>
    <t>theta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</si>
</sst>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Torsional</a:t>
            </a:r>
            <a:r>
              <a:rPr lang="en-US" baseline="0"/>
              <a:t> Stiffness in terms of displacement (lower is better)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Displacement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Sheet1!$D$8:$D$36</c:f>
              <c:numCache>
                <c:formatCode>0.000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Sheet1!$E$8:$E$36</c:f>
              <c:numCache>
                <c:formatCode>0.000</c:formatCode>
                <c:ptCount val="29"/>
                <c:pt idx="0">
                  <c:v>0.14044177267543501</c:v>
                </c:pt>
                <c:pt idx="1">
                  <c:v>0.113744542261155</c:v>
                </c:pt>
                <c:pt idx="2">
                  <c:v>0.104727005788221</c:v>
                </c:pt>
                <c:pt idx="3">
                  <c:v>0.101715370888499</c:v>
                </c:pt>
                <c:pt idx="4">
                  <c:v>0.10217938662477299</c:v>
                </c:pt>
                <c:pt idx="5">
                  <c:v>0.104714222976739</c:v>
                </c:pt>
                <c:pt idx="6">
                  <c:v>0.108965683314246</c:v>
                </c:pt>
                <c:pt idx="7">
                  <c:v>0.11373747560596099</c:v>
                </c:pt>
                <c:pt idx="8">
                  <c:v>0.119063376898681</c:v>
                </c:pt>
                <c:pt idx="9">
                  <c:v>0.124983197767771</c:v>
                </c:pt>
                <c:pt idx="10">
                  <c:v>0.13151695828469001</c:v>
                </c:pt>
                <c:pt idx="11">
                  <c:v>0.138158116959051</c:v>
                </c:pt>
                <c:pt idx="12">
                  <c:v>0.14513566266894001</c:v>
                </c:pt>
                <c:pt idx="13">
                  <c:v>0.15255181013861499</c:v>
                </c:pt>
                <c:pt idx="14">
                  <c:v>0.159980197403326</c:v>
                </c:pt>
                <c:pt idx="15">
                  <c:v>0.167753064267501</c:v>
                </c:pt>
                <c:pt idx="16">
                  <c:v>0.175369434147291</c:v>
                </c:pt>
                <c:pt idx="17">
                  <c:v>0.18342369578770201</c:v>
                </c:pt>
                <c:pt idx="18">
                  <c:v>0.19158620378380201</c:v>
                </c:pt>
                <c:pt idx="19">
                  <c:v>0.19962190408597599</c:v>
                </c:pt>
                <c:pt idx="20">
                  <c:v>0.20823360789815401</c:v>
                </c:pt>
                <c:pt idx="21">
                  <c:v>0.21684255229511901</c:v>
                </c:pt>
                <c:pt idx="22">
                  <c:v>0.22531982218173699</c:v>
                </c:pt>
                <c:pt idx="23">
                  <c:v>0.23415149531153201</c:v>
                </c:pt>
                <c:pt idx="24">
                  <c:v>0.243235141631955</c:v>
                </c:pt>
                <c:pt idx="25">
                  <c:v>0.25207182961694602</c:v>
                </c:pt>
                <c:pt idx="26">
                  <c:v>0.261394536346226</c:v>
                </c:pt>
                <c:pt idx="27">
                  <c:v>0.27070708282640499</c:v>
                </c:pt>
                <c:pt idx="28">
                  <c:v>0.28012846454470403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2-4086-9812-9E10AF5A1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938592"/>
        <c:axId val="1987938176"/>
      </c:scatterChart>
      <c:valAx>
        <c:axId val="19879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Triangles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38176"/>
        <c:crosses val="autoZero"/>
        <c:crossBetween val="midCat"/>
      </c:valAx>
      <c:valAx>
        <c:axId val="198793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9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 (</a:t>
            </a:r>
            <a:r>
              <a:rPr lang="en-US"/>
              <a:t>in radians) - from eqn. (M =</a:t>
            </a:r>
            <a:r>
              <a:rPr lang="en-US" baseline="0"/>
              <a:t> 5 Nmm)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β (in radians)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Sheet1!$D$8:$D$36</c:f>
              <c:numCache>
                <c:formatCode>0.000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Sheet1!$J$8:$J$36</c:f>
              <c:numCache>
                <c:formatCode>0.000</c:formatCode>
                <c:ptCount val="29"/>
                <c:pt idx="0">
                  <c:v>1.4043254024038089E-2</c:v>
                </c:pt>
                <c:pt idx="1">
                  <c:v>1.137396372868559E-2</c:v>
                </c:pt>
                <c:pt idx="2">
                  <c:v>1.0472317730958407E-2</c:v>
                </c:pt>
                <c:pt idx="3">
                  <c:v>1.0171186327649091E-2</c:v>
                </c:pt>
                <c:pt idx="4">
                  <c:v>1.0217583079129431E-2</c:v>
                </c:pt>
                <c:pt idx="5">
                  <c:v>1.047103958997635E-2</c:v>
                </c:pt>
                <c:pt idx="6">
                  <c:v>1.0896137093400923E-2</c:v>
                </c:pt>
                <c:pt idx="7">
                  <c:v>1.1373257154575801E-2</c:v>
                </c:pt>
                <c:pt idx="8">
                  <c:v>1.1905775120092565E-2</c:v>
                </c:pt>
                <c:pt idx="9">
                  <c:v>1.2497669058597366E-2</c:v>
                </c:pt>
                <c:pt idx="10">
                  <c:v>1.3150937636909716E-2</c:v>
                </c:pt>
                <c:pt idx="11">
                  <c:v>1.3814932757933329E-2</c:v>
                </c:pt>
                <c:pt idx="12">
                  <c:v>1.4512547332359715E-2</c:v>
                </c:pt>
                <c:pt idx="13">
                  <c:v>1.525399778104739E-2</c:v>
                </c:pt>
                <c:pt idx="14">
                  <c:v>1.5996655123430147E-2</c:v>
                </c:pt>
                <c:pt idx="15">
                  <c:v>1.6773733107666E-2</c:v>
                </c:pt>
                <c:pt idx="16">
                  <c:v>1.7535145950242331E-2</c:v>
                </c:pt>
                <c:pt idx="17">
                  <c:v>1.8340312942892695E-2</c:v>
                </c:pt>
                <c:pt idx="18">
                  <c:v>1.9156276819815993E-2</c:v>
                </c:pt>
                <c:pt idx="19">
                  <c:v>1.9959539470987105E-2</c:v>
                </c:pt>
                <c:pt idx="20">
                  <c:v>2.0820351817112458E-2</c:v>
                </c:pt>
                <c:pt idx="21">
                  <c:v>2.1680857492387674E-2</c:v>
                </c:pt>
                <c:pt idx="22">
                  <c:v>2.2528170290250209E-2</c:v>
                </c:pt>
                <c:pt idx="23">
                  <c:v>2.3410871669668008E-2</c:v>
                </c:pt>
                <c:pt idx="24">
                  <c:v>2.4318718997949809E-2</c:v>
                </c:pt>
                <c:pt idx="25">
                  <c:v>2.5201846097411367E-2</c:v>
                </c:pt>
                <c:pt idx="26">
                  <c:v>2.6133502630263615E-2</c:v>
                </c:pt>
                <c:pt idx="27">
                  <c:v>2.7064098507228698E-2</c:v>
                </c:pt>
                <c:pt idx="28">
                  <c:v>2.8005522492939597E-2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5-4C5F-9C99-A652D1A0C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85519"/>
        <c:axId val="161185103"/>
      </c:scatterChart>
      <c:valAx>
        <c:axId val="16118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Triangles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5103"/>
        <c:crosses val="autoZero"/>
        <c:crossBetween val="midCat"/>
      </c:valAx>
      <c:valAx>
        <c:axId val="16118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Displacement (radians)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8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  <a:r>
              <a:rPr lang="en-US" baseline="0"/>
              <a:t> Measurement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β (in radians)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Sheet1!$D$8:$D$36</c:f>
              <c:numCache>
                <c:formatCode>0.000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Sheet1!$J$8:$J$36</c:f>
              <c:numCache>
                <c:formatCode>0.000</c:formatCode>
                <c:ptCount val="29"/>
                <c:pt idx="0">
                  <c:v>1.4043254024038089E-2</c:v>
                </c:pt>
                <c:pt idx="1">
                  <c:v>1.137396372868559E-2</c:v>
                </c:pt>
                <c:pt idx="2">
                  <c:v>1.0472317730958407E-2</c:v>
                </c:pt>
                <c:pt idx="3">
                  <c:v>1.0171186327649091E-2</c:v>
                </c:pt>
                <c:pt idx="4">
                  <c:v>1.0217583079129431E-2</c:v>
                </c:pt>
                <c:pt idx="5">
                  <c:v>1.047103958997635E-2</c:v>
                </c:pt>
                <c:pt idx="6">
                  <c:v>1.0896137093400923E-2</c:v>
                </c:pt>
                <c:pt idx="7">
                  <c:v>1.1373257154575801E-2</c:v>
                </c:pt>
                <c:pt idx="8">
                  <c:v>1.1905775120092565E-2</c:v>
                </c:pt>
                <c:pt idx="9">
                  <c:v>1.2497669058597366E-2</c:v>
                </c:pt>
                <c:pt idx="10">
                  <c:v>1.3150937636909716E-2</c:v>
                </c:pt>
                <c:pt idx="11">
                  <c:v>1.3814932757933329E-2</c:v>
                </c:pt>
                <c:pt idx="12">
                  <c:v>1.4512547332359715E-2</c:v>
                </c:pt>
                <c:pt idx="13">
                  <c:v>1.525399778104739E-2</c:v>
                </c:pt>
                <c:pt idx="14">
                  <c:v>1.5996655123430147E-2</c:v>
                </c:pt>
                <c:pt idx="15">
                  <c:v>1.6773733107666E-2</c:v>
                </c:pt>
                <c:pt idx="16">
                  <c:v>1.7535145950242331E-2</c:v>
                </c:pt>
                <c:pt idx="17">
                  <c:v>1.8340312942892695E-2</c:v>
                </c:pt>
                <c:pt idx="18">
                  <c:v>1.9156276819815993E-2</c:v>
                </c:pt>
                <c:pt idx="19">
                  <c:v>1.9959539470987105E-2</c:v>
                </c:pt>
                <c:pt idx="20">
                  <c:v>2.0820351817112458E-2</c:v>
                </c:pt>
                <c:pt idx="21">
                  <c:v>2.1680857492387674E-2</c:v>
                </c:pt>
                <c:pt idx="22">
                  <c:v>2.2528170290250209E-2</c:v>
                </c:pt>
                <c:pt idx="23">
                  <c:v>2.3410871669668008E-2</c:v>
                </c:pt>
                <c:pt idx="24">
                  <c:v>2.4318718997949809E-2</c:v>
                </c:pt>
                <c:pt idx="25">
                  <c:v>2.5201846097411367E-2</c:v>
                </c:pt>
                <c:pt idx="26">
                  <c:v>2.6133502630263615E-2</c:v>
                </c:pt>
                <c:pt idx="27">
                  <c:v>2.7064098507228698E-2</c:v>
                </c:pt>
                <c:pt idx="28">
                  <c:v>2.8005522492939597E-2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C-4D93-B60C-E3137DCBF854}"/>
            </c:ext>
          </c:extLst>
        </c:ser>
        <c:ser>
          <c:idx val="1"/>
          <c:order val="1"/>
          <c:tx>
            <c:strRef>
              <c:f>Sheet1!$K$7</c:f>
              <c:strCache>
                <c:ptCount val="1"/>
                <c:pt idx="0">
                  <c:v>FEA (in radians)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Sheet1!$D$8:$D$36</c:f>
              <c:numCache>
                <c:formatCode>0.000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Sheet1!$K$8:$K$36</c:f>
              <c:numCache>
                <c:formatCode>0.000</c:formatCode>
                <c:ptCount val="29"/>
                <c:pt idx="0">
                  <c:v>1.3639725809996178E-2</c:v>
                </c:pt>
                <c:pt idx="1">
                  <c:v>9.9185823634531413E-3</c:v>
                </c:pt>
                <c:pt idx="2">
                  <c:v>8.5882483498282789E-3</c:v>
                </c:pt>
                <c:pt idx="3">
                  <c:v>8.0014863955729931E-3</c:v>
                </c:pt>
                <c:pt idx="4">
                  <c:v>7.8678739641372709E-3</c:v>
                </c:pt>
                <c:pt idx="5">
                  <c:v>7.9265918781679205E-3</c:v>
                </c:pt>
                <c:pt idx="6">
                  <c:v>8.1329018287638437E-3</c:v>
                </c:pt>
                <c:pt idx="7">
                  <c:v>8.3907909402471774E-3</c:v>
                </c:pt>
                <c:pt idx="8">
                  <c:v>8.6952740502291275E-3</c:v>
                </c:pt>
                <c:pt idx="9">
                  <c:v>9.0490423511211671E-3</c:v>
                </c:pt>
                <c:pt idx="10">
                  <c:v>9.4444881949638203E-3</c:v>
                </c:pt>
                <c:pt idx="11">
                  <c:v>9.8563233163273395E-3</c:v>
                </c:pt>
                <c:pt idx="12">
                  <c:v>1.028871402425025E-2</c:v>
                </c:pt>
                <c:pt idx="13">
                  <c:v>1.0751711786764328E-2</c:v>
                </c:pt>
                <c:pt idx="14">
                  <c:v>1.1215976985233266E-2</c:v>
                </c:pt>
                <c:pt idx="15">
                  <c:v>1.1684389621804516E-2</c:v>
                </c:pt>
                <c:pt idx="16">
                  <c:v>1.2185201186310763E-2</c:v>
                </c:pt>
                <c:pt idx="17">
                  <c:v>1.2694660743310071E-2</c:v>
                </c:pt>
                <c:pt idx="18">
                  <c:v>1.3207570680978343E-2</c:v>
                </c:pt>
                <c:pt idx="19">
                  <c:v>1.3720573735767048E-2</c:v>
                </c:pt>
                <c:pt idx="20">
                  <c:v>1.4261785763975861E-2</c:v>
                </c:pt>
                <c:pt idx="21">
                  <c:v>1.4809373043628808E-2</c:v>
                </c:pt>
                <c:pt idx="22">
                  <c:v>1.5348986428450633E-2</c:v>
                </c:pt>
                <c:pt idx="23">
                  <c:v>1.5910425664895613E-2</c:v>
                </c:pt>
                <c:pt idx="24">
                  <c:v>1.6485186441315455E-2</c:v>
                </c:pt>
                <c:pt idx="25">
                  <c:v>1.7051023968213924E-2</c:v>
                </c:pt>
                <c:pt idx="26">
                  <c:v>1.7644070223357376E-2</c:v>
                </c:pt>
                <c:pt idx="27">
                  <c:v>1.8235540298391435E-2</c:v>
                </c:pt>
                <c:pt idx="28">
                  <c:v>1.8834450345509304E-2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C-4D93-B60C-E3137DCBF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52959"/>
        <c:axId val="2089749215"/>
      </c:scatterChart>
      <c:valAx>
        <c:axId val="208975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Triangles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49215"/>
        <c:crosses val="autoZero"/>
        <c:crossBetween val="midCat"/>
      </c:valAx>
      <c:valAx>
        <c:axId val="2089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(in radians)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52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Sheet1!$J$7</c:f>
              <c:strCache>
                <c:ptCount val="1"/>
                <c:pt idx="0">
                  <c:v>β (in radians)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Sheet1!$D$8:$D$86</c:f>
              <c:numCache>
                <c:formatCode>0.000</c:formatCode>
                <c:ptCount val="7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</c:numCache>
            </c:numRef>
          </c:xVal>
          <c:yVal>
            <c:numRef>
              <c:f>Sheet1!$J$8:$J$86</c:f>
              <c:numCache>
                <c:formatCode>0.000</c:formatCode>
                <c:ptCount val="79"/>
                <c:pt idx="0">
                  <c:v>1.4043254024038089E-2</c:v>
                </c:pt>
                <c:pt idx="1">
                  <c:v>1.137396372868559E-2</c:v>
                </c:pt>
                <c:pt idx="2">
                  <c:v>1.0472317730958407E-2</c:v>
                </c:pt>
                <c:pt idx="3">
                  <c:v>1.0171186327649091E-2</c:v>
                </c:pt>
                <c:pt idx="4">
                  <c:v>1.0217583079129431E-2</c:v>
                </c:pt>
                <c:pt idx="5">
                  <c:v>1.047103958997635E-2</c:v>
                </c:pt>
                <c:pt idx="6">
                  <c:v>1.0896137093400923E-2</c:v>
                </c:pt>
                <c:pt idx="7">
                  <c:v>1.1373257154575801E-2</c:v>
                </c:pt>
                <c:pt idx="8">
                  <c:v>1.1905775120092565E-2</c:v>
                </c:pt>
                <c:pt idx="9">
                  <c:v>1.2497669058597366E-2</c:v>
                </c:pt>
                <c:pt idx="10">
                  <c:v>1.3150937636909716E-2</c:v>
                </c:pt>
                <c:pt idx="11">
                  <c:v>1.3814932757933329E-2</c:v>
                </c:pt>
                <c:pt idx="12">
                  <c:v>1.4512547332359715E-2</c:v>
                </c:pt>
                <c:pt idx="13">
                  <c:v>1.525399778104739E-2</c:v>
                </c:pt>
                <c:pt idx="14">
                  <c:v>1.5996655123430147E-2</c:v>
                </c:pt>
                <c:pt idx="15">
                  <c:v>1.6773733107666E-2</c:v>
                </c:pt>
                <c:pt idx="16">
                  <c:v>1.7535145950242331E-2</c:v>
                </c:pt>
                <c:pt idx="17">
                  <c:v>1.8340312942892695E-2</c:v>
                </c:pt>
                <c:pt idx="18">
                  <c:v>1.9156276819815993E-2</c:v>
                </c:pt>
                <c:pt idx="19">
                  <c:v>1.9959539470987105E-2</c:v>
                </c:pt>
                <c:pt idx="20">
                  <c:v>2.0820351817112458E-2</c:v>
                </c:pt>
                <c:pt idx="21">
                  <c:v>2.1680857492387674E-2</c:v>
                </c:pt>
                <c:pt idx="22">
                  <c:v>2.2528170290250209E-2</c:v>
                </c:pt>
                <c:pt idx="23">
                  <c:v>2.3410871669668008E-2</c:v>
                </c:pt>
                <c:pt idx="24">
                  <c:v>2.4318718997949809E-2</c:v>
                </c:pt>
                <c:pt idx="25">
                  <c:v>2.5201846097411367E-2</c:v>
                </c:pt>
                <c:pt idx="26">
                  <c:v>2.6133502630263615E-2</c:v>
                </c:pt>
                <c:pt idx="27">
                  <c:v>2.7064098507228698E-2</c:v>
                </c:pt>
                <c:pt idx="28">
                  <c:v>2.8005522492939597E-2</c:v>
                </c:pt>
                <c:pt idx="29">
                  <c:v>2.8952401158439389E-2</c:v>
                </c:pt>
                <c:pt idx="30">
                  <c:v>2.9925018577203189E-2</c:v>
                </c:pt>
                <c:pt idx="31">
                  <c:v>3.0913808373187579E-2</c:v>
                </c:pt>
                <c:pt idx="32">
                  <c:v>3.1820160586246676E-2</c:v>
                </c:pt>
                <c:pt idx="33">
                  <c:v>3.2890560970019203E-2</c:v>
                </c:pt>
                <c:pt idx="34">
                  <c:v>3.3782995259917716E-2</c:v>
                </c:pt>
                <c:pt idx="35">
                  <c:v>3.4867109357182971E-2</c:v>
                </c:pt>
                <c:pt idx="36">
                  <c:v>3.591745733353114E-2</c:v>
                </c:pt>
                <c:pt idx="37">
                  <c:v>3.6941055647157925E-2</c:v>
                </c:pt>
                <c:pt idx="38">
                  <c:v>3.8030861458247134E-2</c:v>
                </c:pt>
                <c:pt idx="39">
                  <c:v>3.9121818561476805E-2</c:v>
                </c:pt>
                <c:pt idx="40">
                  <c:v>4.0220164600515973E-2</c:v>
                </c:pt>
                <c:pt idx="42">
                  <c:v>4.2420904294321798E-2</c:v>
                </c:pt>
                <c:pt idx="43">
                  <c:v>4.3545547701147359E-2</c:v>
                </c:pt>
                <c:pt idx="44">
                  <c:v>4.4673012152230671E-2</c:v>
                </c:pt>
                <c:pt idx="45">
                  <c:v>4.5800814871581441E-2</c:v>
                </c:pt>
                <c:pt idx="46">
                  <c:v>4.6949059986133294E-2</c:v>
                </c:pt>
                <c:pt idx="47">
                  <c:v>4.8114925597106097E-2</c:v>
                </c:pt>
                <c:pt idx="49">
                  <c:v>5.0486874010577255E-2</c:v>
                </c:pt>
                <c:pt idx="50">
                  <c:v>5.1700179596428822E-2</c:v>
                </c:pt>
                <c:pt idx="51">
                  <c:v>5.2899157727391226E-2</c:v>
                </c:pt>
                <c:pt idx="52">
                  <c:v>5.412448382808651E-2</c:v>
                </c:pt>
                <c:pt idx="53">
                  <c:v>5.537967752477202E-2</c:v>
                </c:pt>
                <c:pt idx="54">
                  <c:v>5.6588759161936467E-2</c:v>
                </c:pt>
                <c:pt idx="55">
                  <c:v>5.7867126526251672E-2</c:v>
                </c:pt>
                <c:pt idx="56">
                  <c:v>5.9147818998864718E-2</c:v>
                </c:pt>
                <c:pt idx="57">
                  <c:v>6.0427093111156523E-2</c:v>
                </c:pt>
                <c:pt idx="58">
                  <c:v>6.1753734319948649E-2</c:v>
                </c:pt>
                <c:pt idx="59">
                  <c:v>6.3041806907521675E-2</c:v>
                </c:pt>
                <c:pt idx="60">
                  <c:v>6.4361158072842067E-2</c:v>
                </c:pt>
                <c:pt idx="61">
                  <c:v>6.5735809424139938E-2</c:v>
                </c:pt>
                <c:pt idx="62">
                  <c:v>6.7084946952447974E-2</c:v>
                </c:pt>
                <c:pt idx="63">
                  <c:v>6.845968147373048E-2</c:v>
                </c:pt>
                <c:pt idx="64">
                  <c:v>6.9820123846765586E-2</c:v>
                </c:pt>
                <c:pt idx="65">
                  <c:v>7.1195787058717208E-2</c:v>
                </c:pt>
                <c:pt idx="66">
                  <c:v>7.2599828950952877E-2</c:v>
                </c:pt>
                <c:pt idx="67">
                  <c:v>7.4044773734952676E-2</c:v>
                </c:pt>
                <c:pt idx="68">
                  <c:v>7.544336513568381E-2</c:v>
                </c:pt>
                <c:pt idx="69">
                  <c:v>7.6913030983022726E-2</c:v>
                </c:pt>
                <c:pt idx="70">
                  <c:v>7.8341924860379164E-2</c:v>
                </c:pt>
                <c:pt idx="71">
                  <c:v>7.9855134429797442E-2</c:v>
                </c:pt>
                <c:pt idx="72">
                  <c:v>8.1366910565416964E-2</c:v>
                </c:pt>
                <c:pt idx="73">
                  <c:v>8.2858990336865321E-2</c:v>
                </c:pt>
                <c:pt idx="74">
                  <c:v>8.4376760454718994E-2</c:v>
                </c:pt>
                <c:pt idx="75">
                  <c:v>8.5899761376711847E-2</c:v>
                </c:pt>
                <c:pt idx="76">
                  <c:v>8.7527311811549241E-2</c:v>
                </c:pt>
                <c:pt idx="77">
                  <c:v>8.9058935402749784E-2</c:v>
                </c:pt>
                <c:pt idx="78">
                  <c:v>9.0652154162990994E-2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5-4A0F-867F-8A8A1E9ED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65311"/>
        <c:axId val="930441519"/>
      </c:scatterChart>
      <c:valAx>
        <c:axId val="7860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441519"/>
        <c:crosses val="autoZero"/>
        <c:crossBetween val="midCat"/>
      </c:valAx>
      <c:valAx>
        <c:axId val="93044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421837</xdr:colOff>
      <xdr:row>32</xdr:row>
      <xdr:rowOff>48551</xdr:rowOff>
    </xdr:from>
    <xdr:to>
      <xdr:col>21</xdr:col>
      <xdr:colOff>505748</xdr:colOff>
      <xdr:row>48</xdr:row>
      <xdr:rowOff>172830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0BD0C-F605-A205-90BF-FA90959E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608193</xdr:colOff>
      <xdr:row>15</xdr:row>
      <xdr:rowOff>147436</xdr:rowOff>
    </xdr:from>
    <xdr:to>
      <xdr:col>20</xdr:col>
      <xdr:colOff>71148</xdr:colOff>
      <xdr:row>31</xdr:row>
      <xdr:rowOff>45043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A9E2E-1CC8-A97A-72D0-C16A0C574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529378</xdr:colOff>
      <xdr:row>12</xdr:row>
      <xdr:rowOff>79539</xdr:rowOff>
    </xdr:from>
    <xdr:to>
      <xdr:col>30</xdr:col>
      <xdr:colOff>181603</xdr:colOff>
      <xdr:row>31</xdr:row>
      <xdr:rowOff>72395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E687AA-8583-DE9B-8288-23DA29418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331108</xdr:colOff>
      <xdr:row>35</xdr:row>
      <xdr:rowOff>107043</xdr:rowOff>
    </xdr:from>
    <xdr:to>
      <xdr:col>29</xdr:col>
      <xdr:colOff>394608</xdr:colOff>
      <xdr:row>50</xdr:row>
      <xdr:rowOff>128814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BAC86A-1D14-C23C-D225-5D37ED65B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4C116-FC9E-4E1D-BF31-F010E505552F}">
  <dimension ref="A4:S103"/>
  <sheetViews>
    <sheetView tabSelected="1" zoomScale="70" zoomScaleNormal="70" workbookViewId="0">
      <selection activeCell="F59" sqref="F59"/>
    </sheetView>
  </sheetViews>
  <sheetFormatPr defaultColWidth="9.1796875" defaultRowHeight="14.5" x14ac:dyDescent="0.35"/>
  <cols>
    <col min="1" max="1" width="9.1796875" style="2"/>
    <col min="2" max="2" width="12.81640625" style="2" bestFit="1" customWidth="1"/>
    <col min="3" max="3" width="9.1796875" style="4"/>
    <col min="4" max="4" width="19.26953125" style="4" bestFit="1" customWidth="1"/>
    <col min="5" max="5" width="13.26953125" style="4" bestFit="1" customWidth="1"/>
    <col min="6" max="6" width="18.26953125" style="4" bestFit="1" customWidth="1"/>
    <col min="7" max="7" width="10.54296875" style="4" customWidth="1"/>
    <col min="8" max="8" width="11.54296875" style="4" customWidth="1"/>
    <col min="9" max="9" width="14.81640625" style="4" bestFit="1" customWidth="1"/>
    <col min="10" max="10" width="11.7265625" style="4" bestFit="1" customWidth="1"/>
    <col min="11" max="11" width="13.453125" style="4" bestFit="1" customWidth="1"/>
    <col min="12" max="12" width="11.7265625" style="4" bestFit="1" customWidth="1"/>
    <col min="13" max="16" width="9.1796875" style="2"/>
    <col min="17" max="17" width="18.81640625" style="2" customWidth="1"/>
    <col min="18" max="16384" width="9.1796875" style="2"/>
  </cols>
  <sheetData>
    <row r="4" spans="1:19" x14ac:dyDescent="0.35">
      <c r="B4" s="2" t="s">
        <v>3</v>
      </c>
    </row>
    <row r="5" spans="1:19" x14ac:dyDescent="0.35">
      <c r="Q5" s="3" t="s">
        <v>14</v>
      </c>
    </row>
    <row r="6" spans="1:19" x14ac:dyDescent="0.35">
      <c r="A6" s="1" t="s">
        <v>6</v>
      </c>
      <c r="B6" s="2">
        <v>10</v>
      </c>
      <c r="P6" s="2" t="s">
        <v>11</v>
      </c>
      <c r="Q6" s="2">
        <f>L8</f>
        <v>0.80461918602377402</v>
      </c>
      <c r="R6" s="2">
        <f>($Q$8-Q6)/$Q$8</f>
        <v>0.99476159384099094</v>
      </c>
    </row>
    <row r="7" spans="1:19" x14ac:dyDescent="0.35">
      <c r="C7" s="5" t="s">
        <v>0</v>
      </c>
      <c r="D7" s="5" t="s">
        <v>1</v>
      </c>
      <c r="E7" s="5" t="s">
        <v>2</v>
      </c>
      <c r="F7" s="5" t="s">
        <v>5</v>
      </c>
      <c r="G7" s="5" t="s">
        <v>4</v>
      </c>
      <c r="H7" s="5"/>
      <c r="I7" s="5" t="s">
        <v>9</v>
      </c>
      <c r="J7" s="5" t="s">
        <v>8</v>
      </c>
      <c r="K7" s="5" t="s">
        <v>10</v>
      </c>
      <c r="L7" s="5" t="s">
        <v>7</v>
      </c>
      <c r="P7" s="2" t="s">
        <v>12</v>
      </c>
      <c r="Q7" s="2">
        <f>L33</f>
        <v>1.4439594169902172</v>
      </c>
      <c r="R7" s="2">
        <f>($Q$8-Q7)/$Q$8</f>
        <v>0.99059922254563659</v>
      </c>
    </row>
    <row r="8" spans="1:19" x14ac:dyDescent="0.35">
      <c r="C8" s="4">
        <v>1</v>
      </c>
      <c r="D8" s="4">
        <f t="shared" ref="D8:D36" si="0">C8+1</f>
        <v>2</v>
      </c>
      <c r="E8" s="4">
        <v>0.14044177267543501</v>
      </c>
      <c r="F8" s="4">
        <v>0.78149872244999996</v>
      </c>
      <c r="G8" s="4" t="e">
        <f>-(#REF!-E8)/E8*100</f>
        <v>#REF!</v>
      </c>
      <c r="I8" s="4">
        <f t="shared" ref="I8:I39" si="1">E8/SQRT($B$6^2+E8^2)</f>
        <v>1.4042792443252048E-2</v>
      </c>
      <c r="J8" s="4">
        <f t="shared" ref="J8:J36" si="2">ASIN(I8)</f>
        <v>1.4043254024038089E-2</v>
      </c>
      <c r="K8" s="4">
        <f t="shared" ref="K8:K36" si="3">F8/57.2957795</f>
        <v>1.3639725809996178E-2</v>
      </c>
      <c r="L8" s="4">
        <f t="shared" ref="L8:L36" si="4">J8*57.2957795</f>
        <v>0.80461918602377402</v>
      </c>
      <c r="P8" s="2" t="s">
        <v>13</v>
      </c>
      <c r="Q8" s="2">
        <f>15.36*10</f>
        <v>153.6</v>
      </c>
    </row>
    <row r="9" spans="1:19" x14ac:dyDescent="0.35">
      <c r="C9" s="4">
        <v>2</v>
      </c>
      <c r="D9" s="4">
        <f t="shared" si="0"/>
        <v>3</v>
      </c>
      <c r="E9" s="4">
        <v>0.113744542261155</v>
      </c>
      <c r="F9" s="4">
        <v>0.56829290804900001</v>
      </c>
      <c r="G9" s="4">
        <f>-(E8-E9)/E9*100</f>
        <v>-23.471218823830455</v>
      </c>
      <c r="I9" s="4">
        <f t="shared" si="1"/>
        <v>1.1373718494247752E-2</v>
      </c>
      <c r="J9" s="4">
        <f t="shared" si="2"/>
        <v>1.137396372868559E-2</v>
      </c>
      <c r="K9" s="4">
        <f t="shared" si="3"/>
        <v>9.9185823634531413E-3</v>
      </c>
      <c r="L9" s="4">
        <f t="shared" si="4"/>
        <v>0.65168011783976743</v>
      </c>
    </row>
    <row r="10" spans="1:19" x14ac:dyDescent="0.35">
      <c r="C10" s="4">
        <v>3</v>
      </c>
      <c r="D10" s="4">
        <f t="shared" si="0"/>
        <v>4</v>
      </c>
      <c r="E10" s="4">
        <v>0.104727005788221</v>
      </c>
      <c r="F10" s="4">
        <v>0.49207038374299999</v>
      </c>
      <c r="G10" s="4">
        <f>-(E9-E10)/E10*100</f>
        <v>-8.6105168433529649</v>
      </c>
      <c r="I10" s="4">
        <f t="shared" si="1"/>
        <v>1.0472126316473524E-2</v>
      </c>
      <c r="J10" s="4">
        <f t="shared" si="2"/>
        <v>1.0472317730958407E-2</v>
      </c>
      <c r="K10" s="4">
        <f t="shared" si="3"/>
        <v>8.5882483498282789E-3</v>
      </c>
      <c r="L10" s="4">
        <f t="shared" si="4"/>
        <v>0.60001960756693318</v>
      </c>
      <c r="Q10" s="2" t="s">
        <v>15</v>
      </c>
    </row>
    <row r="11" spans="1:19" x14ac:dyDescent="0.35">
      <c r="C11" s="4">
        <v>4</v>
      </c>
      <c r="D11" s="4">
        <f t="shared" si="0"/>
        <v>5</v>
      </c>
      <c r="E11" s="4">
        <v>0.101715370888499</v>
      </c>
      <c r="F11" s="4">
        <v>0.45845140019300001</v>
      </c>
      <c r="G11" s="4">
        <f>-(E10-E11)/E11*100</f>
        <v>-2.9608454193451026</v>
      </c>
      <c r="I11" s="4">
        <f t="shared" si="1"/>
        <v>1.0171010955213295E-2</v>
      </c>
      <c r="J11" s="4">
        <f t="shared" si="2"/>
        <v>1.0171186327649091E-2</v>
      </c>
      <c r="K11" s="4">
        <f t="shared" si="3"/>
        <v>8.0014863955729931E-3</v>
      </c>
      <c r="L11" s="4">
        <f t="shared" si="4"/>
        <v>0.58276604908239704</v>
      </c>
      <c r="Q11" s="2" t="s">
        <v>17</v>
      </c>
      <c r="R11" s="2" t="s">
        <v>18</v>
      </c>
      <c r="S11" s="2" t="s">
        <v>16</v>
      </c>
    </row>
    <row r="12" spans="1:19" x14ac:dyDescent="0.35">
      <c r="C12" s="4">
        <v>5</v>
      </c>
      <c r="D12" s="4">
        <f t="shared" si="0"/>
        <v>6</v>
      </c>
      <c r="E12" s="4">
        <v>0.10217938662477299</v>
      </c>
      <c r="F12" s="4">
        <v>0.45079597178300002</v>
      </c>
      <c r="G12" s="4">
        <f>-(E11-E12)/E12*100</f>
        <v>0.45411873333901914</v>
      </c>
      <c r="I12" s="4">
        <f t="shared" si="1"/>
        <v>1.021740529580803E-2</v>
      </c>
      <c r="J12" s="4">
        <f t="shared" si="2"/>
        <v>1.0217583079129431E-2</v>
      </c>
      <c r="K12" s="4">
        <f t="shared" si="3"/>
        <v>7.8678739641372709E-3</v>
      </c>
      <c r="L12" s="4">
        <f t="shared" si="4"/>
        <v>0.58542438712473099</v>
      </c>
      <c r="O12" s="2">
        <v>30</v>
      </c>
      <c r="P12" s="2" t="s">
        <v>12</v>
      </c>
      <c r="Q12" s="2">
        <v>5</v>
      </c>
      <c r="R12" s="2">
        <f>K8</f>
        <v>1.3639725809996178E-2</v>
      </c>
      <c r="S12" s="2">
        <f>Q12/R12</f>
        <v>366.57628383817206</v>
      </c>
    </row>
    <row r="13" spans="1:19" x14ac:dyDescent="0.35">
      <c r="C13" s="4">
        <v>6</v>
      </c>
      <c r="D13" s="4">
        <f t="shared" si="0"/>
        <v>7</v>
      </c>
      <c r="E13" s="4">
        <v>0.104714222976739</v>
      </c>
      <c r="F13" s="4">
        <v>0.45416026043800001</v>
      </c>
      <c r="G13" s="4">
        <f t="shared" ref="G13:G35" si="5">(E12-E13)/E12*100</f>
        <v>-2.4807707657069153</v>
      </c>
      <c r="I13" s="4">
        <f t="shared" si="1"/>
        <v>1.0470848245568777E-2</v>
      </c>
      <c r="J13" s="4">
        <f t="shared" si="2"/>
        <v>1.047103958997635E-2</v>
      </c>
      <c r="K13" s="4">
        <f t="shared" si="3"/>
        <v>7.9265918781679205E-3</v>
      </c>
      <c r="L13" s="4">
        <f t="shared" si="4"/>
        <v>0.59994637548305541</v>
      </c>
      <c r="O13" s="2">
        <v>2</v>
      </c>
      <c r="P13" s="2" t="s">
        <v>11</v>
      </c>
      <c r="Q13" s="2">
        <v>5</v>
      </c>
      <c r="R13" s="2">
        <f>K36</f>
        <v>1.8834450345509304E-2</v>
      </c>
      <c r="S13" s="2">
        <f t="shared" ref="S13:S14" si="6">Q13/R13</f>
        <v>265.47098047871356</v>
      </c>
    </row>
    <row r="14" spans="1:19" x14ac:dyDescent="0.35">
      <c r="C14" s="4">
        <v>7</v>
      </c>
      <c r="D14" s="4">
        <f t="shared" si="0"/>
        <v>8</v>
      </c>
      <c r="E14" s="4">
        <v>0.108965683314246</v>
      </c>
      <c r="F14" s="4">
        <v>0.46598094987599997</v>
      </c>
      <c r="G14" s="4">
        <f t="shared" si="5"/>
        <v>-4.0600600535911946</v>
      </c>
      <c r="I14" s="4">
        <f t="shared" si="1"/>
        <v>1.0895921485908821E-2</v>
      </c>
      <c r="J14" s="4">
        <f t="shared" si="2"/>
        <v>1.0896137093400923E-2</v>
      </c>
      <c r="K14" s="4">
        <f t="shared" si="3"/>
        <v>8.1329018287638437E-3</v>
      </c>
      <c r="L14" s="4">
        <f t="shared" si="4"/>
        <v>0.62430266830527015</v>
      </c>
      <c r="P14" s="2" t="s">
        <v>13</v>
      </c>
      <c r="Q14" s="2">
        <v>0.5</v>
      </c>
      <c r="R14" s="2">
        <f>RADIANS(15.36)</f>
        <v>0.26808257310632899</v>
      </c>
      <c r="S14" s="2">
        <f t="shared" si="6"/>
        <v>1.8650969893581486</v>
      </c>
    </row>
    <row r="15" spans="1:19" x14ac:dyDescent="0.35">
      <c r="C15" s="4">
        <v>8</v>
      </c>
      <c r="D15" s="4">
        <f t="shared" si="0"/>
        <v>9</v>
      </c>
      <c r="E15" s="4">
        <v>0.11373747560596099</v>
      </c>
      <c r="F15" s="4">
        <v>0.48075690754299999</v>
      </c>
      <c r="G15" s="4">
        <f t="shared" si="5"/>
        <v>-4.3791697960114933</v>
      </c>
      <c r="I15" s="4">
        <f t="shared" si="1"/>
        <v>1.1373011965838335E-2</v>
      </c>
      <c r="J15" s="4">
        <f t="shared" si="2"/>
        <v>1.1373257154575801E-2</v>
      </c>
      <c r="K15" s="4">
        <f t="shared" si="3"/>
        <v>8.3907909402471774E-3</v>
      </c>
      <c r="L15" s="4">
        <f t="shared" si="4"/>
        <v>0.65163963412537251</v>
      </c>
    </row>
    <row r="16" spans="1:19" x14ac:dyDescent="0.35">
      <c r="C16" s="4">
        <v>9</v>
      </c>
      <c r="D16" s="4">
        <f t="shared" si="0"/>
        <v>10</v>
      </c>
      <c r="E16" s="4">
        <v>0.119063376898681</v>
      </c>
      <c r="F16" s="4">
        <v>0.49820250467400001</v>
      </c>
      <c r="G16" s="4">
        <f t="shared" si="5"/>
        <v>-4.6826266051229979</v>
      </c>
      <c r="I16" s="4">
        <f t="shared" si="1"/>
        <v>1.1905493853146827E-2</v>
      </c>
      <c r="J16" s="4">
        <f t="shared" si="2"/>
        <v>1.1905775120092565E-2</v>
      </c>
      <c r="K16" s="4">
        <f t="shared" si="3"/>
        <v>8.6952740502291275E-3</v>
      </c>
      <c r="L16" s="4">
        <f t="shared" si="4"/>
        <v>0.68215066605740959</v>
      </c>
    </row>
    <row r="17" spans="3:12" x14ac:dyDescent="0.35">
      <c r="C17" s="4">
        <v>10</v>
      </c>
      <c r="D17" s="4">
        <f t="shared" si="0"/>
        <v>11</v>
      </c>
      <c r="E17" s="4">
        <v>0.124983197767771</v>
      </c>
      <c r="F17" s="4">
        <v>0.51847193523599999</v>
      </c>
      <c r="G17" s="4">
        <f t="shared" si="5"/>
        <v>-4.9719914076748992</v>
      </c>
      <c r="I17" s="4">
        <f t="shared" si="1"/>
        <v>1.2497343722375626E-2</v>
      </c>
      <c r="J17" s="4">
        <f t="shared" si="2"/>
        <v>1.2497669058597366E-2</v>
      </c>
      <c r="K17" s="4">
        <f t="shared" si="3"/>
        <v>9.0490423511211671E-3</v>
      </c>
      <c r="L17" s="4">
        <f t="shared" si="4"/>
        <v>0.71606369064536723</v>
      </c>
    </row>
    <row r="18" spans="3:12" x14ac:dyDescent="0.35">
      <c r="C18" s="4">
        <v>11</v>
      </c>
      <c r="D18" s="4">
        <f t="shared" si="0"/>
        <v>12</v>
      </c>
      <c r="E18" s="4">
        <v>0.13151695828469001</v>
      </c>
      <c r="F18" s="4">
        <v>0.54112931310900003</v>
      </c>
      <c r="G18" s="4">
        <f t="shared" si="5"/>
        <v>-5.2277111112641457</v>
      </c>
      <c r="I18" s="4">
        <f t="shared" si="1"/>
        <v>1.3150558570633445E-2</v>
      </c>
      <c r="J18" s="4">
        <f t="shared" si="2"/>
        <v>1.3150937636909716E-2</v>
      </c>
      <c r="K18" s="4">
        <f t="shared" si="3"/>
        <v>9.4444881949638203E-3</v>
      </c>
      <c r="L18" s="4">
        <f t="shared" si="4"/>
        <v>0.75349322306263011</v>
      </c>
    </row>
    <row r="19" spans="3:12" x14ac:dyDescent="0.35">
      <c r="C19" s="4">
        <v>12</v>
      </c>
      <c r="D19" s="4">
        <f t="shared" si="0"/>
        <v>13</v>
      </c>
      <c r="E19" s="4">
        <v>0.138158116959051</v>
      </c>
      <c r="F19" s="4">
        <v>0.56472572741299998</v>
      </c>
      <c r="G19" s="4">
        <f t="shared" si="5"/>
        <v>-5.0496595731670713</v>
      </c>
      <c r="I19" s="4">
        <f t="shared" si="1"/>
        <v>1.3814493326690295E-2</v>
      </c>
      <c r="J19" s="4">
        <f t="shared" si="2"/>
        <v>1.3814932757933329E-2</v>
      </c>
      <c r="K19" s="4">
        <f t="shared" si="3"/>
        <v>9.8563233163273395E-3</v>
      </c>
      <c r="L19" s="4">
        <f t="shared" si="4"/>
        <v>0.79153734110587493</v>
      </c>
    </row>
    <row r="20" spans="3:12" x14ac:dyDescent="0.35">
      <c r="C20" s="4">
        <v>13</v>
      </c>
      <c r="D20" s="4">
        <f t="shared" si="0"/>
        <v>14</v>
      </c>
      <c r="E20" s="4">
        <v>0.14513566266894001</v>
      </c>
      <c r="F20" s="4">
        <v>0.58949989007199999</v>
      </c>
      <c r="G20" s="4">
        <f t="shared" si="5"/>
        <v>-5.0504059142302156</v>
      </c>
      <c r="I20" s="4">
        <f t="shared" si="1"/>
        <v>1.4512037913377566E-2</v>
      </c>
      <c r="J20" s="4">
        <f t="shared" si="2"/>
        <v>1.4512547332359715E-2</v>
      </c>
      <c r="K20" s="4">
        <f t="shared" si="3"/>
        <v>1.028871402425025E-2</v>
      </c>
      <c r="L20" s="4">
        <f t="shared" si="4"/>
        <v>0.8315077119381955</v>
      </c>
    </row>
    <row r="21" spans="3:12" x14ac:dyDescent="0.35">
      <c r="C21" s="4">
        <v>14</v>
      </c>
      <c r="D21" s="4">
        <f t="shared" si="0"/>
        <v>15</v>
      </c>
      <c r="E21" s="4">
        <v>0.15255181013861499</v>
      </c>
      <c r="F21" s="4">
        <v>0.616027707782</v>
      </c>
      <c r="G21" s="4">
        <f t="shared" si="5"/>
        <v>-5.1098037059240857</v>
      </c>
      <c r="I21" s="4">
        <f t="shared" si="1"/>
        <v>1.5253406226586688E-2</v>
      </c>
      <c r="J21" s="4">
        <f t="shared" si="2"/>
        <v>1.525399778104739E-2</v>
      </c>
      <c r="K21" s="4">
        <f t="shared" si="3"/>
        <v>1.0751711786764328E-2</v>
      </c>
      <c r="L21" s="4">
        <f t="shared" si="4"/>
        <v>0.87398969335638055</v>
      </c>
    </row>
    <row r="22" spans="3:12" x14ac:dyDescent="0.35">
      <c r="C22" s="4">
        <v>15</v>
      </c>
      <c r="D22" s="4">
        <f t="shared" si="0"/>
        <v>16</v>
      </c>
      <c r="E22" s="4">
        <v>0.159980197403326</v>
      </c>
      <c r="F22" s="4">
        <v>0.64262814422299996</v>
      </c>
      <c r="G22" s="4">
        <f t="shared" si="5"/>
        <v>-4.8694192864452193</v>
      </c>
      <c r="I22" s="4">
        <f t="shared" si="1"/>
        <v>1.5995972893547133E-2</v>
      </c>
      <c r="J22" s="4">
        <f t="shared" si="2"/>
        <v>1.5996655123430147E-2</v>
      </c>
      <c r="K22" s="4">
        <f t="shared" si="3"/>
        <v>1.1215976985233266E-2</v>
      </c>
      <c r="L22" s="4">
        <f t="shared" si="4"/>
        <v>0.91654082468959897</v>
      </c>
    </row>
    <row r="23" spans="3:12" x14ac:dyDescent="0.35">
      <c r="C23" s="4">
        <v>16</v>
      </c>
      <c r="D23" s="4">
        <f t="shared" si="0"/>
        <v>17</v>
      </c>
      <c r="E23" s="4">
        <v>0.167753064267501</v>
      </c>
      <c r="F23" s="4">
        <v>0.669466211363</v>
      </c>
      <c r="G23" s="4">
        <f t="shared" si="5"/>
        <v>-4.8586431260481744</v>
      </c>
      <c r="I23" s="4">
        <f t="shared" si="1"/>
        <v>1.6772946547722625E-2</v>
      </c>
      <c r="J23" s="4">
        <f t="shared" si="2"/>
        <v>1.6773733107666E-2</v>
      </c>
      <c r="K23" s="4">
        <f t="shared" si="3"/>
        <v>1.1684389621804516E-2</v>
      </c>
      <c r="L23" s="4">
        <f t="shared" si="4"/>
        <v>0.96106411352868093</v>
      </c>
    </row>
    <row r="24" spans="3:12" x14ac:dyDescent="0.35">
      <c r="C24" s="4">
        <v>17</v>
      </c>
      <c r="D24" s="4">
        <f t="shared" si="0"/>
        <v>18</v>
      </c>
      <c r="E24" s="4">
        <v>0.175369434147291</v>
      </c>
      <c r="F24" s="4">
        <v>0.69816060033399996</v>
      </c>
      <c r="G24" s="4">
        <f t="shared" si="5"/>
        <v>-4.540226977699108</v>
      </c>
      <c r="I24" s="4">
        <f t="shared" si="1"/>
        <v>1.7534247342351837E-2</v>
      </c>
      <c r="J24" s="4">
        <f t="shared" si="2"/>
        <v>1.7535145950242331E-2</v>
      </c>
      <c r="K24" s="4">
        <f t="shared" si="3"/>
        <v>1.2185201186310763E-2</v>
      </c>
      <c r="L24" s="4">
        <f t="shared" si="4"/>
        <v>1.0046898558654027</v>
      </c>
    </row>
    <row r="25" spans="3:12" x14ac:dyDescent="0.35">
      <c r="C25" s="4">
        <v>18</v>
      </c>
      <c r="D25" s="4">
        <f t="shared" si="0"/>
        <v>19</v>
      </c>
      <c r="E25" s="4">
        <v>0.18342369578770201</v>
      </c>
      <c r="F25" s="4">
        <v>0.72735048277600001</v>
      </c>
      <c r="G25" s="4">
        <f t="shared" si="5"/>
        <v>-4.5927397095016662</v>
      </c>
      <c r="I25" s="4">
        <f t="shared" si="1"/>
        <v>1.8339284780603232E-2</v>
      </c>
      <c r="J25" s="4">
        <f t="shared" si="2"/>
        <v>1.8340312942892695E-2</v>
      </c>
      <c r="K25" s="4">
        <f t="shared" si="3"/>
        <v>1.2694660743310071E-2</v>
      </c>
      <c r="L25" s="4">
        <f t="shared" si="4"/>
        <v>1.0508225263369759</v>
      </c>
    </row>
    <row r="26" spans="3:12" x14ac:dyDescent="0.35">
      <c r="C26" s="4">
        <v>19</v>
      </c>
      <c r="D26" s="4">
        <f t="shared" si="0"/>
        <v>20</v>
      </c>
      <c r="E26" s="4">
        <v>0.19158620378380201</v>
      </c>
      <c r="F26" s="4">
        <v>0.75673805746800005</v>
      </c>
      <c r="G26" s="4">
        <f t="shared" si="5"/>
        <v>-4.4500837043145349</v>
      </c>
      <c r="I26" s="4">
        <f t="shared" si="1"/>
        <v>1.9155105234030651E-2</v>
      </c>
      <c r="J26" s="4">
        <f t="shared" si="2"/>
        <v>1.9156276819815993E-2</v>
      </c>
      <c r="K26" s="4">
        <f t="shared" si="3"/>
        <v>1.3207570680978343E-2</v>
      </c>
      <c r="L26" s="4">
        <f t="shared" si="4"/>
        <v>1.0975738127091383</v>
      </c>
    </row>
    <row r="27" spans="3:12" x14ac:dyDescent="0.35">
      <c r="C27" s="4">
        <v>20</v>
      </c>
      <c r="D27" s="4">
        <f t="shared" si="0"/>
        <v>21</v>
      </c>
      <c r="E27" s="4">
        <v>0.19962190408597599</v>
      </c>
      <c r="F27" s="4">
        <v>0.78613096737800003</v>
      </c>
      <c r="G27" s="4">
        <f t="shared" si="5"/>
        <v>-4.1943000818795806</v>
      </c>
      <c r="I27" s="4">
        <f t="shared" si="1"/>
        <v>1.995821423979784E-2</v>
      </c>
      <c r="J27" s="4">
        <f t="shared" si="2"/>
        <v>1.9959539470987105E-2</v>
      </c>
      <c r="K27" s="4">
        <f t="shared" si="3"/>
        <v>1.3720573735767048E-2</v>
      </c>
      <c r="L27" s="4">
        <f t="shared" si="4"/>
        <v>1.1435973724512238</v>
      </c>
    </row>
    <row r="28" spans="3:12" x14ac:dyDescent="0.35">
      <c r="C28" s="4">
        <v>21</v>
      </c>
      <c r="D28" s="4">
        <f t="shared" si="0"/>
        <v>22</v>
      </c>
      <c r="E28" s="4">
        <v>0.20823360789815401</v>
      </c>
      <c r="F28" s="4">
        <v>0.81714013240899996</v>
      </c>
      <c r="G28" s="4">
        <f t="shared" si="5"/>
        <v>-4.314007449036759</v>
      </c>
      <c r="I28" s="4">
        <f t="shared" si="1"/>
        <v>2.0818847624234443E-2</v>
      </c>
      <c r="J28" s="4">
        <f t="shared" si="2"/>
        <v>2.0820351817112458E-2</v>
      </c>
      <c r="K28" s="4">
        <f t="shared" si="3"/>
        <v>1.4261785763975861E-2</v>
      </c>
      <c r="L28" s="4">
        <f t="shared" si="4"/>
        <v>1.1929182868256998</v>
      </c>
    </row>
    <row r="29" spans="3:12" x14ac:dyDescent="0.35">
      <c r="C29" s="4">
        <v>22</v>
      </c>
      <c r="D29" s="4">
        <f t="shared" si="0"/>
        <v>23</v>
      </c>
      <c r="E29" s="4">
        <v>0.21684255229511901</v>
      </c>
      <c r="F29" s="4">
        <v>0.84851457244100004</v>
      </c>
      <c r="G29" s="4">
        <f t="shared" si="5"/>
        <v>-4.1342723126497365</v>
      </c>
      <c r="I29" s="4">
        <f t="shared" si="1"/>
        <v>2.1679158983174573E-2</v>
      </c>
      <c r="J29" s="4">
        <f t="shared" si="2"/>
        <v>2.1680857492387674E-2</v>
      </c>
      <c r="K29" s="4">
        <f t="shared" si="3"/>
        <v>1.4809373043628808E-2</v>
      </c>
      <c r="L29" s="4">
        <f t="shared" si="4"/>
        <v>1.2422216302547671</v>
      </c>
    </row>
    <row r="30" spans="3:12" x14ac:dyDescent="0.35">
      <c r="C30" s="4">
        <v>23</v>
      </c>
      <c r="D30" s="4">
        <f t="shared" si="0"/>
        <v>24</v>
      </c>
      <c r="E30" s="4">
        <v>0.22531982218173699</v>
      </c>
      <c r="F30" s="4">
        <v>0.87943214195300001</v>
      </c>
      <c r="G30" s="4">
        <f t="shared" si="5"/>
        <v>-3.9094125193105844</v>
      </c>
      <c r="I30" s="4">
        <f t="shared" si="1"/>
        <v>2.2526264761569346E-2</v>
      </c>
      <c r="J30" s="4">
        <f t="shared" si="2"/>
        <v>2.2528170290250209E-2</v>
      </c>
      <c r="K30" s="4">
        <f t="shared" si="3"/>
        <v>1.5348986428450633E-2</v>
      </c>
      <c r="L30" s="4">
        <f t="shared" si="4"/>
        <v>1.2907690774886271</v>
      </c>
    </row>
    <row r="31" spans="3:12" x14ac:dyDescent="0.35">
      <c r="C31" s="4">
        <v>24</v>
      </c>
      <c r="D31" s="4">
        <f t="shared" si="0"/>
        <v>25</v>
      </c>
      <c r="E31" s="4">
        <v>0.23415149531153201</v>
      </c>
      <c r="F31" s="4">
        <v>0.91160024064699996</v>
      </c>
      <c r="G31" s="4">
        <f t="shared" si="5"/>
        <v>-3.9196165895566999</v>
      </c>
      <c r="I31" s="4">
        <f t="shared" si="1"/>
        <v>2.3408733266439666E-2</v>
      </c>
      <c r="J31" s="4">
        <f t="shared" si="2"/>
        <v>2.3410871669668008E-2</v>
      </c>
      <c r="K31" s="4">
        <f t="shared" si="3"/>
        <v>1.5910425664895613E-2</v>
      </c>
      <c r="L31" s="4">
        <f t="shared" si="4"/>
        <v>1.3413441410880951</v>
      </c>
    </row>
    <row r="32" spans="3:12" x14ac:dyDescent="0.35">
      <c r="C32" s="4">
        <v>25</v>
      </c>
      <c r="D32" s="4">
        <f t="shared" si="0"/>
        <v>26</v>
      </c>
      <c r="E32" s="4">
        <v>0.243235141631955</v>
      </c>
      <c r="F32" s="4">
        <v>0.94453160735800001</v>
      </c>
      <c r="G32" s="4">
        <f t="shared" si="5"/>
        <v>-3.8793885592477033</v>
      </c>
      <c r="I32" s="4">
        <f t="shared" si="1"/>
        <v>2.4316322053379552E-2</v>
      </c>
      <c r="J32" s="4">
        <f t="shared" si="2"/>
        <v>2.4318718997949809E-2</v>
      </c>
      <c r="K32" s="4">
        <f t="shared" si="3"/>
        <v>1.6485186441315455E-2</v>
      </c>
      <c r="L32" s="4">
        <f t="shared" si="4"/>
        <v>1.3933599614289933</v>
      </c>
    </row>
    <row r="33" spans="3:12" x14ac:dyDescent="0.35">
      <c r="C33" s="4">
        <v>26</v>
      </c>
      <c r="D33" s="4">
        <f t="shared" si="0"/>
        <v>27</v>
      </c>
      <c r="E33" s="4">
        <v>0.25207182961694602</v>
      </c>
      <c r="F33" s="4">
        <v>0.97695170953199995</v>
      </c>
      <c r="G33" s="4">
        <f t="shared" si="5"/>
        <v>-3.6329816184052968</v>
      </c>
      <c r="I33" s="4">
        <f t="shared" si="1"/>
        <v>2.5199178427913235E-2</v>
      </c>
      <c r="J33" s="4">
        <f t="shared" si="2"/>
        <v>2.5201846097411367E-2</v>
      </c>
      <c r="K33" s="4">
        <f t="shared" si="3"/>
        <v>1.7051023968213924E-2</v>
      </c>
      <c r="L33" s="4">
        <f t="shared" si="4"/>
        <v>1.4439594169902172</v>
      </c>
    </row>
    <row r="34" spans="3:12" x14ac:dyDescent="0.35">
      <c r="C34" s="4">
        <v>27</v>
      </c>
      <c r="D34" s="4">
        <f t="shared" si="0"/>
        <v>28</v>
      </c>
      <c r="E34" s="4">
        <v>0.261394536346226</v>
      </c>
      <c r="F34" s="4">
        <v>1.0109307569999999</v>
      </c>
      <c r="G34" s="4">
        <f t="shared" si="5"/>
        <v>-3.6984326029001244</v>
      </c>
      <c r="I34" s="4">
        <f t="shared" si="1"/>
        <v>2.6130528042524335E-2</v>
      </c>
      <c r="J34" s="4">
        <f t="shared" si="2"/>
        <v>2.6133502630263615E-2</v>
      </c>
      <c r="K34" s="4">
        <f t="shared" si="3"/>
        <v>1.7644070223357376E-2</v>
      </c>
      <c r="L34" s="4">
        <f t="shared" si="4"/>
        <v>1.4973394042662542</v>
      </c>
    </row>
    <row r="35" spans="3:12" x14ac:dyDescent="0.35">
      <c r="C35" s="4">
        <v>28</v>
      </c>
      <c r="D35" s="4">
        <f t="shared" si="0"/>
        <v>29</v>
      </c>
      <c r="E35" s="4">
        <v>0.27070708282640499</v>
      </c>
      <c r="F35" s="4">
        <v>1.0448194959999999</v>
      </c>
      <c r="G35" s="4">
        <f t="shared" si="5"/>
        <v>-3.562640065224699</v>
      </c>
      <c r="I35" s="4">
        <f t="shared" si="1"/>
        <v>2.7060794708810794E-2</v>
      </c>
      <c r="J35" s="4">
        <f t="shared" si="2"/>
        <v>2.7064098507228698E-2</v>
      </c>
      <c r="K35" s="4">
        <f t="shared" si="3"/>
        <v>1.8235540298391435E-2</v>
      </c>
      <c r="L35" s="4">
        <f t="shared" si="4"/>
        <v>1.5506586204364547</v>
      </c>
    </row>
    <row r="36" spans="3:12" x14ac:dyDescent="0.35">
      <c r="C36" s="4">
        <v>29</v>
      </c>
      <c r="D36" s="4">
        <f t="shared" si="0"/>
        <v>30</v>
      </c>
      <c r="E36" s="4">
        <v>0.28012846454470403</v>
      </c>
      <c r="F36" s="4">
        <v>1.0791345139999999</v>
      </c>
      <c r="I36" s="4">
        <f t="shared" si="1"/>
        <v>2.8001861804587243E-2</v>
      </c>
      <c r="J36" s="4">
        <f t="shared" si="2"/>
        <v>2.8005522492939597E-2</v>
      </c>
      <c r="K36" s="4">
        <f t="shared" si="3"/>
        <v>1.8834450345509304E-2</v>
      </c>
      <c r="L36" s="4">
        <f t="shared" si="4"/>
        <v>1.6045982415377575</v>
      </c>
    </row>
    <row r="37" spans="3:12" x14ac:dyDescent="0.35">
      <c r="C37" s="4">
        <v>30</v>
      </c>
      <c r="D37" s="4">
        <f t="shared" ref="D37:D86" si="7">C37+1</f>
        <v>31</v>
      </c>
      <c r="E37" s="4">
        <v>0.28960493573518398</v>
      </c>
      <c r="I37" s="4">
        <f t="shared" si="1"/>
        <v>2.89483564771097E-2</v>
      </c>
      <c r="J37" s="4">
        <f t="shared" ref="J37:J58" si="8">ASIN(I37)</f>
        <v>2.8952401158439389E-2</v>
      </c>
      <c r="K37" s="4">
        <f t="shared" ref="K37:K58" si="9">F37/57.2957795</f>
        <v>0</v>
      </c>
      <c r="L37" s="4">
        <f t="shared" ref="L37:L58" si="10">J37*57.2957795</f>
        <v>1.6588503927694878</v>
      </c>
    </row>
    <row r="38" spans="3:12" x14ac:dyDescent="0.35">
      <c r="C38" s="4">
        <v>31</v>
      </c>
      <c r="D38" s="4">
        <f t="shared" si="7"/>
        <v>32</v>
      </c>
      <c r="E38" s="4">
        <v>0.299339544633207</v>
      </c>
      <c r="I38" s="4">
        <f t="shared" si="1"/>
        <v>2.9920552434558229E-2</v>
      </c>
      <c r="J38" s="4">
        <f t="shared" si="8"/>
        <v>2.9925018577203189E-2</v>
      </c>
      <c r="K38" s="4">
        <f t="shared" si="9"/>
        <v>0</v>
      </c>
      <c r="L38" s="4">
        <f t="shared" si="10"/>
        <v>1.7145772659328378</v>
      </c>
    </row>
    <row r="39" spans="3:12" x14ac:dyDescent="0.35">
      <c r="C39" s="4">
        <v>32</v>
      </c>
      <c r="D39" s="4">
        <f t="shared" si="7"/>
        <v>33</v>
      </c>
      <c r="E39" s="4">
        <v>0.30923659872357601</v>
      </c>
      <c r="I39" s="4">
        <f t="shared" si="1"/>
        <v>3.090888474182751E-2</v>
      </c>
      <c r="J39" s="4">
        <f t="shared" si="8"/>
        <v>3.0913808373187579E-2</v>
      </c>
      <c r="K39" s="4">
        <f t="shared" si="9"/>
        <v>0</v>
      </c>
      <c r="L39" s="4">
        <f t="shared" si="10"/>
        <v>1.7712307480554093</v>
      </c>
    </row>
    <row r="40" spans="3:12" x14ac:dyDescent="0.35">
      <c r="C40" s="4">
        <v>33</v>
      </c>
      <c r="D40" s="4">
        <f t="shared" si="7"/>
        <v>34</v>
      </c>
      <c r="E40" s="4">
        <v>0.31830904481761602</v>
      </c>
      <c r="I40" s="4">
        <f t="shared" ref="I40:I58" si="11">E40/SQRT($B$6^2+E40^2)</f>
        <v>3.1814791086031378E-2</v>
      </c>
      <c r="J40" s="4">
        <f t="shared" si="8"/>
        <v>3.1820160586246676E-2</v>
      </c>
      <c r="K40" s="4">
        <f t="shared" si="9"/>
        <v>0</v>
      </c>
      <c r="L40" s="4">
        <f t="shared" si="10"/>
        <v>1.8231609046041803</v>
      </c>
    </row>
    <row r="41" spans="3:12" x14ac:dyDescent="0.35">
      <c r="C41" s="4">
        <v>34</v>
      </c>
      <c r="D41" s="4">
        <f t="shared" si="7"/>
        <v>35</v>
      </c>
      <c r="E41" s="4">
        <v>0.32902426320064898</v>
      </c>
      <c r="I41" s="4">
        <f t="shared" si="11"/>
        <v>3.2884631182918622E-2</v>
      </c>
      <c r="J41" s="4">
        <f t="shared" si="8"/>
        <v>3.2890560970019203E-2</v>
      </c>
      <c r="K41" s="4">
        <f t="shared" si="9"/>
        <v>0</v>
      </c>
      <c r="L41" s="4">
        <f t="shared" si="10"/>
        <v>1.8844903289695265</v>
      </c>
    </row>
    <row r="42" spans="3:12" x14ac:dyDescent="0.35">
      <c r="C42" s="4">
        <v>35</v>
      </c>
      <c r="D42" s="4">
        <f t="shared" si="7"/>
        <v>36</v>
      </c>
      <c r="E42" s="4">
        <v>0.33795853203353898</v>
      </c>
      <c r="I42" s="4">
        <f t="shared" si="11"/>
        <v>3.3776569589834868E-2</v>
      </c>
      <c r="J42" s="4">
        <f t="shared" si="8"/>
        <v>3.3782995259917716E-2</v>
      </c>
      <c r="K42" s="4">
        <f t="shared" si="9"/>
        <v>0</v>
      </c>
      <c r="L42" s="4">
        <f t="shared" si="10"/>
        <v>1.9356230472617906</v>
      </c>
    </row>
    <row r="43" spans="3:12" x14ac:dyDescent="0.35">
      <c r="C43" s="4">
        <v>36</v>
      </c>
      <c r="D43" s="4">
        <f t="shared" si="7"/>
        <v>37</v>
      </c>
      <c r="E43" s="4">
        <v>0.34881245724486298</v>
      </c>
      <c r="I43" s="4">
        <f t="shared" si="11"/>
        <v>3.4860045040134444E-2</v>
      </c>
      <c r="J43" s="4">
        <f t="shared" si="8"/>
        <v>3.4867109357182971E-2</v>
      </c>
      <c r="K43" s="4">
        <f t="shared" si="9"/>
        <v>0</v>
      </c>
      <c r="L43" s="4">
        <f t="shared" si="10"/>
        <v>1.9977382095315424</v>
      </c>
    </row>
    <row r="44" spans="3:12" x14ac:dyDescent="0.35">
      <c r="C44" s="4">
        <v>37</v>
      </c>
      <c r="D44" s="4">
        <f t="shared" si="7"/>
        <v>38</v>
      </c>
      <c r="E44" s="4">
        <v>0.35932910577643401</v>
      </c>
      <c r="I44" s="4">
        <f t="shared" si="11"/>
        <v>3.5909735196752758E-2</v>
      </c>
      <c r="J44" s="4">
        <f t="shared" si="8"/>
        <v>3.591745733353114E-2</v>
      </c>
      <c r="K44" s="4">
        <f t="shared" si="9"/>
        <v>0</v>
      </c>
      <c r="L44" s="4">
        <f t="shared" si="10"/>
        <v>2.0579187155826584</v>
      </c>
    </row>
    <row r="45" spans="3:12" x14ac:dyDescent="0.35">
      <c r="C45" s="4">
        <v>38</v>
      </c>
      <c r="D45" s="4">
        <f t="shared" si="7"/>
        <v>39</v>
      </c>
      <c r="E45" s="4">
        <v>0.36957868591675103</v>
      </c>
      <c r="I45" s="4">
        <f t="shared" si="11"/>
        <v>3.6932654336917191E-2</v>
      </c>
      <c r="J45" s="4">
        <f t="shared" si="8"/>
        <v>3.6941055647157925E-2</v>
      </c>
      <c r="K45" s="4">
        <f t="shared" si="9"/>
        <v>0</v>
      </c>
      <c r="L45" s="4">
        <f t="shared" si="10"/>
        <v>2.1165665788567902</v>
      </c>
    </row>
    <row r="46" spans="3:12" x14ac:dyDescent="0.35">
      <c r="C46" s="4">
        <v>39</v>
      </c>
      <c r="D46" s="4">
        <f t="shared" si="7"/>
        <v>40</v>
      </c>
      <c r="E46" s="4">
        <v>0.38049207338934299</v>
      </c>
      <c r="I46" s="4">
        <f t="shared" si="11"/>
        <v>3.8021694487795743E-2</v>
      </c>
      <c r="J46" s="4">
        <f t="shared" si="8"/>
        <v>3.8030861458247134E-2</v>
      </c>
      <c r="K46" s="4">
        <f t="shared" si="9"/>
        <v>0</v>
      </c>
      <c r="L46" s="4">
        <f t="shared" si="10"/>
        <v>2.1790078523067762</v>
      </c>
    </row>
    <row r="47" spans="3:12" x14ac:dyDescent="0.35">
      <c r="C47" s="4">
        <v>40</v>
      </c>
      <c r="D47" s="4">
        <f t="shared" si="7"/>
        <v>41</v>
      </c>
      <c r="E47" s="4">
        <v>0.39141789653386999</v>
      </c>
      <c r="I47" s="4">
        <f t="shared" si="11"/>
        <v>3.9111839892440735E-2</v>
      </c>
      <c r="J47" s="4">
        <f t="shared" si="8"/>
        <v>3.9121818561476805E-2</v>
      </c>
      <c r="K47" s="4">
        <f t="shared" si="9"/>
        <v>0</v>
      </c>
      <c r="L47" s="4">
        <f t="shared" si="10"/>
        <v>2.2415150899373821</v>
      </c>
    </row>
    <row r="48" spans="3:12" x14ac:dyDescent="0.35">
      <c r="C48" s="4">
        <v>41</v>
      </c>
      <c r="D48" s="4">
        <f t="shared" si="7"/>
        <v>42</v>
      </c>
      <c r="E48" s="4">
        <v>0.402418661821001</v>
      </c>
      <c r="I48" s="4">
        <f t="shared" si="11"/>
        <v>4.0209321707984941E-2</v>
      </c>
      <c r="J48" s="4">
        <f t="shared" si="8"/>
        <v>4.0220164600515973E-2</v>
      </c>
      <c r="K48" s="4">
        <f t="shared" si="9"/>
        <v>0</v>
      </c>
      <c r="L48" s="4">
        <f t="shared" si="10"/>
        <v>2.3044456824048689</v>
      </c>
    </row>
    <row r="50" spans="3:15" x14ac:dyDescent="0.35">
      <c r="C50" s="4">
        <v>43</v>
      </c>
      <c r="D50" s="4">
        <f t="shared" si="7"/>
        <v>44</v>
      </c>
      <c r="E50" s="4">
        <v>0.42446368564767001</v>
      </c>
      <c r="I50" s="4">
        <f t="shared" si="11"/>
        <v>4.2408182468658628E-2</v>
      </c>
      <c r="J50" s="4">
        <f t="shared" si="8"/>
        <v>4.2420904294321798E-2</v>
      </c>
      <c r="K50" s="4">
        <f t="shared" si="9"/>
        <v>0</v>
      </c>
      <c r="L50" s="4">
        <f t="shared" si="10"/>
        <v>2.430538778638065</v>
      </c>
    </row>
    <row r="51" spans="3:15" x14ac:dyDescent="0.35">
      <c r="C51" s="4">
        <v>44</v>
      </c>
      <c r="D51" s="4">
        <f t="shared" si="7"/>
        <v>45</v>
      </c>
      <c r="E51" s="4">
        <v>0.435730924965885</v>
      </c>
      <c r="I51" s="4">
        <f t="shared" si="11"/>
        <v>4.353178705441231E-2</v>
      </c>
      <c r="J51" s="4">
        <f t="shared" si="8"/>
        <v>4.3545547701147359E-2</v>
      </c>
      <c r="K51" s="4">
        <f t="shared" si="9"/>
        <v>0</v>
      </c>
      <c r="L51" s="4">
        <f t="shared" si="10"/>
        <v>2.4949760992916712</v>
      </c>
    </row>
    <row r="52" spans="3:15" x14ac:dyDescent="0.35">
      <c r="C52" s="4">
        <v>45</v>
      </c>
      <c r="D52" s="4">
        <f t="shared" si="7"/>
        <v>46</v>
      </c>
      <c r="E52" s="4">
        <v>0.44702753543554302</v>
      </c>
      <c r="I52" s="4">
        <f t="shared" si="11"/>
        <v>4.4658154810130878E-2</v>
      </c>
      <c r="J52" s="4">
        <f t="shared" si="8"/>
        <v>4.4673012152230671E-2</v>
      </c>
      <c r="K52" s="4">
        <f t="shared" si="9"/>
        <v>0</v>
      </c>
      <c r="L52" s="4">
        <f t="shared" si="10"/>
        <v>2.559575053875029</v>
      </c>
    </row>
    <row r="53" spans="3:15" x14ac:dyDescent="0.35">
      <c r="C53" s="4">
        <v>46</v>
      </c>
      <c r="D53" s="4">
        <f t="shared" si="7"/>
        <v>47</v>
      </c>
      <c r="E53" s="4">
        <v>0.45832867446716902</v>
      </c>
      <c r="I53" s="4">
        <f t="shared" si="11"/>
        <v>4.5784803711013858E-2</v>
      </c>
      <c r="J53" s="4">
        <f t="shared" si="8"/>
        <v>4.5800814871581441E-2</v>
      </c>
      <c r="K53" s="4">
        <f t="shared" si="9"/>
        <v>0</v>
      </c>
      <c r="L53" s="4">
        <f t="shared" si="10"/>
        <v>2.6241933898024512</v>
      </c>
    </row>
    <row r="54" spans="3:15" x14ac:dyDescent="0.35">
      <c r="C54" s="4">
        <v>47</v>
      </c>
      <c r="D54" s="4">
        <f t="shared" si="7"/>
        <v>48</v>
      </c>
      <c r="E54" s="4">
        <v>0.46983585689363</v>
      </c>
      <c r="I54" s="4">
        <f t="shared" si="11"/>
        <v>4.6931814255861445E-2</v>
      </c>
      <c r="J54" s="4">
        <f t="shared" si="8"/>
        <v>4.6949059986133294E-2</v>
      </c>
      <c r="K54" s="4">
        <f t="shared" si="9"/>
        <v>0</v>
      </c>
      <c r="L54" s="4">
        <f t="shared" si="10"/>
        <v>2.6899829886977664</v>
      </c>
      <c r="O54" s="2">
        <v>0.28960493573518398</v>
      </c>
    </row>
    <row r="55" spans="3:15" x14ac:dyDescent="0.35">
      <c r="C55" s="4">
        <v>48</v>
      </c>
      <c r="D55" s="4">
        <f t="shared" si="7"/>
        <v>49</v>
      </c>
      <c r="E55" s="4">
        <v>0.481520894349447</v>
      </c>
      <c r="I55" s="4">
        <f t="shared" si="11"/>
        <v>4.8096363034365479E-2</v>
      </c>
      <c r="J55" s="4">
        <f t="shared" si="8"/>
        <v>4.8114925597106097E-2</v>
      </c>
      <c r="K55" s="4">
        <f t="shared" si="9"/>
        <v>0</v>
      </c>
      <c r="L55" s="4">
        <f t="shared" si="10"/>
        <v>2.7567821676706967</v>
      </c>
      <c r="O55" s="2">
        <v>0.299339544633207</v>
      </c>
    </row>
    <row r="56" spans="3:15" x14ac:dyDescent="0.35">
      <c r="O56" s="2">
        <v>0.30923659872357601</v>
      </c>
    </row>
    <row r="57" spans="3:15" x14ac:dyDescent="0.35">
      <c r="C57" s="4">
        <v>50</v>
      </c>
      <c r="D57" s="4">
        <f t="shared" si="7"/>
        <v>51</v>
      </c>
      <c r="E57" s="4">
        <v>0.50529813533427304</v>
      </c>
      <c r="I57" s="4">
        <f t="shared" si="11"/>
        <v>5.0465428872622148E-2</v>
      </c>
      <c r="J57" s="4">
        <f t="shared" si="8"/>
        <v>5.0486874010577255E-2</v>
      </c>
      <c r="K57" s="4">
        <f t="shared" si="9"/>
        <v>0</v>
      </c>
      <c r="L57" s="4">
        <f t="shared" si="10"/>
        <v>2.8926848009543153</v>
      </c>
      <c r="O57" s="2">
        <v>0.31830904481761602</v>
      </c>
    </row>
    <row r="58" spans="3:15" x14ac:dyDescent="0.35">
      <c r="C58" s="4">
        <v>51</v>
      </c>
      <c r="D58" s="4">
        <f t="shared" si="7"/>
        <v>52</v>
      </c>
      <c r="E58" s="4">
        <v>0.51746292183324405</v>
      </c>
      <c r="I58" s="4">
        <f t="shared" si="11"/>
        <v>5.1677151032118382E-2</v>
      </c>
      <c r="J58" s="4">
        <f t="shared" si="8"/>
        <v>5.1700179596428822E-2</v>
      </c>
      <c r="K58" s="4">
        <f t="shared" si="9"/>
        <v>0</v>
      </c>
      <c r="L58" s="4">
        <f t="shared" si="10"/>
        <v>2.9622020902673847</v>
      </c>
      <c r="O58" s="2">
        <v>0.32902426320064898</v>
      </c>
    </row>
    <row r="59" spans="3:15" x14ac:dyDescent="0.35">
      <c r="C59" s="4">
        <v>52</v>
      </c>
      <c r="D59" s="4">
        <f t="shared" si="7"/>
        <v>53</v>
      </c>
      <c r="E59" s="4">
        <v>0.529485559603177</v>
      </c>
      <c r="I59" s="4">
        <f t="shared" ref="I59:I86" si="12">E59/SQRT($B$6^2+E59^2)</f>
        <v>5.2874489709422302E-2</v>
      </c>
      <c r="J59" s="4">
        <f t="shared" ref="J59:J86" si="13">ASIN(I59)</f>
        <v>5.2899157727391226E-2</v>
      </c>
      <c r="K59" s="4">
        <f t="shared" ref="K59:K86" si="14">F59/57.2957795</f>
        <v>0</v>
      </c>
      <c r="L59" s="4">
        <f t="shared" ref="L59:L86" si="15">J59*57.2957795</f>
        <v>3.030898476884329</v>
      </c>
      <c r="O59" s="2">
        <v>0.33795853203353898</v>
      </c>
    </row>
    <row r="60" spans="3:15" x14ac:dyDescent="0.35">
      <c r="C60" s="4">
        <v>53</v>
      </c>
      <c r="D60" s="4">
        <f t="shared" si="7"/>
        <v>54</v>
      </c>
      <c r="E60" s="4">
        <v>0.54177397664815297</v>
      </c>
      <c r="I60" s="4">
        <f t="shared" si="12"/>
        <v>5.4098061782358542E-2</v>
      </c>
      <c r="J60" s="4">
        <f t="shared" si="13"/>
        <v>5.412448382808651E-2</v>
      </c>
      <c r="K60" s="4">
        <f t="shared" si="14"/>
        <v>0</v>
      </c>
      <c r="L60" s="4">
        <f t="shared" si="15"/>
        <v>3.1011044909653607</v>
      </c>
      <c r="O60" s="2">
        <v>0.34881245724486298</v>
      </c>
    </row>
    <row r="61" spans="3:15" x14ac:dyDescent="0.35">
      <c r="C61" s="4">
        <v>54</v>
      </c>
      <c r="D61" s="4">
        <f t="shared" si="7"/>
        <v>55</v>
      </c>
      <c r="E61" s="4">
        <v>0.55436361868686501</v>
      </c>
      <c r="I61" s="4">
        <f t="shared" si="12"/>
        <v>5.5351374462957875E-2</v>
      </c>
      <c r="J61" s="4">
        <f t="shared" si="13"/>
        <v>5.537967752477202E-2</v>
      </c>
      <c r="K61" s="4">
        <f t="shared" si="14"/>
        <v>0</v>
      </c>
      <c r="L61" s="4">
        <f t="shared" si="15"/>
        <v>3.1730217922404433</v>
      </c>
      <c r="O61" s="2">
        <v>0.35932910577643401</v>
      </c>
    </row>
    <row r="62" spans="3:15" x14ac:dyDescent="0.35">
      <c r="C62" s="4">
        <v>55</v>
      </c>
      <c r="D62" s="4">
        <f t="shared" si="7"/>
        <v>56</v>
      </c>
      <c r="E62" s="4">
        <v>0.56649241130501504</v>
      </c>
      <c r="I62" s="4">
        <f t="shared" si="12"/>
        <v>5.6558561749822621E-2</v>
      </c>
      <c r="J62" s="4">
        <f t="shared" si="13"/>
        <v>5.6588759161936467E-2</v>
      </c>
      <c r="K62" s="4">
        <f t="shared" si="14"/>
        <v>0</v>
      </c>
      <c r="L62" s="4">
        <f t="shared" si="15"/>
        <v>3.2422970671209166</v>
      </c>
      <c r="O62" s="2">
        <v>0.36957868591675103</v>
      </c>
    </row>
    <row r="63" spans="3:15" x14ac:dyDescent="0.35">
      <c r="C63" s="4">
        <v>56</v>
      </c>
      <c r="D63" s="4">
        <f t="shared" si="7"/>
        <v>57</v>
      </c>
      <c r="E63" s="4">
        <v>0.57931804530247599</v>
      </c>
      <c r="I63" s="4">
        <f t="shared" si="12"/>
        <v>5.7834836247995854E-2</v>
      </c>
      <c r="J63" s="4">
        <f t="shared" si="13"/>
        <v>5.7867126526251672E-2</v>
      </c>
      <c r="K63" s="4">
        <f t="shared" si="14"/>
        <v>0</v>
      </c>
      <c r="L63" s="4">
        <f t="shared" si="15"/>
        <v>3.3155421217467169</v>
      </c>
      <c r="O63" s="2">
        <v>0.38049207338934299</v>
      </c>
    </row>
    <row r="64" spans="3:15" x14ac:dyDescent="0.35">
      <c r="C64" s="4">
        <v>57</v>
      </c>
      <c r="D64" s="4">
        <f t="shared" si="7"/>
        <v>58</v>
      </c>
      <c r="E64" s="4">
        <v>0.59216891173951303</v>
      </c>
      <c r="I64" s="4">
        <f t="shared" si="12"/>
        <v>5.9113337273644331E-2</v>
      </c>
      <c r="J64" s="4">
        <f t="shared" si="13"/>
        <v>5.9147818998864718E-2</v>
      </c>
      <c r="K64" s="4">
        <f t="shared" si="14"/>
        <v>0</v>
      </c>
      <c r="L64" s="4">
        <f t="shared" si="15"/>
        <v>3.3889203952648637</v>
      </c>
      <c r="O64" s="2">
        <v>0.39141789653386999</v>
      </c>
    </row>
    <row r="65" spans="3:15" x14ac:dyDescent="0.35">
      <c r="C65" s="4">
        <v>58</v>
      </c>
      <c r="D65" s="4">
        <f t="shared" si="7"/>
        <v>59</v>
      </c>
      <c r="E65" s="4">
        <v>0.60500749198832404</v>
      </c>
      <c r="I65" s="4">
        <f t="shared" si="12"/>
        <v>6.0390325571669852E-2</v>
      </c>
      <c r="J65" s="4">
        <f t="shared" si="13"/>
        <v>6.0427093111156523E-2</v>
      </c>
      <c r="K65" s="4">
        <f t="shared" si="14"/>
        <v>0</v>
      </c>
      <c r="L65" s="4">
        <f t="shared" si="15"/>
        <v>3.4622174027227932</v>
      </c>
      <c r="O65" s="2">
        <v>0.402418661821001</v>
      </c>
    </row>
    <row r="66" spans="3:15" x14ac:dyDescent="0.35">
      <c r="C66" s="4">
        <v>59</v>
      </c>
      <c r="D66" s="4">
        <f t="shared" si="7"/>
        <v>60</v>
      </c>
      <c r="E66" s="4">
        <v>0.61832354025886505</v>
      </c>
      <c r="I66" s="4">
        <f t="shared" si="12"/>
        <v>6.17144919150307E-2</v>
      </c>
      <c r="J66" s="4">
        <f t="shared" si="13"/>
        <v>6.1753734319948649E-2</v>
      </c>
      <c r="K66" s="4">
        <f t="shared" si="14"/>
        <v>0</v>
      </c>
      <c r="L66" s="4">
        <f t="shared" si="15"/>
        <v>3.5382283448973602</v>
      </c>
      <c r="O66" s="2">
        <v>0</v>
      </c>
    </row>
    <row r="67" spans="3:15" x14ac:dyDescent="0.35">
      <c r="C67" s="4">
        <v>60</v>
      </c>
      <c r="D67" s="4">
        <f t="shared" si="7"/>
        <v>61</v>
      </c>
      <c r="E67" s="4">
        <v>0.63125454927698899</v>
      </c>
      <c r="I67" s="4">
        <f t="shared" si="12"/>
        <v>6.300005768364203E-2</v>
      </c>
      <c r="J67" s="4">
        <f t="shared" si="13"/>
        <v>6.3041806907521675E-2</v>
      </c>
      <c r="K67" s="4">
        <f t="shared" si="14"/>
        <v>0</v>
      </c>
      <c r="L67" s="4">
        <f t="shared" si="15"/>
        <v>3.6120294678549389</v>
      </c>
      <c r="O67" s="2">
        <v>0.42446368564767001</v>
      </c>
    </row>
    <row r="68" spans="3:15" x14ac:dyDescent="0.35">
      <c r="C68" s="4">
        <v>61</v>
      </c>
      <c r="D68" s="4">
        <f t="shared" si="7"/>
        <v>62</v>
      </c>
      <c r="E68" s="4">
        <v>0.64450174571409902</v>
      </c>
      <c r="I68" s="4">
        <f t="shared" si="12"/>
        <v>6.4316732774940225E-2</v>
      </c>
      <c r="J68" s="4">
        <f t="shared" si="13"/>
        <v>6.4361158072842067E-2</v>
      </c>
      <c r="K68" s="4">
        <f t="shared" si="14"/>
        <v>0</v>
      </c>
      <c r="L68" s="4">
        <f t="shared" si="15"/>
        <v>3.6876227213062043</v>
      </c>
      <c r="O68" s="2">
        <v>0.435730924965885</v>
      </c>
    </row>
    <row r="69" spans="3:15" x14ac:dyDescent="0.35">
      <c r="C69" s="4">
        <v>62</v>
      </c>
      <c r="D69" s="4">
        <f t="shared" si="7"/>
        <v>63</v>
      </c>
      <c r="E69" s="4">
        <v>0.65830659159541904</v>
      </c>
      <c r="I69" s="4">
        <f t="shared" si="12"/>
        <v>6.5688476758842831E-2</v>
      </c>
      <c r="J69" s="4">
        <f t="shared" si="13"/>
        <v>6.5735809424139938E-2</v>
      </c>
      <c r="K69" s="4">
        <f t="shared" si="14"/>
        <v>0</v>
      </c>
      <c r="L69" s="4">
        <f t="shared" si="15"/>
        <v>3.766384442019544</v>
      </c>
      <c r="O69" s="2">
        <v>0.44702753543554302</v>
      </c>
    </row>
    <row r="70" spans="3:15" x14ac:dyDescent="0.35">
      <c r="C70" s="4">
        <v>63</v>
      </c>
      <c r="D70" s="4">
        <f t="shared" si="7"/>
        <v>64</v>
      </c>
      <c r="E70" s="4">
        <v>0.67185764587691599</v>
      </c>
      <c r="I70" s="4">
        <f t="shared" si="12"/>
        <v>6.7034640201843382E-2</v>
      </c>
      <c r="J70" s="4">
        <f t="shared" si="13"/>
        <v>6.7084946952447974E-2</v>
      </c>
      <c r="K70" s="4">
        <f t="shared" si="14"/>
        <v>0</v>
      </c>
      <c r="L70" s="4">
        <f t="shared" si="15"/>
        <v>3.8436843283566562</v>
      </c>
      <c r="O70" s="2">
        <v>0.45832867446716902</v>
      </c>
    </row>
    <row r="71" spans="3:15" x14ac:dyDescent="0.35">
      <c r="C71" s="4">
        <v>64</v>
      </c>
      <c r="D71" s="4">
        <f t="shared" si="7"/>
        <v>65</v>
      </c>
      <c r="E71" s="4">
        <v>0.68566832989276305</v>
      </c>
      <c r="I71" s="4">
        <f t="shared" si="12"/>
        <v>6.8406218686016054E-2</v>
      </c>
      <c r="J71" s="4">
        <f t="shared" si="13"/>
        <v>6.845968147373048E-2</v>
      </c>
      <c r="K71" s="4">
        <f t="shared" si="14"/>
        <v>0</v>
      </c>
      <c r="L71" s="4">
        <f t="shared" si="15"/>
        <v>3.9224508143590966</v>
      </c>
      <c r="O71" s="2">
        <v>0.46983585689363</v>
      </c>
    </row>
    <row r="72" spans="3:15" x14ac:dyDescent="0.35">
      <c r="C72" s="4">
        <v>65</v>
      </c>
      <c r="D72" s="4">
        <f t="shared" si="7"/>
        <v>66</v>
      </c>
      <c r="E72" s="4">
        <v>0.69933799716145695</v>
      </c>
      <c r="I72" s="4">
        <f t="shared" si="12"/>
        <v>6.9763410570404222E-2</v>
      </c>
      <c r="J72" s="4">
        <f t="shared" si="13"/>
        <v>6.9820123846765586E-2</v>
      </c>
      <c r="K72" s="4">
        <f t="shared" si="14"/>
        <v>0</v>
      </c>
      <c r="L72" s="4">
        <f t="shared" si="15"/>
        <v>4.0003984205869729</v>
      </c>
      <c r="O72" s="2">
        <v>0.481520894349447</v>
      </c>
    </row>
    <row r="73" spans="3:15" x14ac:dyDescent="0.35">
      <c r="C73" s="4">
        <v>66</v>
      </c>
      <c r="D73" s="4">
        <f t="shared" si="7"/>
        <v>67</v>
      </c>
      <c r="E73" s="4">
        <v>0.71316324812601495</v>
      </c>
      <c r="I73" s="4">
        <f t="shared" si="12"/>
        <v>7.1135655623899965E-2</v>
      </c>
      <c r="J73" s="4">
        <f t="shared" si="13"/>
        <v>7.1195787058717208E-2</v>
      </c>
      <c r="K73" s="4">
        <f t="shared" si="14"/>
        <v>0</v>
      </c>
      <c r="L73" s="4">
        <f t="shared" si="15"/>
        <v>4.0792181166452153</v>
      </c>
      <c r="O73" s="2">
        <v>0</v>
      </c>
    </row>
    <row r="74" spans="3:15" x14ac:dyDescent="0.35">
      <c r="C74" s="4">
        <v>67</v>
      </c>
      <c r="D74" s="4">
        <f t="shared" si="7"/>
        <v>68</v>
      </c>
      <c r="E74" s="4">
        <v>0.72727649932378402</v>
      </c>
      <c r="I74" s="4">
        <f t="shared" si="12"/>
        <v>7.2536070010875142E-2</v>
      </c>
      <c r="J74" s="4">
        <f t="shared" si="13"/>
        <v>7.2599828950952877E-2</v>
      </c>
      <c r="K74" s="4">
        <f t="shared" si="14"/>
        <v>0</v>
      </c>
      <c r="L74" s="4">
        <f t="shared" si="15"/>
        <v>4.1596637913115124</v>
      </c>
      <c r="O74" s="2">
        <v>0.50529813533427304</v>
      </c>
    </row>
    <row r="75" spans="3:15" x14ac:dyDescent="0.35">
      <c r="C75" s="4">
        <v>68</v>
      </c>
      <c r="D75" s="4">
        <f t="shared" si="7"/>
        <v>69</v>
      </c>
      <c r="E75" s="4">
        <v>0.74180391154708702</v>
      </c>
      <c r="I75" s="4">
        <f t="shared" si="12"/>
        <v>7.3977132282255373E-2</v>
      </c>
      <c r="J75" s="4">
        <f t="shared" si="13"/>
        <v>7.4044773734952676E-2</v>
      </c>
      <c r="K75" s="4">
        <f t="shared" si="14"/>
        <v>0</v>
      </c>
      <c r="L75" s="4">
        <f t="shared" si="15"/>
        <v>4.2424530290452402</v>
      </c>
      <c r="O75" s="2">
        <v>0.51746292183324405</v>
      </c>
    </row>
    <row r="76" spans="3:15" x14ac:dyDescent="0.35">
      <c r="C76" s="4">
        <v>69</v>
      </c>
      <c r="D76" s="4">
        <f t="shared" si="7"/>
        <v>70</v>
      </c>
      <c r="E76" s="4">
        <v>0.75586825458751405</v>
      </c>
      <c r="I76" s="4">
        <f t="shared" si="12"/>
        <v>7.5371818649337105E-2</v>
      </c>
      <c r="J76" s="4">
        <f t="shared" si="13"/>
        <v>7.544336513568381E-2</v>
      </c>
      <c r="K76" s="4">
        <f t="shared" si="14"/>
        <v>0</v>
      </c>
      <c r="L76" s="4">
        <f t="shared" si="15"/>
        <v>4.322586413552127</v>
      </c>
      <c r="O76" s="2">
        <v>0.529485559603177</v>
      </c>
    </row>
    <row r="77" spans="3:15" x14ac:dyDescent="0.35">
      <c r="C77" s="4">
        <v>70</v>
      </c>
      <c r="D77" s="4">
        <f t="shared" si="7"/>
        <v>71</v>
      </c>
      <c r="E77" s="4">
        <v>0.77065053324920296</v>
      </c>
      <c r="I77" s="4">
        <f t="shared" si="12"/>
        <v>7.6837222104529659E-2</v>
      </c>
      <c r="J77" s="4">
        <f t="shared" si="13"/>
        <v>7.6913030983022726E-2</v>
      </c>
      <c r="K77" s="4">
        <f t="shared" si="14"/>
        <v>0</v>
      </c>
      <c r="L77" s="4">
        <f t="shared" si="15"/>
        <v>4.4067920638799389</v>
      </c>
      <c r="O77" s="2">
        <v>0.54177397664815297</v>
      </c>
    </row>
    <row r="78" spans="3:15" x14ac:dyDescent="0.35">
      <c r="C78" s="4">
        <v>71</v>
      </c>
      <c r="D78" s="4">
        <f t="shared" si="7"/>
        <v>72</v>
      </c>
      <c r="E78" s="4">
        <v>0.78502592712094099</v>
      </c>
      <c r="I78" s="4">
        <f t="shared" si="12"/>
        <v>7.8261812746885054E-2</v>
      </c>
      <c r="J78" s="4">
        <f t="shared" si="13"/>
        <v>7.8341924860379164E-2</v>
      </c>
      <c r="K78" s="4">
        <f t="shared" si="14"/>
        <v>0</v>
      </c>
      <c r="L78" s="4">
        <f t="shared" si="15"/>
        <v>4.4886616524058534</v>
      </c>
      <c r="O78" s="2">
        <v>0.55436361868686501</v>
      </c>
    </row>
    <row r="79" spans="3:15" x14ac:dyDescent="0.35">
      <c r="C79" s="4">
        <v>72</v>
      </c>
      <c r="D79" s="4">
        <f t="shared" si="7"/>
        <v>73</v>
      </c>
      <c r="E79" s="4">
        <v>0.80025309720278404</v>
      </c>
      <c r="I79" s="4">
        <f t="shared" si="12"/>
        <v>7.9770290883569128E-2</v>
      </c>
      <c r="J79" s="4">
        <f t="shared" si="13"/>
        <v>7.9855134429797442E-2</v>
      </c>
      <c r="K79" s="4">
        <f t="shared" si="14"/>
        <v>0</v>
      </c>
      <c r="L79" s="4">
        <f t="shared" si="15"/>
        <v>4.5753621742325326</v>
      </c>
      <c r="O79" s="2">
        <v>0.56649241130501504</v>
      </c>
    </row>
    <row r="80" spans="3:15" x14ac:dyDescent="0.35">
      <c r="C80" s="4">
        <v>73</v>
      </c>
      <c r="D80" s="4">
        <f t="shared" si="7"/>
        <v>74</v>
      </c>
      <c r="E80" s="4">
        <v>0.81546952594269795</v>
      </c>
      <c r="I80" s="4">
        <f t="shared" si="12"/>
        <v>8.1277157670765418E-2</v>
      </c>
      <c r="J80" s="4">
        <f t="shared" si="13"/>
        <v>8.1366910565416964E-2</v>
      </c>
      <c r="K80" s="4">
        <f t="shared" si="14"/>
        <v>0</v>
      </c>
      <c r="L80" s="4">
        <f t="shared" si="15"/>
        <v>4.6619805663523506</v>
      </c>
      <c r="O80" s="2">
        <v>0.57931804530247599</v>
      </c>
    </row>
    <row r="81" spans="3:15" x14ac:dyDescent="0.35">
      <c r="C81" s="4">
        <v>74</v>
      </c>
      <c r="D81" s="4">
        <f t="shared" si="7"/>
        <v>75</v>
      </c>
      <c r="E81" s="4">
        <v>0.83049138447736703</v>
      </c>
      <c r="I81" s="4">
        <f t="shared" si="12"/>
        <v>8.2764209928737217E-2</v>
      </c>
      <c r="J81" s="4">
        <f t="shared" si="13"/>
        <v>8.2858990336865321E-2</v>
      </c>
      <c r="K81" s="4">
        <f t="shared" si="14"/>
        <v>0</v>
      </c>
      <c r="L81" s="4">
        <f t="shared" si="15"/>
        <v>4.7474704399336662</v>
      </c>
      <c r="O81" s="2">
        <v>0.59216891173951303</v>
      </c>
    </row>
    <row r="82" spans="3:15" x14ac:dyDescent="0.35">
      <c r="C82" s="4">
        <v>75</v>
      </c>
      <c r="D82" s="4">
        <f t="shared" si="7"/>
        <v>76</v>
      </c>
      <c r="E82" s="4">
        <v>0.84577570699788895</v>
      </c>
      <c r="I82" s="4">
        <f t="shared" si="12"/>
        <v>8.4276676906659978E-2</v>
      </c>
      <c r="J82" s="4">
        <f t="shared" si="13"/>
        <v>8.4376760454718994E-2</v>
      </c>
      <c r="K82" s="4">
        <f t="shared" si="14"/>
        <v>0</v>
      </c>
      <c r="L82" s="4">
        <f t="shared" si="15"/>
        <v>4.8344322619378994</v>
      </c>
      <c r="O82" s="2">
        <v>0.60500749198832404</v>
      </c>
    </row>
    <row r="83" spans="3:15" x14ac:dyDescent="0.35">
      <c r="C83" s="4">
        <v>76</v>
      </c>
      <c r="D83" s="4">
        <f t="shared" si="7"/>
        <v>77</v>
      </c>
      <c r="E83" s="4">
        <v>0.86111664999430604</v>
      </c>
      <c r="I83" s="4">
        <f t="shared" si="12"/>
        <v>8.5794161261393678E-2</v>
      </c>
      <c r="J83" s="4">
        <f t="shared" si="13"/>
        <v>8.5899761376711847E-2</v>
      </c>
      <c r="K83" s="4">
        <f t="shared" si="14"/>
        <v>0</v>
      </c>
      <c r="L83" s="4">
        <f t="shared" si="15"/>
        <v>4.9216937869426989</v>
      </c>
      <c r="O83" s="2">
        <v>0.61832354025886505</v>
      </c>
    </row>
    <row r="84" spans="3:15" x14ac:dyDescent="0.35">
      <c r="C84" s="4">
        <v>77</v>
      </c>
      <c r="D84" s="4">
        <f t="shared" si="7"/>
        <v>78</v>
      </c>
      <c r="E84" s="4">
        <v>0.87751515351668996</v>
      </c>
      <c r="I84" s="4">
        <f t="shared" si="12"/>
        <v>8.7415596381401436E-2</v>
      </c>
      <c r="J84" s="4">
        <f t="shared" si="13"/>
        <v>8.7527311811549241E-2</v>
      </c>
      <c r="K84" s="4">
        <f t="shared" si="14"/>
        <v>0</v>
      </c>
      <c r="L84" s="4">
        <f t="shared" si="15"/>
        <v>5.014945557782271</v>
      </c>
      <c r="O84" s="2">
        <v>0.63125454927698899</v>
      </c>
    </row>
    <row r="85" spans="3:15" x14ac:dyDescent="0.35">
      <c r="C85" s="4">
        <v>78</v>
      </c>
      <c r="D85" s="4">
        <f t="shared" si="7"/>
        <v>79</v>
      </c>
      <c r="E85" s="4">
        <v>0.89295141621534901</v>
      </c>
      <c r="I85" s="4">
        <f t="shared" si="12"/>
        <v>8.894125368044381E-2</v>
      </c>
      <c r="J85" s="4">
        <f t="shared" si="13"/>
        <v>8.9058935402749784E-2</v>
      </c>
      <c r="K85" s="4">
        <f t="shared" si="14"/>
        <v>0</v>
      </c>
      <c r="L85" s="4">
        <f t="shared" si="15"/>
        <v>5.1027011253406958</v>
      </c>
      <c r="O85" s="2">
        <v>0.64450174571409902</v>
      </c>
    </row>
    <row r="86" spans="3:15" x14ac:dyDescent="0.35">
      <c r="C86" s="4">
        <v>79</v>
      </c>
      <c r="D86" s="4">
        <f t="shared" si="7"/>
        <v>80</v>
      </c>
      <c r="E86" s="4">
        <v>0.90901293967414998</v>
      </c>
      <c r="I86" s="4">
        <f t="shared" si="12"/>
        <v>9.0528044760046916E-2</v>
      </c>
      <c r="J86" s="4">
        <f t="shared" si="13"/>
        <v>9.0652154162990994E-2</v>
      </c>
      <c r="K86" s="4">
        <f t="shared" si="14"/>
        <v>0</v>
      </c>
      <c r="L86" s="4">
        <f t="shared" si="15"/>
        <v>5.1939858361227396</v>
      </c>
      <c r="O86" s="2">
        <v>0.65830659159541904</v>
      </c>
    </row>
    <row r="87" spans="3:15" x14ac:dyDescent="0.35">
      <c r="O87" s="2">
        <v>0.67185764587691599</v>
      </c>
    </row>
    <row r="88" spans="3:15" x14ac:dyDescent="0.35">
      <c r="O88" s="2">
        <v>0.68566832989276305</v>
      </c>
    </row>
    <row r="89" spans="3:15" x14ac:dyDescent="0.35">
      <c r="O89" s="2">
        <v>0.69933799716145695</v>
      </c>
    </row>
    <row r="90" spans="3:15" x14ac:dyDescent="0.35">
      <c r="O90" s="2">
        <v>0.71316324812601495</v>
      </c>
    </row>
    <row r="91" spans="3:15" x14ac:dyDescent="0.35">
      <c r="O91" s="2">
        <v>0.72727649932378402</v>
      </c>
    </row>
    <row r="92" spans="3:15" x14ac:dyDescent="0.35">
      <c r="O92" s="2">
        <v>0.74180391154708702</v>
      </c>
    </row>
    <row r="93" spans="3:15" x14ac:dyDescent="0.35">
      <c r="O93" s="2">
        <v>0.75586825458751405</v>
      </c>
    </row>
    <row r="94" spans="3:15" x14ac:dyDescent="0.35">
      <c r="O94" s="2">
        <v>0.77065053324920296</v>
      </c>
    </row>
    <row r="95" spans="3:15" x14ac:dyDescent="0.35">
      <c r="O95" s="2">
        <v>0.78502592712094099</v>
      </c>
    </row>
    <row r="96" spans="3:15" x14ac:dyDescent="0.35">
      <c r="O96" s="2">
        <v>0.80025309720278404</v>
      </c>
    </row>
    <row r="97" spans="15:15" x14ac:dyDescent="0.35">
      <c r="O97" s="2">
        <v>0.81546952594269795</v>
      </c>
    </row>
    <row r="98" spans="15:15" x14ac:dyDescent="0.35">
      <c r="O98" s="2">
        <v>0.83049138447736703</v>
      </c>
    </row>
    <row r="99" spans="15:15" x14ac:dyDescent="0.35">
      <c r="O99" s="2">
        <v>0.84577570699788895</v>
      </c>
    </row>
    <row r="100" spans="15:15" x14ac:dyDescent="0.35">
      <c r="O100" s="2">
        <v>0.86111664999430604</v>
      </c>
    </row>
    <row r="101" spans="15:15" x14ac:dyDescent="0.35">
      <c r="O101" s="2">
        <v>0.87751515351668996</v>
      </c>
    </row>
    <row r="102" spans="15:15" x14ac:dyDescent="0.35">
      <c r="O102" s="2">
        <v>0.89295141621534901</v>
      </c>
    </row>
    <row r="103" spans="15:15" x14ac:dyDescent="0.35">
      <c r="O103" s="2">
        <v>0.90901293967414998</v>
      </c>
    </row>
  </sheetData>
  <sortState xmlns:xlrd2="http://schemas.microsoft.com/office/spreadsheetml/2017/richdata2" ref="C8:L36">
    <sortCondition ref="C8:C3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strong computer</dc:creator>
  <cp:lastModifiedBy>Sawyer Thomas</cp:lastModifiedBy>
  <dcterms:created xsi:type="dcterms:W3CDTF">2022-09-08T00:00:12Z</dcterms:created>
  <dcterms:modified xsi:type="dcterms:W3CDTF">2024-01-31T00:58:39Z</dcterms:modified>
</cp:coreProperties>
</file>