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Srivatsan\HSA-gripper-files\TR-SLL FEA Analysis\"/>
    </mc:Choice>
  </mc:AlternateContent>
  <xr:revisionPtr revIDLastSave="0" documentId="13_ncr:1_{EDED8DA8-18FE-4EA2-83B1-083696AE120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8" i="1"/>
  <c r="X8" i="1" s="1"/>
  <c r="B6" i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" i="1"/>
  <c r="M8" i="1" s="1"/>
  <c r="I8" i="1"/>
  <c r="J8" i="1" s="1"/>
  <c r="L8" i="1" s="1"/>
  <c r="Q6" i="1" s="1"/>
  <c r="R6" i="1" s="1"/>
  <c r="G8" i="1"/>
  <c r="I86" i="1"/>
  <c r="J86" i="1" s="1"/>
  <c r="L86" i="1" s="1"/>
  <c r="D86" i="1"/>
  <c r="I85" i="1"/>
  <c r="J85" i="1" s="1"/>
  <c r="L85" i="1" s="1"/>
  <c r="D85" i="1"/>
  <c r="I84" i="1"/>
  <c r="J84" i="1" s="1"/>
  <c r="L84" i="1" s="1"/>
  <c r="D84" i="1"/>
  <c r="I83" i="1"/>
  <c r="J83" i="1" s="1"/>
  <c r="L83" i="1" s="1"/>
  <c r="D83" i="1"/>
  <c r="I82" i="1"/>
  <c r="J82" i="1" s="1"/>
  <c r="L82" i="1" s="1"/>
  <c r="D82" i="1"/>
  <c r="I81" i="1"/>
  <c r="J81" i="1" s="1"/>
  <c r="L81" i="1" s="1"/>
  <c r="D81" i="1"/>
  <c r="I80" i="1"/>
  <c r="J80" i="1" s="1"/>
  <c r="L80" i="1" s="1"/>
  <c r="D80" i="1"/>
  <c r="I79" i="1"/>
  <c r="J79" i="1" s="1"/>
  <c r="L79" i="1" s="1"/>
  <c r="D79" i="1"/>
  <c r="I78" i="1"/>
  <c r="J78" i="1" s="1"/>
  <c r="L78" i="1" s="1"/>
  <c r="D78" i="1"/>
  <c r="I77" i="1"/>
  <c r="J77" i="1" s="1"/>
  <c r="L77" i="1" s="1"/>
  <c r="D77" i="1"/>
  <c r="I76" i="1"/>
  <c r="J76" i="1" s="1"/>
  <c r="L76" i="1" s="1"/>
  <c r="D76" i="1"/>
  <c r="I75" i="1"/>
  <c r="J75" i="1" s="1"/>
  <c r="L75" i="1" s="1"/>
  <c r="D75" i="1"/>
  <c r="I74" i="1"/>
  <c r="J74" i="1" s="1"/>
  <c r="L74" i="1" s="1"/>
  <c r="D74" i="1"/>
  <c r="I73" i="1"/>
  <c r="J73" i="1" s="1"/>
  <c r="L73" i="1" s="1"/>
  <c r="D73" i="1"/>
  <c r="I72" i="1"/>
  <c r="J72" i="1" s="1"/>
  <c r="L72" i="1" s="1"/>
  <c r="D72" i="1"/>
  <c r="I71" i="1"/>
  <c r="J71" i="1" s="1"/>
  <c r="L71" i="1" s="1"/>
  <c r="D71" i="1"/>
  <c r="I70" i="1"/>
  <c r="J70" i="1" s="1"/>
  <c r="L70" i="1" s="1"/>
  <c r="D70" i="1"/>
  <c r="J69" i="1"/>
  <c r="L69" i="1" s="1"/>
  <c r="I69" i="1"/>
  <c r="D69" i="1"/>
  <c r="I68" i="1"/>
  <c r="J68" i="1" s="1"/>
  <c r="L68" i="1" s="1"/>
  <c r="D68" i="1"/>
  <c r="I67" i="1"/>
  <c r="J67" i="1" s="1"/>
  <c r="L67" i="1" s="1"/>
  <c r="D67" i="1"/>
  <c r="I66" i="1"/>
  <c r="J66" i="1" s="1"/>
  <c r="L66" i="1" s="1"/>
  <c r="D66" i="1"/>
  <c r="I65" i="1"/>
  <c r="J65" i="1" s="1"/>
  <c r="L65" i="1" s="1"/>
  <c r="D65" i="1"/>
  <c r="I64" i="1"/>
  <c r="J64" i="1" s="1"/>
  <c r="L64" i="1" s="1"/>
  <c r="D64" i="1"/>
  <c r="I63" i="1"/>
  <c r="J63" i="1" s="1"/>
  <c r="L63" i="1" s="1"/>
  <c r="D63" i="1"/>
  <c r="I62" i="1"/>
  <c r="J62" i="1" s="1"/>
  <c r="L62" i="1" s="1"/>
  <c r="D62" i="1"/>
  <c r="I61" i="1"/>
  <c r="J61" i="1" s="1"/>
  <c r="L61" i="1" s="1"/>
  <c r="D61" i="1"/>
  <c r="I60" i="1"/>
  <c r="J60" i="1" s="1"/>
  <c r="L60" i="1" s="1"/>
  <c r="D60" i="1"/>
  <c r="I59" i="1"/>
  <c r="J59" i="1" s="1"/>
  <c r="L59" i="1" s="1"/>
  <c r="D59" i="1"/>
  <c r="I58" i="1"/>
  <c r="J58" i="1" s="1"/>
  <c r="L58" i="1" s="1"/>
  <c r="D58" i="1"/>
  <c r="I57" i="1"/>
  <c r="J57" i="1" s="1"/>
  <c r="L57" i="1" s="1"/>
  <c r="D57" i="1"/>
  <c r="I55" i="1"/>
  <c r="J55" i="1" s="1"/>
  <c r="L55" i="1" s="1"/>
  <c r="D55" i="1"/>
  <c r="I54" i="1"/>
  <c r="J54" i="1" s="1"/>
  <c r="L54" i="1" s="1"/>
  <c r="D54" i="1"/>
  <c r="I53" i="1"/>
  <c r="J53" i="1" s="1"/>
  <c r="L53" i="1" s="1"/>
  <c r="D53" i="1"/>
  <c r="I52" i="1"/>
  <c r="J52" i="1" s="1"/>
  <c r="L52" i="1" s="1"/>
  <c r="D52" i="1"/>
  <c r="I51" i="1"/>
  <c r="J51" i="1" s="1"/>
  <c r="L51" i="1" s="1"/>
  <c r="D51" i="1"/>
  <c r="I50" i="1"/>
  <c r="J50" i="1" s="1"/>
  <c r="L50" i="1" s="1"/>
  <c r="D50" i="1"/>
  <c r="I48" i="1"/>
  <c r="J48" i="1" s="1"/>
  <c r="L48" i="1" s="1"/>
  <c r="D48" i="1"/>
  <c r="I47" i="1"/>
  <c r="J47" i="1" s="1"/>
  <c r="L47" i="1" s="1"/>
  <c r="D47" i="1"/>
  <c r="I46" i="1"/>
  <c r="J46" i="1" s="1"/>
  <c r="L46" i="1" s="1"/>
  <c r="D46" i="1"/>
  <c r="I45" i="1"/>
  <c r="J45" i="1" s="1"/>
  <c r="L45" i="1" s="1"/>
  <c r="D45" i="1"/>
  <c r="I44" i="1"/>
  <c r="J44" i="1" s="1"/>
  <c r="L44" i="1" s="1"/>
  <c r="D44" i="1"/>
  <c r="I43" i="1"/>
  <c r="J43" i="1" s="1"/>
  <c r="L43" i="1" s="1"/>
  <c r="D43" i="1"/>
  <c r="I42" i="1"/>
  <c r="J42" i="1" s="1"/>
  <c r="L42" i="1" s="1"/>
  <c r="D42" i="1"/>
  <c r="J41" i="1"/>
  <c r="L41" i="1" s="1"/>
  <c r="I41" i="1"/>
  <c r="D41" i="1"/>
  <c r="I40" i="1"/>
  <c r="J40" i="1" s="1"/>
  <c r="L40" i="1" s="1"/>
  <c r="D40" i="1"/>
  <c r="J39" i="1"/>
  <c r="L39" i="1" s="1"/>
  <c r="I39" i="1"/>
  <c r="D39" i="1"/>
  <c r="J38" i="1"/>
  <c r="L38" i="1" s="1"/>
  <c r="I38" i="1"/>
  <c r="D38" i="1"/>
  <c r="I37" i="1"/>
  <c r="J37" i="1" s="1"/>
  <c r="L37" i="1" s="1"/>
  <c r="D37" i="1"/>
  <c r="J36" i="1"/>
  <c r="L36" i="1" s="1"/>
  <c r="I36" i="1"/>
  <c r="D36" i="1"/>
  <c r="I35" i="1"/>
  <c r="J35" i="1" s="1"/>
  <c r="L35" i="1" s="1"/>
  <c r="G35" i="1"/>
  <c r="D35" i="1"/>
  <c r="I34" i="1"/>
  <c r="J34" i="1" s="1"/>
  <c r="L34" i="1" s="1"/>
  <c r="G34" i="1"/>
  <c r="D34" i="1"/>
  <c r="I33" i="1"/>
  <c r="J33" i="1" s="1"/>
  <c r="L33" i="1" s="1"/>
  <c r="Q7" i="1" s="1"/>
  <c r="R7" i="1" s="1"/>
  <c r="G33" i="1"/>
  <c r="D33" i="1"/>
  <c r="I32" i="1"/>
  <c r="J32" i="1" s="1"/>
  <c r="L32" i="1" s="1"/>
  <c r="G32" i="1"/>
  <c r="D32" i="1"/>
  <c r="I31" i="1"/>
  <c r="J31" i="1" s="1"/>
  <c r="L31" i="1" s="1"/>
  <c r="G31" i="1"/>
  <c r="D31" i="1"/>
  <c r="I30" i="1"/>
  <c r="J30" i="1" s="1"/>
  <c r="L30" i="1" s="1"/>
  <c r="G30" i="1"/>
  <c r="D30" i="1"/>
  <c r="I29" i="1"/>
  <c r="J29" i="1" s="1"/>
  <c r="L29" i="1" s="1"/>
  <c r="G29" i="1"/>
  <c r="D29" i="1"/>
  <c r="I28" i="1"/>
  <c r="J28" i="1" s="1"/>
  <c r="L28" i="1" s="1"/>
  <c r="G28" i="1"/>
  <c r="D28" i="1"/>
  <c r="I27" i="1"/>
  <c r="J27" i="1" s="1"/>
  <c r="L27" i="1" s="1"/>
  <c r="G27" i="1"/>
  <c r="D27" i="1"/>
  <c r="I26" i="1"/>
  <c r="J26" i="1" s="1"/>
  <c r="L26" i="1" s="1"/>
  <c r="G26" i="1"/>
  <c r="D26" i="1"/>
  <c r="I25" i="1"/>
  <c r="J25" i="1" s="1"/>
  <c r="L25" i="1" s="1"/>
  <c r="G25" i="1"/>
  <c r="D25" i="1"/>
  <c r="J24" i="1"/>
  <c r="L24" i="1" s="1"/>
  <c r="I24" i="1"/>
  <c r="G24" i="1"/>
  <c r="D24" i="1"/>
  <c r="I23" i="1"/>
  <c r="J23" i="1" s="1"/>
  <c r="L23" i="1" s="1"/>
  <c r="G23" i="1"/>
  <c r="D23" i="1"/>
  <c r="I22" i="1"/>
  <c r="J22" i="1" s="1"/>
  <c r="L22" i="1" s="1"/>
  <c r="G22" i="1"/>
  <c r="D22" i="1"/>
  <c r="I21" i="1"/>
  <c r="J21" i="1" s="1"/>
  <c r="L21" i="1" s="1"/>
  <c r="G21" i="1"/>
  <c r="D21" i="1"/>
  <c r="I20" i="1"/>
  <c r="J20" i="1" s="1"/>
  <c r="L20" i="1" s="1"/>
  <c r="G20" i="1"/>
  <c r="D20" i="1"/>
  <c r="I19" i="1"/>
  <c r="J19" i="1" s="1"/>
  <c r="L19" i="1" s="1"/>
  <c r="G19" i="1"/>
  <c r="D19" i="1"/>
  <c r="I18" i="1"/>
  <c r="J18" i="1" s="1"/>
  <c r="L18" i="1" s="1"/>
  <c r="G18" i="1"/>
  <c r="D18" i="1"/>
  <c r="I17" i="1"/>
  <c r="J17" i="1" s="1"/>
  <c r="L17" i="1" s="1"/>
  <c r="G17" i="1"/>
  <c r="D17" i="1"/>
  <c r="I16" i="1"/>
  <c r="J16" i="1" s="1"/>
  <c r="L16" i="1" s="1"/>
  <c r="G16" i="1"/>
  <c r="D16" i="1"/>
  <c r="I15" i="1"/>
  <c r="J15" i="1" s="1"/>
  <c r="L15" i="1" s="1"/>
  <c r="G15" i="1"/>
  <c r="D15" i="1"/>
  <c r="S14" i="1"/>
  <c r="R14" i="1"/>
  <c r="I14" i="1"/>
  <c r="J14" i="1" s="1"/>
  <c r="L14" i="1" s="1"/>
  <c r="G14" i="1"/>
  <c r="D14" i="1"/>
  <c r="R13" i="1"/>
  <c r="S13" i="1" s="1"/>
  <c r="I13" i="1"/>
  <c r="J13" i="1" s="1"/>
  <c r="L13" i="1" s="1"/>
  <c r="G13" i="1"/>
  <c r="D13" i="1"/>
  <c r="I12" i="1"/>
  <c r="J12" i="1" s="1"/>
  <c r="L12" i="1" s="1"/>
  <c r="G12" i="1"/>
  <c r="D12" i="1"/>
  <c r="I11" i="1"/>
  <c r="J11" i="1" s="1"/>
  <c r="L11" i="1" s="1"/>
  <c r="G11" i="1"/>
  <c r="D11" i="1"/>
  <c r="I10" i="1"/>
  <c r="J10" i="1" s="1"/>
  <c r="L10" i="1" s="1"/>
  <c r="G10" i="1"/>
  <c r="D10" i="1"/>
  <c r="I9" i="1"/>
  <c r="J9" i="1" s="1"/>
  <c r="L9" i="1" s="1"/>
  <c r="G9" i="1"/>
  <c r="D9" i="1"/>
  <c r="Q8" i="1"/>
  <c r="D8" i="1"/>
  <c r="R12" i="1" l="1"/>
  <c r="S12" i="1" s="1"/>
</calcChain>
</file>

<file path=xl/sharedStrings.xml><?xml version="1.0" encoding="utf-8"?>
<sst xmlns="http://schemas.openxmlformats.org/spreadsheetml/2006/main" count="29" uniqueCount="26">
  <si>
    <t>For t = 0.4 mm</t>
  </si>
  <si>
    <t>% Relative Difference in TriangluarTorsional  Performance</t>
  </si>
  <si>
    <t xml:space="preserve">A (mm) </t>
  </si>
  <si>
    <t>min</t>
  </si>
  <si>
    <t>T_n</t>
  </si>
  <si>
    <t>Number of Triangles</t>
  </si>
  <si>
    <t>Displacement</t>
  </si>
  <si>
    <t>Angle (FEA)</t>
  </si>
  <si>
    <t>% diff</t>
  </si>
  <si>
    <t>B/sqrt(A^2 + B^2)</t>
  </si>
  <si>
    <t>β (in radians)</t>
  </si>
  <si>
    <t>β (in degress)</t>
  </si>
  <si>
    <t>max</t>
  </si>
  <si>
    <t>flat</t>
  </si>
  <si>
    <t>Bending Stiffness</t>
  </si>
  <si>
    <t>M [Nmm]</t>
  </si>
  <si>
    <t>theta [rad]</t>
  </si>
  <si>
    <t>k</t>
  </si>
  <si>
    <t>Displacement (0.8 mm)</t>
  </si>
  <si>
    <t>β (in radians) = 0.8 mm</t>
  </si>
  <si>
    <t>β (in degress) - 0.8 mm</t>
  </si>
  <si>
    <t>Thickness</t>
  </si>
  <si>
    <t>Def</t>
  </si>
  <si>
    <t>Angular D</t>
  </si>
  <si>
    <t>kappa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</si>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</sst>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0"/>
    <numFmt numFmtId="166" formatCode="#,##0.0000"/>
    <numFmt numFmtId="167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3" fontId="0" fillId="0" borderId="0" xfId="0" applyNumberFormat="1"/>
    <xf numFmtId="164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/>
    <xf numFmtId="3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/>
    </xf>
    <xf numFmtId="167" fontId="0" fillId="0" borderId="0" xfId="0" applyNumberForma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0" xfId="0" applyNumberFormat="1"/>
    <xf numFmtId="167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Sheet1!$L$7</c:f>
              <c:strCache>
                <c:ptCount val="1"/>
                <c:pt idx="0">
                  <c:v>β (in degress)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Sheet1!$D$8:$D$86</c:f>
              <c:numCache>
                <c:formatCode>#,##0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xVal>
          <c:yVal>
            <c:numRef>
              <c:f>Sheet1!$L$8:$L$86</c:f>
              <c:numCache>
                <c:formatCode>#,##0.000</c:formatCode>
                <c:ptCount val="79"/>
                <c:pt idx="0">
                  <c:v>0.6437105822767013</c:v>
                </c:pt>
                <c:pt idx="1">
                  <c:v>0.52135218765832003</c:v>
                </c:pt>
                <c:pt idx="2">
                  <c:v>0.48002200323072947</c:v>
                </c:pt>
                <c:pt idx="3">
                  <c:v>0.46621862701127115</c:v>
                </c:pt>
                <c:pt idx="4">
                  <c:v>0.46834537701098383</c:v>
                </c:pt>
                <c:pt idx="5">
                  <c:v>0.47996341525088221</c:v>
                </c:pt>
                <c:pt idx="6">
                  <c:v>0.49944925025798231</c:v>
                </c:pt>
                <c:pt idx="7">
                  <c:v>0.52131979917856208</c:v>
                </c:pt>
                <c:pt idx="8">
                  <c:v>0.54572981540829191</c:v>
                </c:pt>
                <c:pt idx="9">
                  <c:v>0.57286168949300598</c:v>
                </c:pt>
                <c:pt idx="10">
                  <c:v>0.60280708867801258</c:v>
                </c:pt>
                <c:pt idx="11">
                  <c:v>0.6332443753393896</c:v>
                </c:pt>
                <c:pt idx="12">
                  <c:v>0.66522298181745354</c:v>
                </c:pt>
                <c:pt idx="13">
                  <c:v>0.69921127768348124</c:v>
                </c:pt>
                <c:pt idx="14">
                  <c:v>0.73325517533423523</c:v>
                </c:pt>
                <c:pt idx="15">
                  <c:v>0.76887724964641369</c:v>
                </c:pt>
                <c:pt idx="16">
                  <c:v>0.80378154148326586</c:v>
                </c:pt>
                <c:pt idx="17">
                  <c:v>0.84069195361403415</c:v>
                </c:pt>
                <c:pt idx="18">
                  <c:v>0.87809771621001964</c:v>
                </c:pt>
                <c:pt idx="19">
                  <c:v>0.91492163487946288</c:v>
                </c:pt>
                <c:pt idx="20">
                  <c:v>0.95438427280897387</c:v>
                </c:pt>
                <c:pt idx="21">
                  <c:v>0.99383336077031803</c:v>
                </c:pt>
                <c:pt idx="22">
                  <c:v>1.032678151057604</c:v>
                </c:pt>
                <c:pt idx="23">
                  <c:v>1.0731458877950992</c:v>
                </c:pt>
                <c:pt idx="24">
                  <c:v>1.1147670770792841</c:v>
                </c:pt>
                <c:pt idx="25">
                  <c:v>1.1552555766948756</c:v>
                </c:pt>
                <c:pt idx="26">
                  <c:v>1.1979696962789537</c:v>
                </c:pt>
                <c:pt idx="27">
                  <c:v>1.240635934793056</c:v>
                </c:pt>
                <c:pt idx="28">
                  <c:v>1.2837994108697615</c:v>
                </c:pt>
                <c:pt idx="29">
                  <c:v>1.3272138056636986</c:v>
                </c:pt>
                <c:pt idx="30">
                  <c:v>1.3718092147421685</c:v>
                </c:pt>
                <c:pt idx="31">
                  <c:v>1.417147100188326</c:v>
                </c:pt>
                <c:pt idx="32">
                  <c:v>1.4587059417480694</c:v>
                </c:pt>
                <c:pt idx="33">
                  <c:v>1.5077879741639568</c:v>
                </c:pt>
                <c:pt idx="34">
                  <c:v>1.5487105161109365</c:v>
                </c:pt>
                <c:pt idx="35">
                  <c:v>1.5984237255205689</c:v>
                </c:pt>
                <c:pt idx="36">
                  <c:v>1.646589842961296</c:v>
                </c:pt>
                <c:pt idx="37">
                  <c:v>1.6935305511845806</c:v>
                </c:pt>
                <c:pt idx="38">
                  <c:v>1.743508842449573</c:v>
                </c:pt>
                <c:pt idx="39">
                  <c:v>1.7935414249132333</c:v>
                </c:pt>
                <c:pt idx="40">
                  <c:v>1.8439144252447905</c:v>
                </c:pt>
                <c:pt idx="42">
                  <c:v>1.9448509231249493</c:v>
                </c:pt>
                <c:pt idx="43">
                  <c:v>1.9964350701666653</c:v>
                </c:pt>
                <c:pt idx="44">
                  <c:v>2.0481504351184987</c:v>
                </c:pt>
                <c:pt idx="45">
                  <c:v>2.099883191167554</c:v>
                </c:pt>
                <c:pt idx="46">
                  <c:v>2.1525556236386891</c:v>
                </c:pt>
                <c:pt idx="47">
                  <c:v>2.2060384361979559</c:v>
                </c:pt>
                <c:pt idx="49">
                  <c:v>2.3148557000614458</c:v>
                </c:pt>
                <c:pt idx="50">
                  <c:v>2.3705218033211182</c:v>
                </c:pt>
                <c:pt idx="51">
                  <c:v>2.4255330347279371</c:v>
                </c:pt>
                <c:pt idx="52">
                  <c:v>2.4817557512734085</c:v>
                </c:pt>
                <c:pt idx="53">
                  <c:v>2.5393516907222762</c:v>
                </c:pt>
                <c:pt idx="54">
                  <c:v>2.5948344501958647</c:v>
                </c:pt>
                <c:pt idx="55">
                  <c:v>2.6534995882807308</c:v>
                </c:pt>
                <c:pt idx="56">
                  <c:v>2.7122745572242164</c:v>
                </c:pt>
                <c:pt idx="57">
                  <c:v>2.7709876300864615</c:v>
                </c:pt>
                <c:pt idx="58">
                  <c:v>2.8318780937171404</c:v>
                </c:pt>
                <c:pt idx="59">
                  <c:v>2.8910017584112908</c:v>
                </c:pt>
                <c:pt idx="60">
                  <c:v>2.9515647172965633</c:v>
                </c:pt>
                <c:pt idx="61">
                  <c:v>3.014670088443911</c:v>
                </c:pt>
                <c:pt idx="62">
                  <c:v>3.0766081968856978</c:v>
                </c:pt>
                <c:pt idx="63">
                  <c:v>3.1397255948908565</c:v>
                </c:pt>
                <c:pt idx="64">
                  <c:v>3.2021910099700985</c:v>
                </c:pt>
                <c:pt idx="65">
                  <c:v>3.2653596356754835</c:v>
                </c:pt>
                <c:pt idx="66">
                  <c:v>3.3298359595688547</c:v>
                </c:pt>
                <c:pt idx="67">
                  <c:v>3.3961955574355578</c:v>
                </c:pt>
                <c:pt idx="68">
                  <c:v>3.4604312193722482</c:v>
                </c:pt>
                <c:pt idx="69">
                  <c:v>3.5279364981990757</c:v>
                </c:pt>
                <c:pt idx="70">
                  <c:v>3.5935742798122967</c:v>
                </c:pt>
                <c:pt idx="71">
                  <c:v>3.6630909528790458</c:v>
                </c:pt>
                <c:pt idx="72">
                  <c:v>3.7325478021226783</c:v>
                </c:pt>
                <c:pt idx="73">
                  <c:v>3.8011057434683275</c:v>
                </c:pt>
                <c:pt idx="74">
                  <c:v>3.8708503513674524</c:v>
                </c:pt>
                <c:pt idx="75">
                  <c:v>3.9408417757706595</c:v>
                </c:pt>
                <c:pt idx="76">
                  <c:v>4.0156451785901544</c:v>
                </c:pt>
                <c:pt idx="77">
                  <c:v>4.0860467025665885</c:v>
                </c:pt>
                <c:pt idx="78">
                  <c:v>4.1592867874793003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0-4C00-9DE5-C6BE57B08434}"/>
            </c:ext>
          </c:extLst>
        </c:ser>
        <c:ser>
          <c:idx val="1"/>
          <c:order val="1"/>
          <c:tx>
            <c:strRef>
              <c:f>Sheet1!$M$7</c:f>
              <c:strCache>
                <c:ptCount val="1"/>
                <c:pt idx="0">
                  <c:v>β (in degress) - 0.8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Sheet1!$D$8:$D$86</c:f>
              <c:numCache>
                <c:formatCode>#,##0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xVal>
          <c:yVal>
            <c:numRef>
              <c:f>Sheet1!$M$8:$M$86</c:f>
              <c:numCache>
                <c:formatCode>0.000</c:formatCode>
                <c:ptCount val="79"/>
                <c:pt idx="0">
                  <c:v>0.72494530910463728</c:v>
                </c:pt>
                <c:pt idx="1">
                  <c:v>0.48972524498936093</c:v>
                </c:pt>
                <c:pt idx="2">
                  <c:v>0.42024066934436832</c:v>
                </c:pt>
                <c:pt idx="3">
                  <c:v>0.39666963886872791</c:v>
                </c:pt>
                <c:pt idx="4">
                  <c:v>0.39443336975056426</c:v>
                </c:pt>
                <c:pt idx="5">
                  <c:v>0.40338289872708832</c:v>
                </c:pt>
                <c:pt idx="6">
                  <c:v>0.41985361751852507</c:v>
                </c:pt>
                <c:pt idx="7">
                  <c:v>0.44038814151041306</c:v>
                </c:pt>
                <c:pt idx="8">
                  <c:v>0.46424129341004428</c:v>
                </c:pt>
                <c:pt idx="9">
                  <c:v>0.49070179499020516</c:v>
                </c:pt>
                <c:pt idx="10">
                  <c:v>0.51895358401575997</c:v>
                </c:pt>
                <c:pt idx="11">
                  <c:v>0.5492869959162</c:v>
                </c:pt>
                <c:pt idx="12">
                  <c:v>0.58049815886945932</c:v>
                </c:pt>
                <c:pt idx="13">
                  <c:v>0.61289956727613881</c:v>
                </c:pt>
                <c:pt idx="14">
                  <c:v>0.64548084069402334</c:v>
                </c:pt>
                <c:pt idx="15">
                  <c:v>0.6789576932422583</c:v>
                </c:pt>
                <c:pt idx="16">
                  <c:v>0.71392242379608017</c:v>
                </c:pt>
                <c:pt idx="17">
                  <c:v>0.74899456973514111</c:v>
                </c:pt>
                <c:pt idx="18">
                  <c:v>0.78491847587066543</c:v>
                </c:pt>
                <c:pt idx="19">
                  <c:v>0.82180619298509294</c:v>
                </c:pt>
                <c:pt idx="20">
                  <c:v>0.85878921645277551</c:v>
                </c:pt>
                <c:pt idx="21">
                  <c:v>0.89631769332636824</c:v>
                </c:pt>
                <c:pt idx="22">
                  <c:v>0.93416844617304917</c:v>
                </c:pt>
                <c:pt idx="23">
                  <c:v>0.97260212696655468</c:v>
                </c:pt>
                <c:pt idx="24">
                  <c:v>1.011727425166749</c:v>
                </c:pt>
                <c:pt idx="25">
                  <c:v>1.0509807690615449</c:v>
                </c:pt>
                <c:pt idx="26">
                  <c:v>1.0904807759283657</c:v>
                </c:pt>
                <c:pt idx="27">
                  <c:v>1.1312619159403048</c:v>
                </c:pt>
                <c:pt idx="28">
                  <c:v>1.1715825762264875</c:v>
                </c:pt>
                <c:pt idx="29">
                  <c:v>1.2120847510185009</c:v>
                </c:pt>
                <c:pt idx="30">
                  <c:v>1.2532086060160401</c:v>
                </c:pt>
                <c:pt idx="31">
                  <c:v>1.2952270187513142</c:v>
                </c:pt>
                <c:pt idx="32">
                  <c:v>1.3368690192542634</c:v>
                </c:pt>
                <c:pt idx="33">
                  <c:v>1.3789720701430641</c:v>
                </c:pt>
                <c:pt idx="34">
                  <c:v>1.4212028371771674</c:v>
                </c:pt>
                <c:pt idx="35">
                  <c:v>1.4644830691611923</c:v>
                </c:pt>
                <c:pt idx="36">
                  <c:v>1.5068922837514529</c:v>
                </c:pt>
                <c:pt idx="37">
                  <c:v>1.5508300302961993</c:v>
                </c:pt>
                <c:pt idx="38">
                  <c:v>1.5952130964852367</c:v>
                </c:pt>
                <c:pt idx="39">
                  <c:v>1.6387601490015389</c:v>
                </c:pt>
                <c:pt idx="40">
                  <c:v>1.682171692199953</c:v>
                </c:pt>
                <c:pt idx="41">
                  <c:v>1.7273377515092279</c:v>
                </c:pt>
                <c:pt idx="42">
                  <c:v>1.7720984078552484</c:v>
                </c:pt>
                <c:pt idx="43">
                  <c:v>1.8172954840666828</c:v>
                </c:pt>
                <c:pt idx="44">
                  <c:v>1.8628837712222528</c:v>
                </c:pt>
                <c:pt idx="45">
                  <c:v>1.9090765447666063</c:v>
                </c:pt>
                <c:pt idx="46">
                  <c:v>1.9537700990183204</c:v>
                </c:pt>
                <c:pt idx="47">
                  <c:v>2.0001225341037849</c:v>
                </c:pt>
                <c:pt idx="48">
                  <c:v>2.0455736268894236</c:v>
                </c:pt>
                <c:pt idx="49">
                  <c:v>2.0929733290421004</c:v>
                </c:pt>
                <c:pt idx="50">
                  <c:v>2.1394733048508914</c:v>
                </c:pt>
                <c:pt idx="51">
                  <c:v>2.1865471807133114</c:v>
                </c:pt>
                <c:pt idx="52">
                  <c:v>2.2333876629576608</c:v>
                </c:pt>
                <c:pt idx="53">
                  <c:v>2.2816839223707222</c:v>
                </c:pt>
                <c:pt idx="54">
                  <c:v>2.3287744412642986</c:v>
                </c:pt>
                <c:pt idx="55">
                  <c:v>2.376827580759028</c:v>
                </c:pt>
                <c:pt idx="56">
                  <c:v>2.4245537584582544</c:v>
                </c:pt>
                <c:pt idx="57">
                  <c:v>2.4734280798296155</c:v>
                </c:pt>
                <c:pt idx="58">
                  <c:v>2.5226551513912154</c:v>
                </c:pt>
                <c:pt idx="59">
                  <c:v>2.5708404071958038</c:v>
                </c:pt>
                <c:pt idx="60">
                  <c:v>2.6191986344892175</c:v>
                </c:pt>
                <c:pt idx="61">
                  <c:v>2.6679222908439377</c:v>
                </c:pt>
                <c:pt idx="62">
                  <c:v>2.7167448358406565</c:v>
                </c:pt>
                <c:pt idx="63">
                  <c:v>2.7609841554169456</c:v>
                </c:pt>
                <c:pt idx="64">
                  <c:v>2.8116525604634286</c:v>
                </c:pt>
                <c:pt idx="65">
                  <c:v>2.865407129145531</c:v>
                </c:pt>
                <c:pt idx="66">
                  <c:v>2.9106509916298031</c:v>
                </c:pt>
                <c:pt idx="67">
                  <c:v>2.9612171380518304</c:v>
                </c:pt>
                <c:pt idx="68">
                  <c:v>3.0180647706049037</c:v>
                </c:pt>
                <c:pt idx="69">
                  <c:v>3.0684988729071434</c:v>
                </c:pt>
                <c:pt idx="70">
                  <c:v>3.1136785745363982</c:v>
                </c:pt>
                <c:pt idx="71">
                  <c:v>3.1624798673959127</c:v>
                </c:pt>
                <c:pt idx="72">
                  <c:v>3.2230175336791271</c:v>
                </c:pt>
                <c:pt idx="73">
                  <c:v>3.2750914952332439</c:v>
                </c:pt>
                <c:pt idx="74">
                  <c:v>3.3246161511123518</c:v>
                </c:pt>
                <c:pt idx="75">
                  <c:v>3.3688878279088565</c:v>
                </c:pt>
                <c:pt idx="76">
                  <c:v>3.4238295532648606</c:v>
                </c:pt>
                <c:pt idx="77">
                  <c:v>3.4821180256226536</c:v>
                </c:pt>
                <c:pt idx="78">
                  <c:v>3.5204359384147925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F0-4C00-9DE5-C6BE57B0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04480"/>
        <c:axId val="503504960"/>
      </c:scatterChart>
      <c:valAx>
        <c:axId val="5035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4960"/>
        <c:crosses val="autoZero"/>
        <c:crossBetween val="midCat"/>
      </c:valAx>
      <c:valAx>
        <c:axId val="5035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Sheet1!$X$7</c:f>
              <c:strCache>
                <c:ptCount val="1"/>
                <c:pt idx="0">
                  <c:v>kappa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Sheet1!$U$8:$U$15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xVal>
          <c:yVal>
            <c:numRef>
              <c:f>Sheet1!$X$8:$X$15</c:f>
              <c:numCache>
                <c:formatCode>0.000</c:formatCode>
                <c:ptCount val="8"/>
                <c:pt idx="0">
                  <c:v>10.41460110563666</c:v>
                </c:pt>
                <c:pt idx="1">
                  <c:v>23.063597398133563</c:v>
                </c:pt>
                <c:pt idx="2">
                  <c:v>44.409885361617228</c:v>
                </c:pt>
                <c:pt idx="3">
                  <c:v>76.207561942208812</c:v>
                </c:pt>
                <c:pt idx="4">
                  <c:v>120.55900877510722</c:v>
                </c:pt>
                <c:pt idx="5">
                  <c:v>179.37494704460386</c:v>
                </c:pt>
                <c:pt idx="6">
                  <c:v>254.60786986350561</c:v>
                </c:pt>
                <c:pt idx="7">
                  <c:v>348.1875900122202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80-4A02-B8C5-21E9C8AE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188768"/>
        <c:axId val="1922181088"/>
      </c:scatterChart>
      <c:valAx>
        <c:axId val="19221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81088"/>
        <c:crosses val="autoZero"/>
        <c:crossBetween val="midCat"/>
      </c:valAx>
      <c:valAx>
        <c:axId val="19221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8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13</xdr:row>
      <xdr:rowOff>123190</xdr:rowOff>
    </xdr:from>
    <xdr:to>
      <xdr:col>11</xdr:col>
      <xdr:colOff>349250</xdr:colOff>
      <xdr:row>25</xdr:row>
      <xdr:rowOff>27940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DDBB7-0DD7-66DE-8DD3-8DB012CEF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1120775</xdr:colOff>
      <xdr:row>16</xdr:row>
      <xdr:rowOff>231775</xdr:rowOff>
    </xdr:from>
    <xdr:to>
      <xdr:col>23</xdr:col>
      <xdr:colOff>22225</xdr:colOff>
      <xdr:row>28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FEBCF0-ECE8-C914-5D44-FA6E6C6F2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X103"/>
  <sheetViews>
    <sheetView tabSelected="1" workbookViewId="0">
      <selection activeCell="I8" sqref="I8"/>
    </sheetView>
  </sheetViews>
  <sheetFormatPr defaultRowHeight="14.5" x14ac:dyDescent="0.35"/>
  <cols>
    <col min="1" max="1" width="9.08984375" bestFit="1" customWidth="1"/>
    <col min="2" max="2" width="12.90625" style="1" bestFit="1" customWidth="1"/>
    <col min="3" max="3" width="9.08984375" style="2" bestFit="1" customWidth="1"/>
    <col min="4" max="4" width="19.36328125" style="1" bestFit="1" customWidth="1"/>
    <col min="5" max="5" width="13.36328125" style="2" bestFit="1" customWidth="1"/>
    <col min="6" max="6" width="18.36328125" style="2" bestFit="1" customWidth="1"/>
    <col min="7" max="7" width="10.54296875" style="2" bestFit="1" customWidth="1"/>
    <col min="8" max="8" width="20.6328125" style="12" bestFit="1" customWidth="1"/>
    <col min="9" max="9" width="15.90625" style="2" bestFit="1" customWidth="1"/>
    <col min="10" max="10" width="12" style="2" bestFit="1" customWidth="1"/>
    <col min="11" max="11" width="20.453125" style="2" bestFit="1" customWidth="1"/>
    <col min="12" max="12" width="12.1796875" style="2" bestFit="1" customWidth="1"/>
    <col min="13" max="13" width="20.36328125" style="15" bestFit="1" customWidth="1"/>
    <col min="14" max="14" width="9.08984375" bestFit="1" customWidth="1"/>
    <col min="15" max="15" width="9.08984375" style="3" bestFit="1" customWidth="1"/>
    <col min="16" max="16" width="9.08984375" bestFit="1" customWidth="1"/>
    <col min="17" max="17" width="18.90625" style="4" bestFit="1" customWidth="1"/>
    <col min="18" max="19" width="13.54296875" style="4" bestFit="1" customWidth="1"/>
    <col min="23" max="23" width="9" style="20" bestFit="1" customWidth="1"/>
    <col min="24" max="24" width="8.7265625" style="20"/>
  </cols>
  <sheetData>
    <row r="1" spans="1:24" ht="18.75" customHeight="1" x14ac:dyDescent="0.35"/>
    <row r="2" spans="1:24" ht="18.75" customHeight="1" x14ac:dyDescent="0.35"/>
    <row r="3" spans="1:24" ht="18.75" customHeight="1" x14ac:dyDescent="0.35">
      <c r="A3">
        <v>1</v>
      </c>
      <c r="B3" s="1">
        <v>2</v>
      </c>
      <c r="C3">
        <v>3</v>
      </c>
      <c r="D3" s="1">
        <v>4</v>
      </c>
      <c r="E3">
        <v>5</v>
      </c>
      <c r="F3" s="1">
        <v>6</v>
      </c>
      <c r="G3">
        <v>7</v>
      </c>
      <c r="H3" s="1">
        <v>8</v>
      </c>
      <c r="I3">
        <v>9</v>
      </c>
      <c r="J3" s="1">
        <v>10</v>
      </c>
      <c r="K3">
        <v>11</v>
      </c>
      <c r="L3" s="1">
        <v>12</v>
      </c>
      <c r="M3">
        <v>13</v>
      </c>
    </row>
    <row r="4" spans="1:24" ht="18.75" customHeight="1" x14ac:dyDescent="0.35">
      <c r="B4" s="5" t="s">
        <v>0</v>
      </c>
    </row>
    <row r="5" spans="1:24" ht="18.75" customHeight="1" x14ac:dyDescent="0.35">
      <c r="Q5" s="6" t="s">
        <v>1</v>
      </c>
    </row>
    <row r="6" spans="1:24" ht="19.5" customHeight="1" x14ac:dyDescent="0.35">
      <c r="A6" s="7" t="s">
        <v>2</v>
      </c>
      <c r="B6" s="5">
        <f>25/2</f>
        <v>12.5</v>
      </c>
      <c r="P6" s="8" t="s">
        <v>3</v>
      </c>
      <c r="Q6" s="9">
        <f>L8</f>
        <v>0.6437105822767013</v>
      </c>
      <c r="R6" s="9">
        <f>($Q$8-Q6)/$Q$8</f>
        <v>0.99580917589663609</v>
      </c>
      <c r="W6" s="21" t="s">
        <v>25</v>
      </c>
    </row>
    <row r="7" spans="1:24" ht="19.5" customHeight="1" x14ac:dyDescent="0.35">
      <c r="C7" s="10" t="s">
        <v>4</v>
      </c>
      <c r="D7" s="17" t="s">
        <v>5</v>
      </c>
      <c r="E7" s="10" t="s">
        <v>6</v>
      </c>
      <c r="F7" s="10" t="s">
        <v>7</v>
      </c>
      <c r="G7" s="10" t="s">
        <v>8</v>
      </c>
      <c r="H7" s="13" t="s">
        <v>18</v>
      </c>
      <c r="I7" s="10" t="s">
        <v>9</v>
      </c>
      <c r="J7" s="10" t="s">
        <v>10</v>
      </c>
      <c r="K7" s="10" t="s">
        <v>19</v>
      </c>
      <c r="L7" s="10" t="s">
        <v>11</v>
      </c>
      <c r="M7" s="16" t="s">
        <v>20</v>
      </c>
      <c r="P7" s="8" t="s">
        <v>12</v>
      </c>
      <c r="Q7" s="9">
        <f>L33</f>
        <v>1.1552555766948756</v>
      </c>
      <c r="R7" s="9">
        <f>($Q$8-Q7)/$Q$8</f>
        <v>0.99247880483922601</v>
      </c>
      <c r="U7" s="18" t="s">
        <v>21</v>
      </c>
      <c r="V7" s="18" t="s">
        <v>22</v>
      </c>
      <c r="W7" s="21" t="s">
        <v>23</v>
      </c>
      <c r="X7" s="21" t="s">
        <v>24</v>
      </c>
    </row>
    <row r="8" spans="1:24" ht="18.75" customHeight="1" x14ac:dyDescent="0.35">
      <c r="C8" s="11">
        <v>1</v>
      </c>
      <c r="D8" s="5">
        <f t="shared" ref="D8:D48" si="0">C8+1</f>
        <v>2</v>
      </c>
      <c r="E8" s="11">
        <v>0.14044177267543501</v>
      </c>
      <c r="F8" s="11">
        <v>0.78149872244999996</v>
      </c>
      <c r="G8" s="11" t="e">
        <f>-(#REF!-E8)/E8*100</f>
        <v>#REF!</v>
      </c>
      <c r="H8" s="12">
        <v>0.158166972222405</v>
      </c>
      <c r="I8" s="14">
        <f>E8/SQRT($B$6^2+E8^2)</f>
        <v>1.1234632746243124E-2</v>
      </c>
      <c r="J8" s="11">
        <f t="shared" ref="J8:J48" si="1">ASIN(I8)</f>
        <v>1.1234869093223547E-2</v>
      </c>
      <c r="K8" s="11">
        <f>ASIN(H8/SQRT($B$6^2+H8^2))</f>
        <v>1.2652682543652928E-2</v>
      </c>
      <c r="L8" s="11">
        <f t="shared" ref="L8:L48" si="2">J8*57.2957795</f>
        <v>0.6437105822767013</v>
      </c>
      <c r="M8" s="15">
        <f>K8*57.2957795</f>
        <v>0.72494530910463728</v>
      </c>
      <c r="P8" s="8" t="s">
        <v>13</v>
      </c>
      <c r="Q8" s="9">
        <f>15.36*10</f>
        <v>153.6</v>
      </c>
      <c r="U8" s="19">
        <v>0.3</v>
      </c>
      <c r="V8" s="15">
        <v>6.5091481586731099</v>
      </c>
      <c r="W8" s="15">
        <f>ASIN(V8/SQRT($B$6^2+V8^2))</f>
        <v>0.48009519992982419</v>
      </c>
      <c r="X8" s="15">
        <f>5/W8</f>
        <v>10.41460110563666</v>
      </c>
    </row>
    <row r="9" spans="1:24" ht="18.75" customHeight="1" x14ac:dyDescent="0.35">
      <c r="C9" s="11">
        <v>2</v>
      </c>
      <c r="D9" s="5">
        <f t="shared" si="0"/>
        <v>3</v>
      </c>
      <c r="E9" s="11">
        <v>0.113744542261155</v>
      </c>
      <c r="F9" s="11">
        <v>0.56829290804900001</v>
      </c>
      <c r="G9" s="11">
        <f>-(E8-E9)/E9*100</f>
        <v>-23.471218823830455</v>
      </c>
      <c r="H9" s="12">
        <v>0.106844076366963</v>
      </c>
      <c r="I9" s="11">
        <f t="shared" ref="I9:I48" si="3">E9/SQRT($B$6^2+E9^2)</f>
        <v>9.0991866730184192E-3</v>
      </c>
      <c r="J9" s="11">
        <f t="shared" si="1"/>
        <v>9.0993122391906725E-3</v>
      </c>
      <c r="K9" s="11">
        <f t="shared" ref="K9:K72" si="4">ASIN(H9/SQRT($B$6^2+H9^2))</f>
        <v>8.5473179571518166E-3</v>
      </c>
      <c r="L9" s="11">
        <f t="shared" si="2"/>
        <v>0.52135218765832003</v>
      </c>
      <c r="M9" s="15">
        <f t="shared" ref="M9:M72" si="5">K9*57.2957795</f>
        <v>0.48972524498936093</v>
      </c>
      <c r="U9" s="19">
        <v>0.4</v>
      </c>
      <c r="V9" s="15">
        <v>2.7531656455998399</v>
      </c>
      <c r="W9" s="15">
        <f t="shared" ref="W9:W15" si="6">ASIN(V9/SQRT($B$6^2+V9^2))</f>
        <v>0.21679185227212769</v>
      </c>
      <c r="X9" s="15">
        <f t="shared" ref="X9:X15" si="7">5/W9</f>
        <v>23.063597398133563</v>
      </c>
    </row>
    <row r="10" spans="1:24" ht="18.75" customHeight="1" x14ac:dyDescent="0.35">
      <c r="C10" s="11">
        <v>3</v>
      </c>
      <c r="D10" s="5">
        <f t="shared" si="0"/>
        <v>4</v>
      </c>
      <c r="E10" s="11">
        <v>0.104727005788221</v>
      </c>
      <c r="F10" s="11">
        <v>0.49207038374299999</v>
      </c>
      <c r="G10" s="11">
        <f>-(E9-E10)/E10*100</f>
        <v>-8.6105168433529649</v>
      </c>
      <c r="H10" s="12">
        <v>9.16839357421593E-2</v>
      </c>
      <c r="I10" s="11">
        <f t="shared" si="3"/>
        <v>8.3778664320289398E-3</v>
      </c>
      <c r="J10" s="11">
        <f t="shared" si="1"/>
        <v>8.3779644403080243E-3</v>
      </c>
      <c r="K10" s="11">
        <f t="shared" si="4"/>
        <v>7.3345833325187291E-3</v>
      </c>
      <c r="L10" s="11">
        <f t="shared" si="2"/>
        <v>0.48002200323072947</v>
      </c>
      <c r="M10" s="15">
        <f t="shared" si="5"/>
        <v>0.42024066934436832</v>
      </c>
      <c r="Q10" s="9" t="s">
        <v>14</v>
      </c>
      <c r="U10" s="19">
        <v>0.5</v>
      </c>
      <c r="V10" s="15">
        <v>1.4133211062933</v>
      </c>
      <c r="W10" s="15">
        <f t="shared" si="6"/>
        <v>0.11258754575217667</v>
      </c>
      <c r="X10" s="15">
        <f t="shared" si="7"/>
        <v>44.409885361617228</v>
      </c>
    </row>
    <row r="11" spans="1:24" ht="18.75" customHeight="1" x14ac:dyDescent="0.35">
      <c r="C11" s="11">
        <v>4</v>
      </c>
      <c r="D11" s="5">
        <f t="shared" si="0"/>
        <v>5</v>
      </c>
      <c r="E11" s="11">
        <v>0.101715370888499</v>
      </c>
      <c r="F11" s="11">
        <v>0.45845140019300001</v>
      </c>
      <c r="G11" s="11">
        <f>-(E10-E11)/E11*100</f>
        <v>-2.9608454193451026</v>
      </c>
      <c r="H11" s="12">
        <v>8.6541273193848897E-2</v>
      </c>
      <c r="I11" s="11">
        <f t="shared" si="3"/>
        <v>8.1369602831335205E-3</v>
      </c>
      <c r="J11" s="11">
        <f t="shared" si="1"/>
        <v>8.1370500773319809E-3</v>
      </c>
      <c r="K11" s="11">
        <f t="shared" si="4"/>
        <v>6.9231912425369467E-3</v>
      </c>
      <c r="L11" s="11">
        <f t="shared" si="2"/>
        <v>0.46621862701127115</v>
      </c>
      <c r="M11" s="15">
        <f t="shared" si="5"/>
        <v>0.39666963886872791</v>
      </c>
      <c r="Q11" s="9" t="s">
        <v>15</v>
      </c>
      <c r="R11" s="9" t="s">
        <v>16</v>
      </c>
      <c r="S11" s="9" t="s">
        <v>17</v>
      </c>
      <c r="U11" s="19">
        <v>0.6</v>
      </c>
      <c r="V11" s="15">
        <v>0.82130742079116104</v>
      </c>
      <c r="W11" s="15">
        <f t="shared" si="6"/>
        <v>6.5610286860924599E-2</v>
      </c>
      <c r="X11" s="15">
        <f t="shared" si="7"/>
        <v>76.207561942208812</v>
      </c>
    </row>
    <row r="12" spans="1:24" ht="18.75" customHeight="1" x14ac:dyDescent="0.35">
      <c r="C12" s="11">
        <v>5</v>
      </c>
      <c r="D12" s="5">
        <f t="shared" si="0"/>
        <v>6</v>
      </c>
      <c r="E12" s="11">
        <v>0.10217938662477299</v>
      </c>
      <c r="F12" s="11">
        <v>0.45079597178300002</v>
      </c>
      <c r="G12" s="11">
        <f>-(E11-E12)/E12*100</f>
        <v>0.45411873333901914</v>
      </c>
      <c r="H12" s="12">
        <v>8.6053371701889106E-2</v>
      </c>
      <c r="I12" s="11">
        <f t="shared" si="3"/>
        <v>8.1740778385495216E-3</v>
      </c>
      <c r="J12" s="11">
        <f t="shared" si="1"/>
        <v>8.1741688672022309E-3</v>
      </c>
      <c r="K12" s="11">
        <f t="shared" si="4"/>
        <v>6.8841609834554085E-3</v>
      </c>
      <c r="L12" s="11">
        <f t="shared" si="2"/>
        <v>0.46834537701098383</v>
      </c>
      <c r="M12" s="15">
        <f t="shared" si="5"/>
        <v>0.39443336975056426</v>
      </c>
      <c r="O12" s="5">
        <v>30</v>
      </c>
      <c r="P12" s="8" t="s">
        <v>12</v>
      </c>
      <c r="Q12" s="5">
        <v>5</v>
      </c>
      <c r="R12" s="9">
        <f>K8</f>
        <v>1.2652682543652928E-2</v>
      </c>
      <c r="S12" s="9">
        <f>Q12/R12</f>
        <v>395.17311706426966</v>
      </c>
      <c r="U12" s="19">
        <v>0.7</v>
      </c>
      <c r="V12" s="15">
        <v>0.51871576955764898</v>
      </c>
      <c r="W12" s="15">
        <f t="shared" si="6"/>
        <v>4.1473466402888924E-2</v>
      </c>
      <c r="X12" s="15">
        <f t="shared" si="7"/>
        <v>120.55900877510722</v>
      </c>
    </row>
    <row r="13" spans="1:24" ht="18.75" customHeight="1" x14ac:dyDescent="0.35">
      <c r="C13" s="11">
        <v>6</v>
      </c>
      <c r="D13" s="5">
        <f t="shared" si="0"/>
        <v>7</v>
      </c>
      <c r="E13" s="11">
        <v>0.104714222976739</v>
      </c>
      <c r="F13" s="11">
        <v>0.45416026043800001</v>
      </c>
      <c r="G13" s="11">
        <f t="shared" ref="G13:G35" si="8">(E12-E13)/E12*100</f>
        <v>-2.4807707657069153</v>
      </c>
      <c r="H13" s="12">
        <v>8.8005950691559906E-2</v>
      </c>
      <c r="I13" s="11">
        <f t="shared" si="3"/>
        <v>8.3768439147603405E-3</v>
      </c>
      <c r="J13" s="11">
        <f t="shared" si="1"/>
        <v>8.3769418871573638E-3</v>
      </c>
      <c r="K13" s="11">
        <f t="shared" si="4"/>
        <v>7.0403597306340571E-3</v>
      </c>
      <c r="L13" s="11">
        <f t="shared" si="2"/>
        <v>0.47996341525088221</v>
      </c>
      <c r="M13" s="15">
        <f t="shared" si="5"/>
        <v>0.40338289872708832</v>
      </c>
      <c r="O13" s="5">
        <v>2</v>
      </c>
      <c r="P13" s="8" t="s">
        <v>3</v>
      </c>
      <c r="Q13" s="5">
        <v>5</v>
      </c>
      <c r="R13" s="9">
        <f>K36</f>
        <v>2.0447973418818526E-2</v>
      </c>
      <c r="S13" s="9">
        <f>Q13/R13</f>
        <v>244.52300957113127</v>
      </c>
      <c r="U13" s="19">
        <v>0.8</v>
      </c>
      <c r="V13" s="15">
        <v>0.34852242964691699</v>
      </c>
      <c r="W13" s="15">
        <f t="shared" si="6"/>
        <v>2.7874572689109624E-2</v>
      </c>
      <c r="X13" s="15">
        <f t="shared" si="7"/>
        <v>179.37494704460386</v>
      </c>
    </row>
    <row r="14" spans="1:24" ht="18.75" customHeight="1" x14ac:dyDescent="0.35">
      <c r="C14" s="11">
        <v>7</v>
      </c>
      <c r="D14" s="5">
        <f t="shared" si="0"/>
        <v>8</v>
      </c>
      <c r="E14" s="11">
        <v>0.108965683314246</v>
      </c>
      <c r="F14" s="11">
        <v>0.46598094987599997</v>
      </c>
      <c r="G14" s="11">
        <f t="shared" si="8"/>
        <v>-4.0600600535911946</v>
      </c>
      <c r="H14" s="12">
        <v>9.1599489594319405E-2</v>
      </c>
      <c r="I14" s="11">
        <f t="shared" si="3"/>
        <v>8.7169234696190864E-3</v>
      </c>
      <c r="J14" s="11">
        <f t="shared" si="1"/>
        <v>8.7170338656092864E-3</v>
      </c>
      <c r="K14" s="11">
        <f t="shared" si="4"/>
        <v>7.3278280037803664E-3</v>
      </c>
      <c r="L14" s="11">
        <f t="shared" si="2"/>
        <v>0.49944925025798231</v>
      </c>
      <c r="M14" s="15">
        <f t="shared" si="5"/>
        <v>0.41985361751852507</v>
      </c>
      <c r="P14" s="8" t="s">
        <v>13</v>
      </c>
      <c r="Q14" s="9">
        <v>0.5</v>
      </c>
      <c r="R14" s="9">
        <f>RADIANS(15.36)</f>
        <v>0.26808257310632899</v>
      </c>
      <c r="S14" s="9">
        <f>Q14/R14</f>
        <v>1.8650969893581486</v>
      </c>
      <c r="U14" s="19">
        <v>0.9</v>
      </c>
      <c r="V14" s="15">
        <v>0.24550708390940801</v>
      </c>
      <c r="W14" s="15">
        <f t="shared" si="6"/>
        <v>1.9638041835393708E-2</v>
      </c>
      <c r="X14" s="15">
        <f t="shared" si="7"/>
        <v>254.60786986350561</v>
      </c>
    </row>
    <row r="15" spans="1:24" ht="18.75" customHeight="1" x14ac:dyDescent="0.35">
      <c r="C15" s="11">
        <v>8</v>
      </c>
      <c r="D15" s="5">
        <f t="shared" si="0"/>
        <v>9</v>
      </c>
      <c r="E15" s="11">
        <v>0.11373747560596099</v>
      </c>
      <c r="F15" s="11">
        <v>0.48075690754299999</v>
      </c>
      <c r="G15" s="11">
        <f t="shared" si="8"/>
        <v>-4.3791697960114933</v>
      </c>
      <c r="H15" s="12">
        <v>9.6079680296496994E-2</v>
      </c>
      <c r="I15" s="11">
        <f t="shared" si="3"/>
        <v>9.0986214108072973E-3</v>
      </c>
      <c r="J15" s="11">
        <f t="shared" si="1"/>
        <v>9.0987469535790521E-3</v>
      </c>
      <c r="K15" s="11">
        <f t="shared" si="4"/>
        <v>7.6862230578504135E-3</v>
      </c>
      <c r="L15" s="11">
        <f t="shared" si="2"/>
        <v>0.52131979917856208</v>
      </c>
      <c r="M15" s="15">
        <f t="shared" si="5"/>
        <v>0.44038814151041306</v>
      </c>
      <c r="U15" s="19">
        <v>1</v>
      </c>
      <c r="V15" s="15">
        <v>0.179513280271033</v>
      </c>
      <c r="W15" s="15">
        <f t="shared" si="6"/>
        <v>1.4360075268117733E-2</v>
      </c>
      <c r="X15" s="15">
        <f t="shared" si="7"/>
        <v>348.1875900122202</v>
      </c>
    </row>
    <row r="16" spans="1:24" ht="18.75" customHeight="1" x14ac:dyDescent="0.35">
      <c r="C16" s="11">
        <v>9</v>
      </c>
      <c r="D16" s="5">
        <f t="shared" si="0"/>
        <v>10</v>
      </c>
      <c r="E16" s="11">
        <v>0.119063376898681</v>
      </c>
      <c r="F16" s="11">
        <v>0.49820250467400001</v>
      </c>
      <c r="G16" s="11">
        <f t="shared" si="8"/>
        <v>-4.6826266051229979</v>
      </c>
      <c r="H16" s="12">
        <v>0.10128395517338901</v>
      </c>
      <c r="I16" s="11">
        <f t="shared" si="3"/>
        <v>9.5246380909579462E-3</v>
      </c>
      <c r="J16" s="11">
        <f t="shared" si="1"/>
        <v>9.5247821073503654E-3</v>
      </c>
      <c r="K16" s="11">
        <f t="shared" si="4"/>
        <v>8.1025390955723753E-3</v>
      </c>
      <c r="L16" s="11">
        <f t="shared" si="2"/>
        <v>0.54572981540829191</v>
      </c>
      <c r="M16" s="15">
        <f t="shared" si="5"/>
        <v>0.46424129341004428</v>
      </c>
    </row>
    <row r="17" spans="3:13" ht="18.75" customHeight="1" x14ac:dyDescent="0.35">
      <c r="C17" s="11">
        <v>10</v>
      </c>
      <c r="D17" s="5">
        <f t="shared" si="0"/>
        <v>11</v>
      </c>
      <c r="E17" s="11">
        <v>0.124983197767771</v>
      </c>
      <c r="F17" s="11">
        <v>0.51847193523599999</v>
      </c>
      <c r="G17" s="11">
        <f t="shared" si="8"/>
        <v>-4.9719914076748992</v>
      </c>
      <c r="H17" s="12">
        <v>0.107057142123874</v>
      </c>
      <c r="I17" s="11">
        <f t="shared" si="3"/>
        <v>9.9981560604930474E-3</v>
      </c>
      <c r="J17" s="11">
        <f t="shared" si="1"/>
        <v>9.998322642473273E-3</v>
      </c>
      <c r="K17" s="11">
        <f t="shared" si="4"/>
        <v>8.5643619699807931E-3</v>
      </c>
      <c r="L17" s="11">
        <f t="shared" si="2"/>
        <v>0.57286168949300598</v>
      </c>
      <c r="M17" s="15">
        <f t="shared" si="5"/>
        <v>0.49070179499020516</v>
      </c>
    </row>
    <row r="18" spans="3:13" ht="18.75" customHeight="1" x14ac:dyDescent="0.35">
      <c r="C18" s="11">
        <v>11</v>
      </c>
      <c r="D18" s="5">
        <f t="shared" si="0"/>
        <v>12</v>
      </c>
      <c r="E18" s="11">
        <v>0.13151695828469001</v>
      </c>
      <c r="F18" s="11">
        <v>0.54112931310900003</v>
      </c>
      <c r="G18" s="11">
        <f t="shared" si="8"/>
        <v>-5.2277111112641457</v>
      </c>
      <c r="H18" s="12">
        <v>0.113221204992598</v>
      </c>
      <c r="I18" s="11">
        <f t="shared" si="3"/>
        <v>1.0520774359573356E-2</v>
      </c>
      <c r="J18" s="11">
        <f t="shared" si="1"/>
        <v>1.0520968454195E-2</v>
      </c>
      <c r="K18" s="11">
        <f t="shared" si="4"/>
        <v>9.0574487081681119E-3</v>
      </c>
      <c r="L18" s="11">
        <f t="shared" si="2"/>
        <v>0.60280708867801258</v>
      </c>
      <c r="M18" s="15">
        <f t="shared" si="5"/>
        <v>0.51895358401575997</v>
      </c>
    </row>
    <row r="19" spans="3:13" ht="18.75" customHeight="1" x14ac:dyDescent="0.35">
      <c r="C19" s="11">
        <v>12</v>
      </c>
      <c r="D19" s="5">
        <f t="shared" si="0"/>
        <v>13</v>
      </c>
      <c r="E19" s="11">
        <v>0.138158116959051</v>
      </c>
      <c r="F19" s="11">
        <v>0.56472572741299998</v>
      </c>
      <c r="G19" s="11">
        <f t="shared" si="8"/>
        <v>-5.0496595731670713</v>
      </c>
      <c r="H19" s="12">
        <v>0.119839504167449</v>
      </c>
      <c r="I19" s="11">
        <f t="shared" si="3"/>
        <v>1.1051974316902666E-2</v>
      </c>
      <c r="J19" s="11">
        <f t="shared" si="1"/>
        <v>1.1052199321930677E-2</v>
      </c>
      <c r="K19" s="11">
        <f t="shared" si="4"/>
        <v>9.5868666193153016E-3</v>
      </c>
      <c r="L19" s="11">
        <f t="shared" si="2"/>
        <v>0.6332443753393896</v>
      </c>
      <c r="M19" s="15">
        <f t="shared" si="5"/>
        <v>0.5492869959162</v>
      </c>
    </row>
    <row r="20" spans="3:13" ht="18.75" customHeight="1" x14ac:dyDescent="0.35">
      <c r="C20" s="11">
        <v>13</v>
      </c>
      <c r="D20" s="5">
        <f t="shared" si="0"/>
        <v>14</v>
      </c>
      <c r="E20" s="11">
        <v>0.14513566266894001</v>
      </c>
      <c r="F20" s="11">
        <v>0.58949989007199999</v>
      </c>
      <c r="G20" s="11">
        <f t="shared" si="8"/>
        <v>-5.0504059142302156</v>
      </c>
      <c r="H20" s="12">
        <v>0.126649385728657</v>
      </c>
      <c r="I20" s="11">
        <f t="shared" si="3"/>
        <v>1.1610070452015873E-2</v>
      </c>
      <c r="J20" s="11">
        <f t="shared" si="1"/>
        <v>1.1610331295299918E-2</v>
      </c>
      <c r="K20" s="11">
        <f t="shared" si="4"/>
        <v>1.0131604176350534E-2</v>
      </c>
      <c r="L20" s="11">
        <f t="shared" si="2"/>
        <v>0.66522298181745354</v>
      </c>
      <c r="M20" s="15">
        <f t="shared" si="5"/>
        <v>0.58049815886945932</v>
      </c>
    </row>
    <row r="21" spans="3:13" ht="18.75" customHeight="1" x14ac:dyDescent="0.35">
      <c r="C21" s="11">
        <v>14</v>
      </c>
      <c r="D21" s="5">
        <f t="shared" si="0"/>
        <v>15</v>
      </c>
      <c r="E21" s="11">
        <v>0.15255181013861499</v>
      </c>
      <c r="F21" s="11">
        <v>0.616027707782</v>
      </c>
      <c r="G21" s="11">
        <f t="shared" si="8"/>
        <v>-5.1098037059240857</v>
      </c>
      <c r="H21" s="12">
        <v>0.133719043395473</v>
      </c>
      <c r="I21" s="11">
        <f t="shared" si="3"/>
        <v>1.2203236062915495E-2</v>
      </c>
      <c r="J21" s="11">
        <f t="shared" si="1"/>
        <v>1.2203538965439527E-2</v>
      </c>
      <c r="K21" s="11">
        <f t="shared" si="4"/>
        <v>1.0697115435459583E-2</v>
      </c>
      <c r="L21" s="11">
        <f t="shared" si="2"/>
        <v>0.69921127768348124</v>
      </c>
      <c r="M21" s="15">
        <f t="shared" si="5"/>
        <v>0.61289956727613881</v>
      </c>
    </row>
    <row r="22" spans="3:13" ht="18.75" customHeight="1" x14ac:dyDescent="0.35">
      <c r="C22" s="11">
        <v>15</v>
      </c>
      <c r="D22" s="5">
        <f t="shared" si="0"/>
        <v>16</v>
      </c>
      <c r="E22" s="11">
        <v>0.159980197403326</v>
      </c>
      <c r="F22" s="11">
        <v>0.64262814422299996</v>
      </c>
      <c r="G22" s="11">
        <f t="shared" si="8"/>
        <v>-4.8694192864452193</v>
      </c>
      <c r="H22" s="12">
        <v>0.14082803203711899</v>
      </c>
      <c r="I22" s="11">
        <f t="shared" si="3"/>
        <v>1.2797367734304517E-2</v>
      </c>
      <c r="J22" s="11">
        <f t="shared" si="1"/>
        <v>1.2797717069792814E-2</v>
      </c>
      <c r="K22" s="11">
        <f t="shared" si="4"/>
        <v>1.1265765931224015E-2</v>
      </c>
      <c r="L22" s="11">
        <f t="shared" si="2"/>
        <v>0.73325517533423523</v>
      </c>
      <c r="M22" s="15">
        <f t="shared" si="5"/>
        <v>0.64548084069402334</v>
      </c>
    </row>
    <row r="23" spans="3:13" ht="18.75" customHeight="1" x14ac:dyDescent="0.35">
      <c r="C23" s="11">
        <v>16</v>
      </c>
      <c r="D23" s="5">
        <f t="shared" si="0"/>
        <v>17</v>
      </c>
      <c r="E23" s="11">
        <v>0.167753064267501</v>
      </c>
      <c r="F23" s="11">
        <v>0.669466211363</v>
      </c>
      <c r="G23" s="11">
        <f t="shared" si="8"/>
        <v>-4.8586431260481744</v>
      </c>
      <c r="H23" s="12">
        <v>0.14813252422742201</v>
      </c>
      <c r="I23" s="11">
        <f t="shared" si="3"/>
        <v>1.3419036791549353E-2</v>
      </c>
      <c r="J23" s="11">
        <f t="shared" si="1"/>
        <v>1.3419439553072381E-2</v>
      </c>
      <c r="K23" s="11">
        <f t="shared" si="4"/>
        <v>1.1850047231528778E-2</v>
      </c>
      <c r="L23" s="11">
        <f t="shared" si="2"/>
        <v>0.76887724964641369</v>
      </c>
      <c r="M23" s="15">
        <f t="shared" si="5"/>
        <v>0.6789576932422583</v>
      </c>
    </row>
    <row r="24" spans="3:13" ht="18.75" customHeight="1" x14ac:dyDescent="0.35">
      <c r="C24" s="11">
        <v>17</v>
      </c>
      <c r="D24" s="5">
        <f t="shared" si="0"/>
        <v>18</v>
      </c>
      <c r="E24" s="11">
        <v>0.175369434147291</v>
      </c>
      <c r="F24" s="11">
        <v>0.69816060033399996</v>
      </c>
      <c r="G24" s="11">
        <f t="shared" si="8"/>
        <v>-4.540226977699108</v>
      </c>
      <c r="H24" s="12">
        <v>0.15576177249620499</v>
      </c>
      <c r="I24" s="11">
        <f t="shared" si="3"/>
        <v>1.4028174228124511E-2</v>
      </c>
      <c r="J24" s="11">
        <f t="shared" si="1"/>
        <v>1.4028634368841527E-2</v>
      </c>
      <c r="K24" s="11">
        <f t="shared" si="4"/>
        <v>1.2460296901904968E-2</v>
      </c>
      <c r="L24" s="11">
        <f t="shared" si="2"/>
        <v>0.80378154148326586</v>
      </c>
      <c r="M24" s="15">
        <f t="shared" si="5"/>
        <v>0.71392242379608017</v>
      </c>
    </row>
    <row r="25" spans="3:13" ht="18.75" customHeight="1" x14ac:dyDescent="0.35">
      <c r="C25" s="11">
        <v>18</v>
      </c>
      <c r="D25" s="5">
        <f t="shared" si="0"/>
        <v>19</v>
      </c>
      <c r="E25" s="11">
        <v>0.18342369578770201</v>
      </c>
      <c r="F25" s="11">
        <v>0.72735048277600001</v>
      </c>
      <c r="G25" s="11">
        <f t="shared" si="8"/>
        <v>-4.5927397095016662</v>
      </c>
      <c r="H25" s="12">
        <v>0.163414575202147</v>
      </c>
      <c r="I25" s="11">
        <f t="shared" si="3"/>
        <v>1.4672316102911042E-2</v>
      </c>
      <c r="J25" s="11">
        <f t="shared" si="1"/>
        <v>1.4672842588938582E-2</v>
      </c>
      <c r="K25" s="11">
        <f t="shared" si="4"/>
        <v>1.3072421324421307E-2</v>
      </c>
      <c r="L25" s="11">
        <f t="shared" si="2"/>
        <v>0.84069195361403415</v>
      </c>
      <c r="M25" s="15">
        <f t="shared" si="5"/>
        <v>0.74899456973514111</v>
      </c>
    </row>
    <row r="26" spans="3:13" ht="18.75" customHeight="1" x14ac:dyDescent="0.35">
      <c r="C26" s="11">
        <v>19</v>
      </c>
      <c r="D26" s="5">
        <f t="shared" si="0"/>
        <v>20</v>
      </c>
      <c r="E26" s="11">
        <v>0.19158620378380201</v>
      </c>
      <c r="F26" s="11">
        <v>0.75673805746800005</v>
      </c>
      <c r="G26" s="11">
        <f t="shared" si="8"/>
        <v>-4.4500837043145349</v>
      </c>
      <c r="H26" s="12">
        <v>0.17125336048015899</v>
      </c>
      <c r="I26" s="11">
        <f t="shared" si="3"/>
        <v>1.5325096370474313E-2</v>
      </c>
      <c r="J26" s="11">
        <f t="shared" si="1"/>
        <v>1.5325696305606935E-2</v>
      </c>
      <c r="K26" s="11">
        <f t="shared" si="4"/>
        <v>1.3699411766806759E-2</v>
      </c>
      <c r="L26" s="11">
        <f t="shared" si="2"/>
        <v>0.87809771621001964</v>
      </c>
      <c r="M26" s="15">
        <f t="shared" si="5"/>
        <v>0.78491847587066543</v>
      </c>
    </row>
    <row r="27" spans="3:13" ht="18.75" customHeight="1" x14ac:dyDescent="0.35">
      <c r="C27" s="11">
        <v>20</v>
      </c>
      <c r="D27" s="5">
        <f t="shared" si="0"/>
        <v>21</v>
      </c>
      <c r="E27" s="11">
        <v>0.19962190408597599</v>
      </c>
      <c r="F27" s="11">
        <v>0.78613096737800003</v>
      </c>
      <c r="G27" s="11">
        <f t="shared" si="8"/>
        <v>-4.1943000818795806</v>
      </c>
      <c r="H27" s="12">
        <v>0.179302594579446</v>
      </c>
      <c r="I27" s="11">
        <f t="shared" si="3"/>
        <v>1.5967716309470702E-2</v>
      </c>
      <c r="J27" s="11">
        <f t="shared" si="1"/>
        <v>1.5968394930022077E-2</v>
      </c>
      <c r="K27" s="11">
        <f t="shared" si="4"/>
        <v>1.434322388414478E-2</v>
      </c>
      <c r="L27" s="11">
        <f t="shared" si="2"/>
        <v>0.91492163487946288</v>
      </c>
      <c r="M27" s="15">
        <f t="shared" si="5"/>
        <v>0.82180619298509294</v>
      </c>
    </row>
    <row r="28" spans="3:13" ht="18.75" customHeight="1" x14ac:dyDescent="0.35">
      <c r="C28" s="11">
        <v>21</v>
      </c>
      <c r="D28" s="5">
        <f t="shared" si="0"/>
        <v>22</v>
      </c>
      <c r="E28" s="11">
        <v>0.20823360789815401</v>
      </c>
      <c r="F28" s="11">
        <v>0.81714013240899996</v>
      </c>
      <c r="G28" s="11">
        <f t="shared" si="8"/>
        <v>-4.314007449036759</v>
      </c>
      <c r="H28" s="12">
        <v>0.18737277464133101</v>
      </c>
      <c r="I28" s="11">
        <f t="shared" si="3"/>
        <v>1.6656377620616433E-2</v>
      </c>
      <c r="J28" s="11">
        <f t="shared" si="1"/>
        <v>1.6657147893571703E-2</v>
      </c>
      <c r="K28" s="11">
        <f t="shared" si="4"/>
        <v>1.4988699411145553E-2</v>
      </c>
      <c r="L28" s="11">
        <f t="shared" si="2"/>
        <v>0.95438427280897387</v>
      </c>
      <c r="M28" s="15">
        <f t="shared" si="5"/>
        <v>0.85878921645277551</v>
      </c>
    </row>
    <row r="29" spans="3:13" ht="18.75" customHeight="1" x14ac:dyDescent="0.35">
      <c r="C29" s="11">
        <v>22</v>
      </c>
      <c r="D29" s="5">
        <f t="shared" si="0"/>
        <v>23</v>
      </c>
      <c r="E29" s="11">
        <v>0.21684255229511901</v>
      </c>
      <c r="F29" s="11">
        <v>0.84851457244100004</v>
      </c>
      <c r="G29" s="11">
        <f t="shared" si="8"/>
        <v>-4.1342723126497365</v>
      </c>
      <c r="H29" s="12">
        <v>0.19556213945416401</v>
      </c>
      <c r="I29" s="11">
        <f t="shared" si="3"/>
        <v>1.734479457431766E-2</v>
      </c>
      <c r="J29" s="11">
        <f t="shared" si="1"/>
        <v>1.7345664365563226E-2</v>
      </c>
      <c r="K29" s="11">
        <f t="shared" si="4"/>
        <v>1.5643694895997848E-2</v>
      </c>
      <c r="L29" s="11">
        <f t="shared" si="2"/>
        <v>0.99383336077031803</v>
      </c>
      <c r="M29" s="15">
        <f t="shared" si="5"/>
        <v>0.89631769332636824</v>
      </c>
    </row>
    <row r="30" spans="3:13" ht="18.75" customHeight="1" x14ac:dyDescent="0.35">
      <c r="C30" s="11">
        <v>23</v>
      </c>
      <c r="D30" s="5">
        <f t="shared" si="0"/>
        <v>24</v>
      </c>
      <c r="E30" s="11">
        <v>0.22531982218173699</v>
      </c>
      <c r="F30" s="11">
        <v>0.87943214195300001</v>
      </c>
      <c r="G30" s="11">
        <f t="shared" si="8"/>
        <v>-3.9094125193105844</v>
      </c>
      <c r="H30" s="12">
        <v>0.20382200050563601</v>
      </c>
      <c r="I30" s="11">
        <f t="shared" si="3"/>
        <v>1.8022658035614307E-2</v>
      </c>
      <c r="J30" s="11">
        <f t="shared" si="1"/>
        <v>1.8023633853477879E-2</v>
      </c>
      <c r="K30" s="11">
        <f t="shared" si="4"/>
        <v>1.6304315157681888E-2</v>
      </c>
      <c r="L30" s="11">
        <f t="shared" si="2"/>
        <v>1.032678151057604</v>
      </c>
      <c r="M30" s="15">
        <f t="shared" si="5"/>
        <v>0.93416844617304917</v>
      </c>
    </row>
    <row r="31" spans="3:13" ht="18.75" customHeight="1" x14ac:dyDescent="0.35">
      <c r="C31" s="11">
        <v>24</v>
      </c>
      <c r="D31" s="5">
        <f t="shared" si="0"/>
        <v>25</v>
      </c>
      <c r="E31" s="11">
        <v>0.23415149531153201</v>
      </c>
      <c r="F31" s="11">
        <v>0.91160024064699996</v>
      </c>
      <c r="G31" s="11">
        <f t="shared" si="8"/>
        <v>-3.9196165895566999</v>
      </c>
      <c r="H31" s="12">
        <v>0.21220925128894899</v>
      </c>
      <c r="I31" s="11">
        <f t="shared" si="3"/>
        <v>1.8728834011247319E-2</v>
      </c>
      <c r="J31" s="11">
        <f t="shared" si="1"/>
        <v>1.8729929100538709E-2</v>
      </c>
      <c r="K31" s="11">
        <f t="shared" si="4"/>
        <v>1.6975109431342228E-2</v>
      </c>
      <c r="L31" s="11">
        <f t="shared" si="2"/>
        <v>1.0731458877950992</v>
      </c>
      <c r="M31" s="15">
        <f t="shared" si="5"/>
        <v>0.97260212696655468</v>
      </c>
    </row>
    <row r="32" spans="3:13" ht="18.75" customHeight="1" x14ac:dyDescent="0.35">
      <c r="C32" s="11">
        <v>25</v>
      </c>
      <c r="D32" s="5">
        <f t="shared" si="0"/>
        <v>26</v>
      </c>
      <c r="E32" s="11">
        <v>0.243235141631955</v>
      </c>
      <c r="F32" s="11">
        <v>0.94453160735800001</v>
      </c>
      <c r="G32" s="11">
        <f t="shared" si="8"/>
        <v>-3.8793885592477033</v>
      </c>
      <c r="H32" s="12">
        <v>0.220747627637187</v>
      </c>
      <c r="I32" s="11">
        <f t="shared" si="3"/>
        <v>1.9455128382321246E-2</v>
      </c>
      <c r="J32" s="11">
        <f t="shared" si="1"/>
        <v>1.9456355892309381E-2</v>
      </c>
      <c r="K32" s="11">
        <f t="shared" si="4"/>
        <v>1.7657974705916148E-2</v>
      </c>
      <c r="L32" s="11">
        <f t="shared" si="2"/>
        <v>1.1147670770792841</v>
      </c>
      <c r="M32" s="15">
        <f t="shared" si="5"/>
        <v>1.011727425166749</v>
      </c>
    </row>
    <row r="33" spans="3:13" ht="18.75" customHeight="1" x14ac:dyDescent="0.35">
      <c r="C33" s="11">
        <v>26</v>
      </c>
      <c r="D33" s="5">
        <f t="shared" si="0"/>
        <v>27</v>
      </c>
      <c r="E33" s="11">
        <v>0.25207182961694602</v>
      </c>
      <c r="F33" s="11">
        <v>0.97695170953199995</v>
      </c>
      <c r="G33" s="11">
        <f t="shared" si="8"/>
        <v>-3.6329816184052968</v>
      </c>
      <c r="H33" s="12">
        <v>0.22931415455847301</v>
      </c>
      <c r="I33" s="11">
        <f t="shared" si="3"/>
        <v>2.0161647345232906E-2</v>
      </c>
      <c r="J33" s="11">
        <f t="shared" si="1"/>
        <v>2.0163013519955263E-2</v>
      </c>
      <c r="K33" s="11">
        <f t="shared" si="4"/>
        <v>1.8343074799454379E-2</v>
      </c>
      <c r="L33" s="11">
        <f t="shared" si="2"/>
        <v>1.1552555766948756</v>
      </c>
      <c r="M33" s="15">
        <f t="shared" si="5"/>
        <v>1.0509807690615449</v>
      </c>
    </row>
    <row r="34" spans="3:13" ht="18.75" customHeight="1" x14ac:dyDescent="0.35">
      <c r="C34" s="11">
        <v>27</v>
      </c>
      <c r="D34" s="5">
        <f t="shared" si="0"/>
        <v>28</v>
      </c>
      <c r="E34" s="11">
        <v>0.261394536346226</v>
      </c>
      <c r="F34" s="11">
        <v>1.0109307569999999</v>
      </c>
      <c r="G34" s="11">
        <f t="shared" si="8"/>
        <v>-3.6984326029001244</v>
      </c>
      <c r="H34" s="12">
        <v>0.23793472982105601</v>
      </c>
      <c r="I34" s="11">
        <f t="shared" si="3"/>
        <v>2.0906992161828574E-2</v>
      </c>
      <c r="J34" s="11">
        <f t="shared" si="1"/>
        <v>2.0908515543958235E-2</v>
      </c>
      <c r="K34" s="11">
        <f t="shared" si="4"/>
        <v>1.9032479973998182E-2</v>
      </c>
      <c r="L34" s="11">
        <f t="shared" si="2"/>
        <v>1.1979696962789537</v>
      </c>
      <c r="M34" s="15">
        <f t="shared" si="5"/>
        <v>1.0904807759283657</v>
      </c>
    </row>
    <row r="35" spans="3:13" ht="18.75" customHeight="1" x14ac:dyDescent="0.35">
      <c r="C35" s="11">
        <v>28</v>
      </c>
      <c r="D35" s="5">
        <f t="shared" si="0"/>
        <v>29</v>
      </c>
      <c r="E35" s="11">
        <v>0.27070708282640499</v>
      </c>
      <c r="F35" s="11">
        <v>1.0448194959999999</v>
      </c>
      <c r="G35" s="11">
        <f t="shared" si="8"/>
        <v>-3.562640065224699</v>
      </c>
      <c r="H35" s="12">
        <v>0.24683514009476601</v>
      </c>
      <c r="I35" s="11">
        <f t="shared" si="3"/>
        <v>2.1651489872465811E-2</v>
      </c>
      <c r="J35" s="11">
        <f t="shared" si="1"/>
        <v>2.1653181885640565E-2</v>
      </c>
      <c r="K35" s="11">
        <f t="shared" si="4"/>
        <v>1.9744245140085836E-2</v>
      </c>
      <c r="L35" s="11">
        <f t="shared" si="2"/>
        <v>1.240635934793056</v>
      </c>
      <c r="M35" s="15">
        <f t="shared" si="5"/>
        <v>1.1312619159403048</v>
      </c>
    </row>
    <row r="36" spans="3:13" ht="18.75" customHeight="1" x14ac:dyDescent="0.35">
      <c r="C36" s="11">
        <v>29</v>
      </c>
      <c r="D36" s="5">
        <f t="shared" si="0"/>
        <v>30</v>
      </c>
      <c r="E36" s="11">
        <v>0.28012846454470403</v>
      </c>
      <c r="F36" s="11">
        <v>1.0791345139999999</v>
      </c>
      <c r="H36" s="12">
        <v>0.25563529743928898</v>
      </c>
      <c r="I36" s="11">
        <f t="shared" si="3"/>
        <v>2.2404651831801691E-2</v>
      </c>
      <c r="J36" s="11">
        <f t="shared" si="1"/>
        <v>2.2406526659956891E-2</v>
      </c>
      <c r="K36" s="11">
        <f t="shared" si="4"/>
        <v>2.0447973418818526E-2</v>
      </c>
      <c r="L36" s="11">
        <f t="shared" si="2"/>
        <v>1.2837994108697615</v>
      </c>
      <c r="M36" s="15">
        <f t="shared" si="5"/>
        <v>1.1715825762264875</v>
      </c>
    </row>
    <row r="37" spans="3:13" ht="18.75" customHeight="1" x14ac:dyDescent="0.35">
      <c r="C37" s="11">
        <v>30</v>
      </c>
      <c r="D37" s="5">
        <f t="shared" si="0"/>
        <v>31</v>
      </c>
      <c r="E37" s="11">
        <v>0.28960493573518398</v>
      </c>
      <c r="H37" s="12">
        <v>0.26447532613511499</v>
      </c>
      <c r="I37" s="11">
        <f t="shared" si="3"/>
        <v>2.3162179258965916E-2</v>
      </c>
      <c r="J37" s="11">
        <f t="shared" si="1"/>
        <v>2.3164250792044788E-2</v>
      </c>
      <c r="K37" s="11">
        <f t="shared" si="4"/>
        <v>2.1154869723318814E-2</v>
      </c>
      <c r="L37" s="11">
        <f t="shared" si="2"/>
        <v>1.3272138056636986</v>
      </c>
      <c r="M37" s="15">
        <f t="shared" si="5"/>
        <v>1.2120847510185009</v>
      </c>
    </row>
    <row r="38" spans="3:13" ht="18.75" customHeight="1" x14ac:dyDescent="0.35">
      <c r="C38" s="11">
        <v>31</v>
      </c>
      <c r="D38" s="5">
        <f t="shared" si="0"/>
        <v>32</v>
      </c>
      <c r="E38" s="11">
        <v>0.299339544633207</v>
      </c>
      <c r="H38" s="12">
        <v>0.27345131372352699</v>
      </c>
      <c r="I38" s="11">
        <f t="shared" si="3"/>
        <v>2.394030007275378E-2</v>
      </c>
      <c r="J38" s="11">
        <f t="shared" si="1"/>
        <v>2.3942587511915577E-2</v>
      </c>
      <c r="K38" s="11">
        <f t="shared" si="4"/>
        <v>2.1872616394302481E-2</v>
      </c>
      <c r="L38" s="11">
        <f t="shared" si="2"/>
        <v>1.3718092147421685</v>
      </c>
      <c r="M38" s="15">
        <f t="shared" si="5"/>
        <v>1.2532086060160401</v>
      </c>
    </row>
    <row r="39" spans="3:13" ht="18.75" customHeight="1" x14ac:dyDescent="0.35">
      <c r="C39" s="11">
        <v>32</v>
      </c>
      <c r="D39" s="5">
        <f t="shared" si="0"/>
        <v>33</v>
      </c>
      <c r="E39" s="11">
        <v>0.30923659872357601</v>
      </c>
      <c r="H39" s="12">
        <v>0.282622845111689</v>
      </c>
      <c r="I39" s="11">
        <f t="shared" si="3"/>
        <v>2.4731361079005254E-2</v>
      </c>
      <c r="J39" s="11">
        <f t="shared" si="1"/>
        <v>2.4733882889023718E-2</v>
      </c>
      <c r="K39" s="11">
        <f t="shared" si="4"/>
        <v>2.260597604316238E-2</v>
      </c>
      <c r="L39" s="11">
        <f t="shared" si="2"/>
        <v>1.417147100188326</v>
      </c>
      <c r="M39" s="15">
        <f t="shared" si="5"/>
        <v>1.2952270187513142</v>
      </c>
    </row>
    <row r="40" spans="3:13" ht="18.75" customHeight="1" x14ac:dyDescent="0.35">
      <c r="C40" s="11">
        <v>33</v>
      </c>
      <c r="D40" s="5">
        <f t="shared" si="0"/>
        <v>34</v>
      </c>
      <c r="E40" s="11">
        <v>0.31830904481761602</v>
      </c>
      <c r="H40" s="12">
        <v>0.29171251550709199</v>
      </c>
      <c r="I40" s="11">
        <f t="shared" si="3"/>
        <v>2.5456471271271149E-2</v>
      </c>
      <c r="J40" s="11">
        <f t="shared" si="1"/>
        <v>2.5459221507721515E-2</v>
      </c>
      <c r="K40" s="11">
        <f t="shared" si="4"/>
        <v>2.3332766059221924E-2</v>
      </c>
      <c r="L40" s="11">
        <f t="shared" si="2"/>
        <v>1.4587059417480694</v>
      </c>
      <c r="M40" s="15">
        <f t="shared" si="5"/>
        <v>1.3368690192542634</v>
      </c>
    </row>
    <row r="41" spans="3:13" ht="18.75" customHeight="1" x14ac:dyDescent="0.35">
      <c r="C41" s="11">
        <v>34</v>
      </c>
      <c r="D41" s="5">
        <f t="shared" si="0"/>
        <v>35</v>
      </c>
      <c r="E41" s="11">
        <v>0.32902426320064898</v>
      </c>
      <c r="H41" s="12">
        <v>0.30090313810721198</v>
      </c>
      <c r="I41" s="11">
        <f t="shared" si="3"/>
        <v>2.6312827284488517E-2</v>
      </c>
      <c r="J41" s="11">
        <f t="shared" si="1"/>
        <v>2.6315864577144934E-2</v>
      </c>
      <c r="K41" s="11">
        <f t="shared" si="4"/>
        <v>2.4067602922534008E-2</v>
      </c>
      <c r="L41" s="11">
        <f t="shared" si="2"/>
        <v>1.5077879741639568</v>
      </c>
      <c r="M41" s="15">
        <f t="shared" si="5"/>
        <v>1.3789720701430641</v>
      </c>
    </row>
    <row r="42" spans="3:13" ht="18.75" customHeight="1" x14ac:dyDescent="0.35">
      <c r="C42" s="11">
        <v>35</v>
      </c>
      <c r="D42" s="5">
        <f t="shared" si="0"/>
        <v>36</v>
      </c>
      <c r="E42" s="11">
        <v>0.33795853203353898</v>
      </c>
      <c r="H42" s="12">
        <v>0.31012196635181499</v>
      </c>
      <c r="I42" s="11">
        <f t="shared" si="3"/>
        <v>2.7026806309972947E-2</v>
      </c>
      <c r="J42" s="11">
        <f t="shared" si="1"/>
        <v>2.7030097672568299E-2</v>
      </c>
      <c r="K42" s="11">
        <f t="shared" si="4"/>
        <v>2.4804668853090087E-2</v>
      </c>
      <c r="L42" s="11">
        <f t="shared" si="2"/>
        <v>1.5487105161109365</v>
      </c>
      <c r="M42" s="15">
        <f t="shared" si="5"/>
        <v>1.4212028371771674</v>
      </c>
    </row>
    <row r="43" spans="3:13" ht="18.75" customHeight="1" x14ac:dyDescent="0.35">
      <c r="C43" s="11">
        <v>36</v>
      </c>
      <c r="D43" s="5">
        <f t="shared" si="0"/>
        <v>37</v>
      </c>
      <c r="E43" s="11">
        <v>0.34881245724486298</v>
      </c>
      <c r="H43" s="12">
        <v>0.31957023903577603</v>
      </c>
      <c r="I43" s="11">
        <f t="shared" si="3"/>
        <v>2.7894138265987207E-2</v>
      </c>
      <c r="J43" s="11">
        <f t="shared" si="1"/>
        <v>2.7897756858697925E-2</v>
      </c>
      <c r="K43" s="11">
        <f t="shared" si="4"/>
        <v>2.5560051402410751E-2</v>
      </c>
      <c r="L43" s="11">
        <f t="shared" si="2"/>
        <v>1.5984237255205689</v>
      </c>
      <c r="M43" s="15">
        <f t="shared" si="5"/>
        <v>1.4644830691611923</v>
      </c>
    </row>
    <row r="44" spans="3:13" ht="18.75" customHeight="1" x14ac:dyDescent="0.35">
      <c r="C44" s="11">
        <v>37</v>
      </c>
      <c r="D44" s="5">
        <f t="shared" si="0"/>
        <v>38</v>
      </c>
      <c r="E44" s="11">
        <v>0.35932910577643401</v>
      </c>
      <c r="H44" s="12">
        <v>0.32882871855804402</v>
      </c>
      <c r="I44" s="11">
        <f t="shared" si="3"/>
        <v>2.873445853377176E-2</v>
      </c>
      <c r="J44" s="11">
        <f t="shared" si="1"/>
        <v>2.8738414196132822E-2</v>
      </c>
      <c r="K44" s="11">
        <f t="shared" si="4"/>
        <v>2.6300231830364625E-2</v>
      </c>
      <c r="L44" s="11">
        <f t="shared" si="2"/>
        <v>1.646589842961296</v>
      </c>
      <c r="M44" s="15">
        <f t="shared" si="5"/>
        <v>1.5068922837514529</v>
      </c>
    </row>
    <row r="45" spans="3:13" ht="18.75" customHeight="1" x14ac:dyDescent="0.35">
      <c r="C45" s="11">
        <v>38</v>
      </c>
      <c r="D45" s="5">
        <f t="shared" si="0"/>
        <v>39</v>
      </c>
      <c r="E45" s="11">
        <v>0.36957868591675103</v>
      </c>
      <c r="H45" s="12">
        <v>0.33842127677086598</v>
      </c>
      <c r="I45" s="11">
        <f t="shared" si="3"/>
        <v>2.955338041795972E-2</v>
      </c>
      <c r="J45" s="11">
        <f t="shared" si="1"/>
        <v>2.955768410803418E-2</v>
      </c>
      <c r="K45" s="11">
        <f t="shared" si="4"/>
        <v>2.7067090173652306E-2</v>
      </c>
      <c r="L45" s="11">
        <f t="shared" si="2"/>
        <v>1.6935305511845806</v>
      </c>
      <c r="M45" s="15">
        <f t="shared" si="5"/>
        <v>1.5508300302961993</v>
      </c>
    </row>
    <row r="46" spans="3:13" ht="18.75" customHeight="1" x14ac:dyDescent="0.35">
      <c r="C46" s="11">
        <v>39</v>
      </c>
      <c r="D46" s="5">
        <f t="shared" si="0"/>
        <v>40</v>
      </c>
      <c r="E46" s="11">
        <v>0.38049207338934299</v>
      </c>
      <c r="H46" s="12">
        <v>0.34811146231046303</v>
      </c>
      <c r="I46" s="11">
        <f t="shared" si="3"/>
        <v>3.0425273789967053E-2</v>
      </c>
      <c r="J46" s="11">
        <f t="shared" si="1"/>
        <v>3.0429969845328187E-2</v>
      </c>
      <c r="K46" s="11">
        <f t="shared" si="4"/>
        <v>2.784172081095845E-2</v>
      </c>
      <c r="L46" s="11">
        <f t="shared" si="2"/>
        <v>1.743508842449573</v>
      </c>
      <c r="M46" s="15">
        <f t="shared" si="5"/>
        <v>1.5952130964852367</v>
      </c>
    </row>
    <row r="47" spans="3:13" ht="18.75" customHeight="1" x14ac:dyDescent="0.35">
      <c r="C47" s="11">
        <v>40</v>
      </c>
      <c r="D47" s="5">
        <f t="shared" si="0"/>
        <v>41</v>
      </c>
      <c r="E47" s="11">
        <v>0.39141789653386999</v>
      </c>
      <c r="H47" s="12">
        <v>0.35761952669120101</v>
      </c>
      <c r="I47" s="11">
        <f t="shared" si="3"/>
        <v>3.1298091107891453E-2</v>
      </c>
      <c r="J47" s="11">
        <f t="shared" si="1"/>
        <v>3.1303203142794021E-2</v>
      </c>
      <c r="K47" s="11">
        <f t="shared" si="4"/>
        <v>2.8601760257080347E-2</v>
      </c>
      <c r="L47" s="11">
        <f t="shared" si="2"/>
        <v>1.7935414249132333</v>
      </c>
      <c r="M47" s="15">
        <f t="shared" si="5"/>
        <v>1.6387601490015389</v>
      </c>
    </row>
    <row r="48" spans="3:13" ht="18.75" customHeight="1" x14ac:dyDescent="0.35">
      <c r="C48" s="11">
        <v>41</v>
      </c>
      <c r="D48" s="5">
        <f t="shared" si="0"/>
        <v>42</v>
      </c>
      <c r="E48" s="11">
        <v>0.402418661821001</v>
      </c>
      <c r="H48" s="12">
        <v>0.36709841552839301</v>
      </c>
      <c r="I48" s="11">
        <f t="shared" si="3"/>
        <v>3.2176822896569417E-2</v>
      </c>
      <c r="J48" s="11">
        <f t="shared" si="1"/>
        <v>3.2182377852888633E-2</v>
      </c>
      <c r="K48" s="11">
        <f t="shared" si="4"/>
        <v>2.9359434619437422E-2</v>
      </c>
      <c r="L48" s="11">
        <f t="shared" si="2"/>
        <v>1.8439144252447905</v>
      </c>
      <c r="M48" s="15">
        <f t="shared" si="5"/>
        <v>1.682171692199953</v>
      </c>
    </row>
    <row r="49" spans="3:15" ht="18.75" customHeight="1" x14ac:dyDescent="0.35">
      <c r="H49" s="12">
        <v>0.37696085000335799</v>
      </c>
      <c r="K49" s="11">
        <f t="shared" si="4"/>
        <v>3.0147731064715296E-2</v>
      </c>
      <c r="M49" s="15">
        <f t="shared" si="5"/>
        <v>1.7273377515092279</v>
      </c>
    </row>
    <row r="50" spans="3:15" ht="18.75" customHeight="1" x14ac:dyDescent="0.35">
      <c r="C50" s="11">
        <v>43</v>
      </c>
      <c r="D50" s="5">
        <f t="shared" ref="D50:D55" si="9">C50+1</f>
        <v>44</v>
      </c>
      <c r="E50" s="11">
        <v>0.42446368564767001</v>
      </c>
      <c r="H50" s="12">
        <v>0.38673522351363299</v>
      </c>
      <c r="I50" s="11">
        <f t="shared" ref="I50:I55" si="10">E50/SQRT($B$6^2+E50^2)</f>
        <v>3.3937534070294449E-2</v>
      </c>
      <c r="J50" s="11">
        <f t="shared" ref="J50:J55" si="11">ASIN(I50)</f>
        <v>3.3944052076731922E-2</v>
      </c>
      <c r="K50" s="11">
        <f t="shared" si="4"/>
        <v>3.0928951893485424E-2</v>
      </c>
      <c r="L50" s="11">
        <f t="shared" ref="L50:L55" si="12">J50*57.2957795</f>
        <v>1.9448509231249493</v>
      </c>
      <c r="M50" s="15">
        <f t="shared" si="5"/>
        <v>1.7720984078552484</v>
      </c>
    </row>
    <row r="51" spans="3:15" ht="18.75" customHeight="1" x14ac:dyDescent="0.35">
      <c r="C51" s="11">
        <v>44</v>
      </c>
      <c r="D51" s="5">
        <f t="shared" si="9"/>
        <v>45</v>
      </c>
      <c r="E51" s="11">
        <v>0.435730924965885</v>
      </c>
      <c r="H51" s="12">
        <v>0.39660537740057</v>
      </c>
      <c r="I51" s="11">
        <f t="shared" si="10"/>
        <v>3.4837314782343427E-2</v>
      </c>
      <c r="J51" s="11">
        <f t="shared" si="11"/>
        <v>3.4844365284648328E-2</v>
      </c>
      <c r="K51" s="11">
        <f t="shared" si="4"/>
        <v>3.1717789685829875E-2</v>
      </c>
      <c r="L51" s="11">
        <f t="shared" si="12"/>
        <v>1.9964350701666653</v>
      </c>
      <c r="M51" s="15">
        <f t="shared" si="5"/>
        <v>1.8172954840666828</v>
      </c>
    </row>
    <row r="52" spans="3:15" ht="18.75" customHeight="1" x14ac:dyDescent="0.35">
      <c r="C52" s="11">
        <v>45</v>
      </c>
      <c r="D52" s="5">
        <f t="shared" si="9"/>
        <v>46</v>
      </c>
      <c r="E52" s="11">
        <v>0.44702753543554302</v>
      </c>
      <c r="H52" s="12">
        <v>0.406561464629207</v>
      </c>
      <c r="I52" s="11">
        <f t="shared" si="10"/>
        <v>3.5739355978093384E-2</v>
      </c>
      <c r="J52" s="11">
        <f t="shared" si="11"/>
        <v>3.5746968677134387E-2</v>
      </c>
      <c r="K52" s="11">
        <f t="shared" si="4"/>
        <v>3.2513455397220885E-2</v>
      </c>
      <c r="L52" s="11">
        <f t="shared" si="12"/>
        <v>2.0481504351184987</v>
      </c>
      <c r="M52" s="15">
        <f t="shared" si="5"/>
        <v>1.8628837712222528</v>
      </c>
    </row>
    <row r="53" spans="3:15" ht="18.75" customHeight="1" x14ac:dyDescent="0.35">
      <c r="C53" s="11">
        <v>46</v>
      </c>
      <c r="D53" s="5">
        <f t="shared" si="9"/>
        <v>47</v>
      </c>
      <c r="E53" s="11">
        <v>0.45832867446716902</v>
      </c>
      <c r="H53" s="12">
        <v>0.41665009212336401</v>
      </c>
      <c r="I53" s="11">
        <f t="shared" si="10"/>
        <v>3.6641671385323905E-2</v>
      </c>
      <c r="J53" s="11">
        <f t="shared" si="11"/>
        <v>3.6649875601527576E-2</v>
      </c>
      <c r="K53" s="11">
        <f t="shared" si="4"/>
        <v>3.3319671386382067E-2</v>
      </c>
      <c r="L53" s="11">
        <f t="shared" si="12"/>
        <v>2.099883191167554</v>
      </c>
      <c r="M53" s="15">
        <f t="shared" si="5"/>
        <v>1.9090765447666063</v>
      </c>
    </row>
    <row r="54" spans="3:15" ht="18.75" customHeight="1" x14ac:dyDescent="0.35">
      <c r="C54" s="11">
        <v>47</v>
      </c>
      <c r="D54" s="5">
        <f t="shared" si="9"/>
        <v>48</v>
      </c>
      <c r="E54" s="11">
        <v>0.46983585689363</v>
      </c>
      <c r="H54" s="12">
        <v>0.42641180202879903</v>
      </c>
      <c r="I54" s="11">
        <f t="shared" si="10"/>
        <v>3.7560345800498558E-2</v>
      </c>
      <c r="J54" s="11">
        <f t="shared" si="11"/>
        <v>3.7569182973393164E-2</v>
      </c>
      <c r="K54" s="11">
        <f t="shared" si="4"/>
        <v>3.4099721062671298E-2</v>
      </c>
      <c r="L54" s="11">
        <f t="shared" si="12"/>
        <v>2.1525556236386891</v>
      </c>
      <c r="M54" s="15">
        <f t="shared" si="5"/>
        <v>1.9537700990183204</v>
      </c>
      <c r="O54" s="9">
        <v>0.28960493573518398</v>
      </c>
    </row>
    <row r="55" spans="3:15" ht="18.75" customHeight="1" x14ac:dyDescent="0.35">
      <c r="C55" s="11">
        <v>48</v>
      </c>
      <c r="D55" s="5">
        <f t="shared" si="9"/>
        <v>49</v>
      </c>
      <c r="E55" s="11">
        <v>0.481520894349447</v>
      </c>
      <c r="H55" s="12">
        <v>0.43653638414264101</v>
      </c>
      <c r="I55" s="11">
        <f t="shared" si="10"/>
        <v>3.8493121794568784E-2</v>
      </c>
      <c r="J55" s="11">
        <f t="shared" si="11"/>
        <v>3.8502634145992476E-2</v>
      </c>
      <c r="K55" s="11">
        <f t="shared" si="4"/>
        <v>3.4908723671414316E-2</v>
      </c>
      <c r="L55" s="11">
        <f t="shared" si="12"/>
        <v>2.2060384361979559</v>
      </c>
      <c r="M55" s="15">
        <f t="shared" si="5"/>
        <v>2.0001225341037849</v>
      </c>
      <c r="O55" s="9">
        <v>0.299339544633207</v>
      </c>
    </row>
    <row r="56" spans="3:15" ht="18.75" customHeight="1" x14ac:dyDescent="0.35">
      <c r="H56" s="12">
        <v>0.44646464501101701</v>
      </c>
      <c r="K56" s="11">
        <f t="shared" si="4"/>
        <v>3.5701994889334274E-2</v>
      </c>
      <c r="M56" s="15">
        <f t="shared" si="5"/>
        <v>2.0455736268894236</v>
      </c>
      <c r="O56" s="9">
        <v>0.30923659872357601</v>
      </c>
    </row>
    <row r="57" spans="3:15" ht="18.75" customHeight="1" x14ac:dyDescent="0.35">
      <c r="C57" s="11">
        <v>50</v>
      </c>
      <c r="D57" s="5">
        <f t="shared" ref="D57:D86" si="13">C57+1</f>
        <v>51</v>
      </c>
      <c r="E57" s="11">
        <v>0.50529813533427304</v>
      </c>
      <c r="H57" s="12">
        <v>0.45681915636647702</v>
      </c>
      <c r="I57" s="11">
        <f t="shared" ref="I57:I86" si="14">E57/SQRT($B$6^2+E57^2)</f>
        <v>4.0390863190731228E-2</v>
      </c>
      <c r="J57" s="11">
        <f t="shared" ref="J57:J86" si="15">ASIN(I57)</f>
        <v>4.0401853683855474E-2</v>
      </c>
      <c r="K57" s="11">
        <f t="shared" si="4"/>
        <v>3.6529275756552022E-2</v>
      </c>
      <c r="L57" s="11">
        <f t="shared" ref="L57:L86" si="16">J57*57.2957795</f>
        <v>2.3148557000614458</v>
      </c>
      <c r="M57" s="15">
        <f t="shared" si="5"/>
        <v>2.0929733290421004</v>
      </c>
      <c r="O57" s="9">
        <v>0.31830904481761602</v>
      </c>
    </row>
    <row r="58" spans="3:15" ht="18.75" customHeight="1" x14ac:dyDescent="0.35">
      <c r="C58" s="11">
        <v>51</v>
      </c>
      <c r="D58" s="5">
        <f t="shared" si="13"/>
        <v>52</v>
      </c>
      <c r="E58" s="11">
        <v>0.51746292183324405</v>
      </c>
      <c r="H58" s="12">
        <v>0.466977729942607</v>
      </c>
      <c r="I58" s="11">
        <f t="shared" si="14"/>
        <v>4.1361607925979975E-2</v>
      </c>
      <c r="J58" s="11">
        <f t="shared" si="15"/>
        <v>4.1373410467713735E-2</v>
      </c>
      <c r="K58" s="11">
        <f t="shared" si="4"/>
        <v>3.7340853436698442E-2</v>
      </c>
      <c r="L58" s="11">
        <f t="shared" si="16"/>
        <v>2.3705218033211182</v>
      </c>
      <c r="M58" s="15">
        <f t="shared" si="5"/>
        <v>2.1394733048508914</v>
      </c>
      <c r="O58" s="9">
        <v>0.32902426320064898</v>
      </c>
    </row>
    <row r="59" spans="3:15" ht="18.75" customHeight="1" x14ac:dyDescent="0.35">
      <c r="C59" s="11">
        <v>52</v>
      </c>
      <c r="D59" s="5">
        <f t="shared" si="13"/>
        <v>53</v>
      </c>
      <c r="E59" s="11">
        <v>0.529485559603177</v>
      </c>
      <c r="H59" s="12">
        <v>0.47726230757920801</v>
      </c>
      <c r="I59" s="11">
        <f t="shared" si="14"/>
        <v>4.2320894192015707E-2</v>
      </c>
      <c r="J59" s="11">
        <f t="shared" si="15"/>
        <v>4.2333537581558466E-2</v>
      </c>
      <c r="K59" s="11">
        <f t="shared" si="4"/>
        <v>3.8162447562360355E-2</v>
      </c>
      <c r="L59" s="11">
        <f t="shared" si="16"/>
        <v>2.4255330347279371</v>
      </c>
      <c r="M59" s="15">
        <f t="shared" si="5"/>
        <v>2.1865471807133114</v>
      </c>
      <c r="O59" s="9">
        <v>0.33795853203353898</v>
      </c>
    </row>
    <row r="60" spans="3:15" ht="18.75" customHeight="1" x14ac:dyDescent="0.35">
      <c r="C60" s="11">
        <v>53</v>
      </c>
      <c r="D60" s="5">
        <f t="shared" si="13"/>
        <v>54</v>
      </c>
      <c r="E60" s="11">
        <v>0.54177397664815297</v>
      </c>
      <c r="H60" s="12">
        <v>0.48749653443284402</v>
      </c>
      <c r="I60" s="11">
        <f t="shared" si="14"/>
        <v>4.3301266026804182E-2</v>
      </c>
      <c r="J60" s="11">
        <f t="shared" si="15"/>
        <v>4.3314809099916488E-2</v>
      </c>
      <c r="K60" s="11">
        <f t="shared" si="4"/>
        <v>3.8979968200932857E-2</v>
      </c>
      <c r="L60" s="11">
        <f t="shared" si="16"/>
        <v>2.4817557512734085</v>
      </c>
      <c r="M60" s="15">
        <f t="shared" si="5"/>
        <v>2.2333876629576608</v>
      </c>
      <c r="O60" s="9">
        <v>0.34881245724486298</v>
      </c>
    </row>
    <row r="61" spans="3:15" ht="18.75" customHeight="1" x14ac:dyDescent="0.35">
      <c r="C61" s="11">
        <v>54</v>
      </c>
      <c r="D61" s="5">
        <f t="shared" si="13"/>
        <v>55</v>
      </c>
      <c r="E61" s="11">
        <v>0.55436361868686501</v>
      </c>
      <c r="H61" s="12">
        <v>0.49804951909765199</v>
      </c>
      <c r="I61" s="11">
        <f t="shared" si="14"/>
        <v>4.4305539905639298E-2</v>
      </c>
      <c r="J61" s="11">
        <f t="shared" si="15"/>
        <v>4.4320047879308037E-2</v>
      </c>
      <c r="K61" s="11">
        <f t="shared" si="4"/>
        <v>3.9822896944280546E-2</v>
      </c>
      <c r="L61" s="11">
        <f t="shared" si="16"/>
        <v>2.5393516907222762</v>
      </c>
      <c r="M61" s="15">
        <f t="shared" si="5"/>
        <v>2.2816839223707222</v>
      </c>
      <c r="O61" s="9">
        <v>0.35932910577643401</v>
      </c>
    </row>
    <row r="62" spans="3:15" ht="18.75" customHeight="1" x14ac:dyDescent="0.35">
      <c r="C62" s="11">
        <v>55</v>
      </c>
      <c r="D62" s="5">
        <f t="shared" si="13"/>
        <v>56</v>
      </c>
      <c r="E62" s="11">
        <v>0.56649241130501504</v>
      </c>
      <c r="H62" s="12">
        <v>0.50833972560292595</v>
      </c>
      <c r="I62" s="11">
        <f t="shared" si="14"/>
        <v>4.5272924912748355E-2</v>
      </c>
      <c r="J62" s="11">
        <f t="shared" si="15"/>
        <v>4.528840471043534E-2</v>
      </c>
      <c r="K62" s="11">
        <f t="shared" si="4"/>
        <v>4.0644781545633717E-2</v>
      </c>
      <c r="L62" s="11">
        <f t="shared" si="16"/>
        <v>2.5948344501958647</v>
      </c>
      <c r="M62" s="15">
        <f t="shared" si="5"/>
        <v>2.3287744412642986</v>
      </c>
      <c r="O62" s="9">
        <v>0.36957868591675103</v>
      </c>
    </row>
    <row r="63" spans="3:15" ht="18.75" customHeight="1" x14ac:dyDescent="0.35">
      <c r="C63" s="11">
        <v>56</v>
      </c>
      <c r="D63" s="5">
        <f t="shared" si="13"/>
        <v>57</v>
      </c>
      <c r="E63" s="11">
        <v>0.57931804530247599</v>
      </c>
      <c r="H63" s="12">
        <v>0.51884099291429497</v>
      </c>
      <c r="I63" s="11">
        <f t="shared" si="14"/>
        <v>4.629575096849789E-2</v>
      </c>
      <c r="J63" s="11">
        <f t="shared" si="15"/>
        <v>4.6312304526387162E-2</v>
      </c>
      <c r="K63" s="11">
        <f t="shared" si="4"/>
        <v>4.1483467045928361E-2</v>
      </c>
      <c r="L63" s="11">
        <f t="shared" si="16"/>
        <v>2.6534995882807308</v>
      </c>
      <c r="M63" s="15">
        <f t="shared" si="5"/>
        <v>2.376827580759028</v>
      </c>
      <c r="O63" s="9">
        <v>0.38049207338934299</v>
      </c>
    </row>
    <row r="64" spans="3:15" ht="18.75" customHeight="1" x14ac:dyDescent="0.35">
      <c r="C64" s="11">
        <v>57</v>
      </c>
      <c r="D64" s="5">
        <f t="shared" si="13"/>
        <v>58</v>
      </c>
      <c r="E64" s="11">
        <v>0.59216891173951303</v>
      </c>
      <c r="H64" s="12">
        <v>0.52927153148107597</v>
      </c>
      <c r="I64" s="11">
        <f t="shared" si="14"/>
        <v>4.7320443251928537E-2</v>
      </c>
      <c r="J64" s="11">
        <f t="shared" si="15"/>
        <v>4.7338121252442619E-2</v>
      </c>
      <c r="K64" s="11">
        <f t="shared" si="4"/>
        <v>4.2316445986361952E-2</v>
      </c>
      <c r="L64" s="11">
        <f t="shared" si="16"/>
        <v>2.7122745572242164</v>
      </c>
      <c r="M64" s="15">
        <f t="shared" si="5"/>
        <v>2.4245537584582544</v>
      </c>
      <c r="O64" s="9">
        <v>0.39141789653386999</v>
      </c>
    </row>
    <row r="65" spans="3:15" ht="18.75" customHeight="1" x14ac:dyDescent="0.35">
      <c r="C65" s="11">
        <v>58</v>
      </c>
      <c r="D65" s="5">
        <f t="shared" si="13"/>
        <v>59</v>
      </c>
      <c r="E65" s="11">
        <v>0.60500749198832404</v>
      </c>
      <c r="H65" s="12">
        <v>0.53995375910125898</v>
      </c>
      <c r="I65" s="11">
        <f t="shared" si="14"/>
        <v>4.8344006712814511E-2</v>
      </c>
      <c r="J65" s="11">
        <f t="shared" si="15"/>
        <v>4.8362857688086111E-2</v>
      </c>
      <c r="K65" s="11">
        <f t="shared" si="4"/>
        <v>4.3169463814164803E-2</v>
      </c>
      <c r="L65" s="11">
        <f t="shared" si="16"/>
        <v>2.7709876300864615</v>
      </c>
      <c r="M65" s="15">
        <f t="shared" si="5"/>
        <v>2.4734280798296155</v>
      </c>
      <c r="O65" s="9">
        <v>0.402418661821001</v>
      </c>
    </row>
    <row r="66" spans="3:15" ht="18.75" customHeight="1" x14ac:dyDescent="0.35">
      <c r="C66" s="11">
        <v>59</v>
      </c>
      <c r="D66" s="5">
        <f t="shared" si="13"/>
        <v>60</v>
      </c>
      <c r="E66" s="11">
        <v>0.61832354025886505</v>
      </c>
      <c r="H66" s="12">
        <v>0.55071388148162703</v>
      </c>
      <c r="I66" s="11">
        <f t="shared" si="14"/>
        <v>4.9405475673410935E-2</v>
      </c>
      <c r="J66" s="11">
        <f t="shared" si="15"/>
        <v>4.9425596761749971E-2</v>
      </c>
      <c r="K66" s="11">
        <f t="shared" si="4"/>
        <v>4.4028638294225764E-2</v>
      </c>
      <c r="L66" s="11">
        <f t="shared" si="16"/>
        <v>2.8318780937171404</v>
      </c>
      <c r="M66" s="15">
        <f t="shared" si="5"/>
        <v>2.5226551513912154</v>
      </c>
      <c r="O66" s="5">
        <v>0</v>
      </c>
    </row>
    <row r="67" spans="3:15" ht="18.75" customHeight="1" x14ac:dyDescent="0.35">
      <c r="C67" s="11">
        <v>60</v>
      </c>
      <c r="D67" s="5">
        <f t="shared" si="13"/>
        <v>61</v>
      </c>
      <c r="E67" s="11">
        <v>0.63125454927698899</v>
      </c>
      <c r="H67" s="12">
        <v>0.56124707115587502</v>
      </c>
      <c r="I67" s="11">
        <f t="shared" si="14"/>
        <v>5.0436091645930069E-2</v>
      </c>
      <c r="J67" s="11">
        <f t="shared" si="15"/>
        <v>5.0457499376743632E-2</v>
      </c>
      <c r="K67" s="11">
        <f t="shared" si="4"/>
        <v>4.4869629659123562E-2</v>
      </c>
      <c r="L67" s="11">
        <f t="shared" si="16"/>
        <v>2.8910017584112908</v>
      </c>
      <c r="M67" s="15">
        <f t="shared" si="5"/>
        <v>2.5708404071958038</v>
      </c>
      <c r="O67" s="9">
        <v>0.42446368564767001</v>
      </c>
    </row>
    <row r="68" spans="3:15" ht="18.75" customHeight="1" x14ac:dyDescent="0.35">
      <c r="C68" s="11">
        <v>61</v>
      </c>
      <c r="D68" s="5">
        <f t="shared" si="13"/>
        <v>62</v>
      </c>
      <c r="E68" s="11">
        <v>0.64450174571409902</v>
      </c>
      <c r="H68" s="12">
        <v>0.57181887182256297</v>
      </c>
      <c r="I68" s="11">
        <f t="shared" si="14"/>
        <v>5.1491741027492599E-2</v>
      </c>
      <c r="J68" s="11">
        <f t="shared" si="15"/>
        <v>5.1514522414282941E-2</v>
      </c>
      <c r="K68" s="11">
        <f t="shared" si="4"/>
        <v>4.5713639946014129E-2</v>
      </c>
      <c r="L68" s="11">
        <f t="shared" si="16"/>
        <v>2.9515647172965633</v>
      </c>
      <c r="M68" s="15">
        <f t="shared" si="5"/>
        <v>2.6191986344892175</v>
      </c>
      <c r="O68" s="9">
        <v>0.435730924965885</v>
      </c>
    </row>
    <row r="69" spans="3:15" ht="18.75" customHeight="1" x14ac:dyDescent="0.35">
      <c r="C69" s="11">
        <v>62</v>
      </c>
      <c r="D69" s="5">
        <f t="shared" si="13"/>
        <v>63</v>
      </c>
      <c r="E69" s="11">
        <v>0.65830659159541904</v>
      </c>
      <c r="H69" s="12">
        <v>0.582471386207708</v>
      </c>
      <c r="I69" s="11">
        <f t="shared" si="14"/>
        <v>5.2591644985789096E-2</v>
      </c>
      <c r="J69" s="11">
        <f t="shared" si="15"/>
        <v>5.2615918916748675E-2</v>
      </c>
      <c r="K69" s="11">
        <f t="shared" si="4"/>
        <v>4.656402817320842E-2</v>
      </c>
      <c r="L69" s="11">
        <f t="shared" si="16"/>
        <v>3.014670088443911</v>
      </c>
      <c r="M69" s="15">
        <f t="shared" si="5"/>
        <v>2.6679222908439377</v>
      </c>
      <c r="O69" s="9">
        <v>0.44702753543554302</v>
      </c>
    </row>
    <row r="70" spans="3:15" ht="18.75" customHeight="1" x14ac:dyDescent="0.35">
      <c r="C70" s="11">
        <v>63</v>
      </c>
      <c r="D70" s="5">
        <f t="shared" si="13"/>
        <v>64</v>
      </c>
      <c r="E70" s="11">
        <v>0.67185764587691599</v>
      </c>
      <c r="H70" s="12">
        <v>0.59314636759360995</v>
      </c>
      <c r="I70" s="11">
        <f t="shared" si="14"/>
        <v>5.3671141943906264E-2</v>
      </c>
      <c r="J70" s="11">
        <f t="shared" si="15"/>
        <v>5.3696942841761977E-2</v>
      </c>
      <c r="K70" s="11">
        <f t="shared" si="4"/>
        <v>4.7416142332798811E-2</v>
      </c>
      <c r="L70" s="11">
        <f t="shared" si="16"/>
        <v>3.0766081968856978</v>
      </c>
      <c r="M70" s="15">
        <f t="shared" si="5"/>
        <v>2.7167448358406565</v>
      </c>
      <c r="O70" s="9">
        <v>0.45832867446716902</v>
      </c>
    </row>
    <row r="71" spans="3:15" ht="18.75" customHeight="1" x14ac:dyDescent="0.35">
      <c r="C71" s="11">
        <v>64</v>
      </c>
      <c r="D71" s="5">
        <f t="shared" si="13"/>
        <v>65</v>
      </c>
      <c r="E71" s="11">
        <v>0.68566832989276305</v>
      </c>
      <c r="H71" s="12">
        <v>0.60281997825522404</v>
      </c>
      <c r="I71" s="11">
        <f t="shared" si="14"/>
        <v>5.4771127782924936E-2</v>
      </c>
      <c r="J71" s="11">
        <f t="shared" si="15"/>
        <v>5.4798549252495228E-2</v>
      </c>
      <c r="K71" s="11">
        <f t="shared" si="4"/>
        <v>4.8188264118423342E-2</v>
      </c>
      <c r="L71" s="11">
        <f t="shared" si="16"/>
        <v>3.1397255948908565</v>
      </c>
      <c r="M71" s="15">
        <f t="shared" si="5"/>
        <v>2.7609841554169456</v>
      </c>
      <c r="O71" s="9">
        <v>0.46983585689363</v>
      </c>
    </row>
    <row r="72" spans="3:15" ht="18.75" customHeight="1" x14ac:dyDescent="0.35">
      <c r="C72" s="11">
        <v>65</v>
      </c>
      <c r="D72" s="5">
        <f t="shared" si="13"/>
        <v>66</v>
      </c>
      <c r="E72" s="11">
        <v>0.69933799716145695</v>
      </c>
      <c r="H72" s="12">
        <v>0.61390029356233899</v>
      </c>
      <c r="I72" s="11">
        <f t="shared" si="14"/>
        <v>5.5859685677298744E-2</v>
      </c>
      <c r="J72" s="11">
        <f t="shared" si="15"/>
        <v>5.5888776414501844E-2</v>
      </c>
      <c r="K72" s="11">
        <f t="shared" si="4"/>
        <v>4.9072594613420499E-2</v>
      </c>
      <c r="L72" s="11">
        <f t="shared" si="16"/>
        <v>3.2021910099700985</v>
      </c>
      <c r="M72" s="15">
        <f t="shared" si="5"/>
        <v>2.8116525604634286</v>
      </c>
      <c r="O72" s="9">
        <v>0.481520894349447</v>
      </c>
    </row>
    <row r="73" spans="3:15" ht="18.75" customHeight="1" x14ac:dyDescent="0.35">
      <c r="C73" s="11">
        <v>66</v>
      </c>
      <c r="D73" s="5">
        <f t="shared" si="13"/>
        <v>67</v>
      </c>
      <c r="E73" s="11">
        <v>0.71316324812601495</v>
      </c>
      <c r="H73" s="12">
        <v>0.62565655279481802</v>
      </c>
      <c r="I73" s="11">
        <f t="shared" si="14"/>
        <v>5.6960430595629358E-2</v>
      </c>
      <c r="J73" s="11">
        <f t="shared" si="15"/>
        <v>5.6991276917272474E-2</v>
      </c>
      <c r="K73" s="11">
        <f t="shared" ref="K73:K86" si="17">ASIN(H73/SQRT($B$6^2+H73^2))</f>
        <v>5.0010788825126828E-2</v>
      </c>
      <c r="L73" s="11">
        <f t="shared" si="16"/>
        <v>3.2653596356754835</v>
      </c>
      <c r="M73" s="15">
        <f t="shared" ref="M73:M86" si="18">K73*57.2957795</f>
        <v>2.865407129145531</v>
      </c>
      <c r="O73" s="5">
        <v>0</v>
      </c>
    </row>
    <row r="74" spans="3:15" ht="18.75" customHeight="1" x14ac:dyDescent="0.35">
      <c r="C74" s="11">
        <v>67</v>
      </c>
      <c r="D74" s="5">
        <f t="shared" si="13"/>
        <v>68</v>
      </c>
      <c r="E74" s="11">
        <v>0.72727649932378402</v>
      </c>
      <c r="H74" s="12">
        <v>0.63555235413205202</v>
      </c>
      <c r="I74" s="11">
        <f t="shared" si="14"/>
        <v>5.8083891399257209E-2</v>
      </c>
      <c r="J74" s="11">
        <f t="shared" si="15"/>
        <v>5.8116601059051039E-2</v>
      </c>
      <c r="K74" s="11">
        <f t="shared" si="17"/>
        <v>5.080044319197722E-2</v>
      </c>
      <c r="L74" s="11">
        <f t="shared" si="16"/>
        <v>3.3298359595688547</v>
      </c>
      <c r="M74" s="15">
        <f t="shared" si="18"/>
        <v>2.9106509916298031</v>
      </c>
      <c r="O74" s="9">
        <v>0.50529813533427304</v>
      </c>
    </row>
    <row r="75" spans="3:15" ht="18.75" customHeight="1" x14ac:dyDescent="0.35">
      <c r="C75" s="11">
        <v>68</v>
      </c>
      <c r="D75" s="5">
        <f t="shared" si="13"/>
        <v>69</v>
      </c>
      <c r="E75" s="11">
        <v>0.74180391154708702</v>
      </c>
      <c r="H75" s="12">
        <v>0.64661319385565896</v>
      </c>
      <c r="I75" s="11">
        <f t="shared" si="14"/>
        <v>5.9240090285340337E-2</v>
      </c>
      <c r="J75" s="11">
        <f t="shared" si="15"/>
        <v>5.9274794532388861E-2</v>
      </c>
      <c r="K75" s="11">
        <f t="shared" si="17"/>
        <v>5.1682988937288656E-2</v>
      </c>
      <c r="L75" s="11">
        <f t="shared" si="16"/>
        <v>3.3961955574355578</v>
      </c>
      <c r="M75" s="15">
        <f t="shared" si="18"/>
        <v>2.9612171380518304</v>
      </c>
      <c r="O75" s="9">
        <v>0.51746292183324405</v>
      </c>
    </row>
    <row r="76" spans="3:15" ht="18.75" customHeight="1" x14ac:dyDescent="0.35">
      <c r="C76" s="11">
        <v>69</v>
      </c>
      <c r="D76" s="5">
        <f t="shared" si="13"/>
        <v>70</v>
      </c>
      <c r="E76" s="11">
        <v>0.75586825458751405</v>
      </c>
      <c r="H76" s="12">
        <v>0.65904925277951198</v>
      </c>
      <c r="I76" s="11">
        <f t="shared" si="14"/>
        <v>6.0359207660814297E-2</v>
      </c>
      <c r="J76" s="11">
        <f t="shared" si="15"/>
        <v>6.0395918330638093E-2</v>
      </c>
      <c r="K76" s="11">
        <f t="shared" si="17"/>
        <v>5.2675167297530245E-2</v>
      </c>
      <c r="L76" s="11">
        <f t="shared" si="16"/>
        <v>3.4604312193722482</v>
      </c>
      <c r="M76" s="15">
        <f t="shared" si="18"/>
        <v>3.0180647706049037</v>
      </c>
      <c r="O76" s="9">
        <v>0.529485559603177</v>
      </c>
    </row>
    <row r="77" spans="3:15" ht="18.75" customHeight="1" x14ac:dyDescent="0.35">
      <c r="C77" s="11">
        <v>70</v>
      </c>
      <c r="D77" s="5">
        <f t="shared" si="13"/>
        <v>71</v>
      </c>
      <c r="E77" s="11">
        <v>0.77065053324920296</v>
      </c>
      <c r="H77" s="12">
        <v>0.67008336831019399</v>
      </c>
      <c r="I77" s="11">
        <f t="shared" si="14"/>
        <v>6.1535206705664258E-2</v>
      </c>
      <c r="J77" s="11">
        <f t="shared" si="15"/>
        <v>6.1574107708912057E-2</v>
      </c>
      <c r="K77" s="11">
        <f t="shared" si="17"/>
        <v>5.355540843819296E-2</v>
      </c>
      <c r="L77" s="11">
        <f t="shared" si="16"/>
        <v>3.5279364981990757</v>
      </c>
      <c r="M77" s="15">
        <f t="shared" si="18"/>
        <v>3.0684988729071434</v>
      </c>
      <c r="O77" s="9">
        <v>0.54177397664815297</v>
      </c>
    </row>
    <row r="78" spans="3:15" ht="18.75" customHeight="1" x14ac:dyDescent="0.35">
      <c r="C78" s="11">
        <v>71</v>
      </c>
      <c r="D78" s="5">
        <f t="shared" si="13"/>
        <v>72</v>
      </c>
      <c r="E78" s="11">
        <v>0.78502592712094099</v>
      </c>
      <c r="H78" s="12">
        <v>0.67996879498192198</v>
      </c>
      <c r="I78" s="11">
        <f t="shared" si="14"/>
        <v>6.2678590477231413E-2</v>
      </c>
      <c r="J78" s="11">
        <f t="shared" si="15"/>
        <v>6.2719703112029332E-2</v>
      </c>
      <c r="K78" s="11">
        <f t="shared" si="17"/>
        <v>5.4343942986872146E-2</v>
      </c>
      <c r="L78" s="11">
        <f t="shared" si="16"/>
        <v>3.5935742798122967</v>
      </c>
      <c r="M78" s="15">
        <f t="shared" si="18"/>
        <v>3.1136785745363982</v>
      </c>
      <c r="O78" s="9">
        <v>0.55436361868686501</v>
      </c>
    </row>
    <row r="79" spans="3:15" ht="18.75" customHeight="1" x14ac:dyDescent="0.35">
      <c r="C79" s="11">
        <v>72</v>
      </c>
      <c r="D79" s="5">
        <f t="shared" si="13"/>
        <v>73</v>
      </c>
      <c r="E79" s="11">
        <v>0.80025309720278404</v>
      </c>
      <c r="H79" s="12">
        <v>0.69064758763367395</v>
      </c>
      <c r="I79" s="11">
        <f t="shared" si="14"/>
        <v>6.3889453252536768E-2</v>
      </c>
      <c r="J79" s="11">
        <f t="shared" si="15"/>
        <v>6.3932997942353603E-2</v>
      </c>
      <c r="K79" s="11">
        <f t="shared" si="17"/>
        <v>5.5195686226695156E-2</v>
      </c>
      <c r="L79" s="11">
        <f t="shared" si="16"/>
        <v>3.6630909528790458</v>
      </c>
      <c r="M79" s="15">
        <f t="shared" si="18"/>
        <v>3.1624798673959127</v>
      </c>
      <c r="O79" s="9">
        <v>0.56649241130501504</v>
      </c>
    </row>
    <row r="80" spans="3:15" ht="18.75" customHeight="1" x14ac:dyDescent="0.35">
      <c r="C80" s="11">
        <v>73</v>
      </c>
      <c r="D80" s="5">
        <f t="shared" si="13"/>
        <v>74</v>
      </c>
      <c r="E80" s="11">
        <v>0.81546952594269795</v>
      </c>
      <c r="H80" s="12">
        <v>0.70389595461113696</v>
      </c>
      <c r="I80" s="11">
        <f t="shared" si="14"/>
        <v>6.5099180069334892E-2</v>
      </c>
      <c r="J80" s="11">
        <f t="shared" si="15"/>
        <v>6.5145248649993118E-2</v>
      </c>
      <c r="K80" s="11">
        <f t="shared" si="17"/>
        <v>5.6252267825052056E-2</v>
      </c>
      <c r="L80" s="11">
        <f t="shared" si="16"/>
        <v>3.7325478021226783</v>
      </c>
      <c r="M80" s="15">
        <f t="shared" si="18"/>
        <v>3.2230175336791271</v>
      </c>
      <c r="O80" s="9">
        <v>0.57931804530247599</v>
      </c>
    </row>
    <row r="81" spans="3:15" ht="18.75" customHeight="1" x14ac:dyDescent="0.35">
      <c r="C81" s="11">
        <v>74</v>
      </c>
      <c r="D81" s="5">
        <f t="shared" si="13"/>
        <v>75</v>
      </c>
      <c r="E81" s="11">
        <v>0.83049138447736703</v>
      </c>
      <c r="H81" s="12">
        <v>0.71529334218748597</v>
      </c>
      <c r="I81" s="11">
        <f t="shared" si="14"/>
        <v>6.6293156837811534E-2</v>
      </c>
      <c r="J81" s="11">
        <f t="shared" si="15"/>
        <v>6.6341810455137054E-2</v>
      </c>
      <c r="K81" s="11">
        <f t="shared" si="17"/>
        <v>5.7161129908935855E-2</v>
      </c>
      <c r="L81" s="11">
        <f t="shared" si="16"/>
        <v>3.8011057434683275</v>
      </c>
      <c r="M81" s="15">
        <f t="shared" si="18"/>
        <v>3.2750914952332439</v>
      </c>
      <c r="O81" s="9">
        <v>0.59216891173951303</v>
      </c>
    </row>
    <row r="82" spans="3:15" ht="18.75" customHeight="1" x14ac:dyDescent="0.35">
      <c r="C82" s="11">
        <v>75</v>
      </c>
      <c r="D82" s="5">
        <f t="shared" si="13"/>
        <v>76</v>
      </c>
      <c r="E82" s="11">
        <v>0.84577570699788895</v>
      </c>
      <c r="H82" s="12">
        <v>0.72613386485810105</v>
      </c>
      <c r="I82" s="11">
        <f t="shared" si="14"/>
        <v>6.7507702695911928E-2</v>
      </c>
      <c r="J82" s="11">
        <f t="shared" si="15"/>
        <v>6.7559083498767172E-2</v>
      </c>
      <c r="K82" s="11">
        <f t="shared" si="17"/>
        <v>5.8025498215140817E-2</v>
      </c>
      <c r="L82" s="11">
        <f t="shared" si="16"/>
        <v>3.8708503513674524</v>
      </c>
      <c r="M82" s="15">
        <f t="shared" si="18"/>
        <v>3.3246161511123518</v>
      </c>
      <c r="O82" s="9">
        <v>0.60500749198832404</v>
      </c>
    </row>
    <row r="83" spans="3:15" ht="18.75" customHeight="1" x14ac:dyDescent="0.35">
      <c r="C83" s="11">
        <v>76</v>
      </c>
      <c r="D83" s="5">
        <f t="shared" si="13"/>
        <v>77</v>
      </c>
      <c r="E83" s="11">
        <v>0.86111664999430604</v>
      </c>
      <c r="H83" s="12">
        <v>0.73582547655238595</v>
      </c>
      <c r="I83" s="11">
        <f t="shared" si="14"/>
        <v>6.8726446100004973E-2</v>
      </c>
      <c r="J83" s="11">
        <f t="shared" si="15"/>
        <v>6.8780664303042763E-2</v>
      </c>
      <c r="K83" s="11">
        <f t="shared" si="17"/>
        <v>5.8798184740795026E-2</v>
      </c>
      <c r="L83" s="11">
        <f t="shared" si="16"/>
        <v>3.9408417757706595</v>
      </c>
      <c r="M83" s="15">
        <f t="shared" si="18"/>
        <v>3.3688878279088565</v>
      </c>
      <c r="O83" s="9">
        <v>0.61832354025886505</v>
      </c>
    </row>
    <row r="84" spans="3:15" ht="18.75" customHeight="1" x14ac:dyDescent="0.35">
      <c r="C84" s="11">
        <v>77</v>
      </c>
      <c r="D84" s="5">
        <f t="shared" si="13"/>
        <v>78</v>
      </c>
      <c r="E84" s="11">
        <v>0.87751515351668996</v>
      </c>
      <c r="H84" s="12">
        <v>0.74785411976607497</v>
      </c>
      <c r="I84" s="11">
        <f t="shared" si="14"/>
        <v>7.0028865874443944E-2</v>
      </c>
      <c r="J84" s="11">
        <f t="shared" si="15"/>
        <v>7.0086229974236663E-2</v>
      </c>
      <c r="K84" s="11">
        <f t="shared" si="17"/>
        <v>5.97570987452027E-2</v>
      </c>
      <c r="L84" s="11">
        <f t="shared" si="16"/>
        <v>4.0156451785901544</v>
      </c>
      <c r="M84" s="15">
        <f t="shared" si="18"/>
        <v>3.4238295532648606</v>
      </c>
      <c r="O84" s="9">
        <v>0.63125454927698899</v>
      </c>
    </row>
    <row r="85" spans="3:15" ht="18.75" customHeight="1" x14ac:dyDescent="0.35">
      <c r="C85" s="11">
        <v>78</v>
      </c>
      <c r="D85" s="5">
        <f t="shared" si="13"/>
        <v>79</v>
      </c>
      <c r="E85" s="11">
        <v>0.89295141621534901</v>
      </c>
      <c r="H85" s="12">
        <v>0.76061699103217795</v>
      </c>
      <c r="I85" s="11">
        <f t="shared" si="14"/>
        <v>7.1254534498089481E-2</v>
      </c>
      <c r="J85" s="11">
        <f t="shared" si="15"/>
        <v>7.1314968366327725E-2</v>
      </c>
      <c r="K85" s="11">
        <f t="shared" si="17"/>
        <v>6.0774424504036174E-2</v>
      </c>
      <c r="L85" s="11">
        <f t="shared" si="16"/>
        <v>4.0860467025665885</v>
      </c>
      <c r="M85" s="15">
        <f t="shared" si="18"/>
        <v>3.4821180256226536</v>
      </c>
      <c r="O85" s="9">
        <v>0.64450174571409902</v>
      </c>
    </row>
    <row r="86" spans="3:15" ht="18.75" customHeight="1" x14ac:dyDescent="0.35">
      <c r="C86" s="11">
        <v>79</v>
      </c>
      <c r="D86" s="5">
        <f t="shared" si="13"/>
        <v>80</v>
      </c>
      <c r="E86" s="11">
        <v>0.90901293967414998</v>
      </c>
      <c r="H86" s="12">
        <v>0.76900795840270897</v>
      </c>
      <c r="I86" s="11">
        <f t="shared" si="14"/>
        <v>7.2529507384131997E-2</v>
      </c>
      <c r="J86" s="11">
        <f t="shared" si="15"/>
        <v>7.259324899278663E-2</v>
      </c>
      <c r="K86" s="11">
        <f t="shared" si="17"/>
        <v>6.1443198244903754E-2</v>
      </c>
      <c r="L86" s="11">
        <f t="shared" si="16"/>
        <v>4.1592867874793003</v>
      </c>
      <c r="M86" s="15">
        <f t="shared" si="18"/>
        <v>3.5204359384147925</v>
      </c>
      <c r="O86" s="9">
        <v>0.65830659159541904</v>
      </c>
    </row>
    <row r="87" spans="3:15" ht="18.75" customHeight="1" x14ac:dyDescent="0.35">
      <c r="O87" s="9">
        <v>0.67185764587691599</v>
      </c>
    </row>
    <row r="88" spans="3:15" ht="18.75" customHeight="1" x14ac:dyDescent="0.35">
      <c r="O88" s="9">
        <v>0.68566832989276305</v>
      </c>
    </row>
    <row r="89" spans="3:15" ht="18.75" customHeight="1" x14ac:dyDescent="0.35">
      <c r="O89" s="9">
        <v>0.69933799716145695</v>
      </c>
    </row>
    <row r="90" spans="3:15" ht="18.75" customHeight="1" x14ac:dyDescent="0.35">
      <c r="O90" s="9">
        <v>0.71316324812601495</v>
      </c>
    </row>
    <row r="91" spans="3:15" ht="18.75" customHeight="1" x14ac:dyDescent="0.35">
      <c r="O91" s="9">
        <v>0.72727649932378402</v>
      </c>
    </row>
    <row r="92" spans="3:15" ht="18.75" customHeight="1" x14ac:dyDescent="0.35">
      <c r="O92" s="9">
        <v>0.74180391154708702</v>
      </c>
    </row>
    <row r="93" spans="3:15" ht="18.75" customHeight="1" x14ac:dyDescent="0.35">
      <c r="O93" s="9">
        <v>0.75586825458751405</v>
      </c>
    </row>
    <row r="94" spans="3:15" ht="18.75" customHeight="1" x14ac:dyDescent="0.35">
      <c r="O94" s="9">
        <v>0.77065053324920296</v>
      </c>
    </row>
    <row r="95" spans="3:15" ht="18.75" customHeight="1" x14ac:dyDescent="0.35">
      <c r="O95" s="9">
        <v>0.78502592712094099</v>
      </c>
    </row>
    <row r="96" spans="3:15" ht="18.75" customHeight="1" x14ac:dyDescent="0.35">
      <c r="O96" s="9">
        <v>0.80025309720278404</v>
      </c>
    </row>
    <row r="97" spans="15:15" ht="18.75" customHeight="1" x14ac:dyDescent="0.35">
      <c r="O97" s="9">
        <v>0.81546952594269795</v>
      </c>
    </row>
    <row r="98" spans="15:15" ht="18.75" customHeight="1" x14ac:dyDescent="0.35">
      <c r="O98" s="9">
        <v>0.83049138447736703</v>
      </c>
    </row>
    <row r="99" spans="15:15" ht="18.75" customHeight="1" x14ac:dyDescent="0.35">
      <c r="O99" s="9">
        <v>0.84577570699788895</v>
      </c>
    </row>
    <row r="100" spans="15:15" ht="18.75" customHeight="1" x14ac:dyDescent="0.35">
      <c r="O100" s="9">
        <v>0.86111664999430604</v>
      </c>
    </row>
    <row r="101" spans="15:15" ht="18.75" customHeight="1" x14ac:dyDescent="0.35">
      <c r="O101" s="9">
        <v>0.87751515351668996</v>
      </c>
    </row>
    <row r="102" spans="15:15" ht="18.75" customHeight="1" x14ac:dyDescent="0.35">
      <c r="O102" s="9">
        <v>0.89295141621534901</v>
      </c>
    </row>
    <row r="103" spans="15:15" ht="18.75" customHeight="1" x14ac:dyDescent="0.35">
      <c r="O103" s="9">
        <v>0.90901293967414998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Sawyer Thomas</cp:lastModifiedBy>
  <dcterms:created xsi:type="dcterms:W3CDTF">2024-04-06T18:45:58Z</dcterms:created>
  <dcterms:modified xsi:type="dcterms:W3CDTF">2024-04-30T22:05:25Z</dcterms:modified>
</cp:coreProperties>
</file>