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firstSheet="1" activeTab="6"/>
  </bookViews>
  <sheets>
    <sheet name="SURVEY REPORT (2)" sheetId="10" r:id="rId1"/>
    <sheet name="PARTICIPANTS" sheetId="3" r:id="rId2"/>
    <sheet name="WAIVER" sheetId="5" r:id="rId3"/>
    <sheet name="DEMOGRAPHICS" sheetId="6" r:id="rId4"/>
    <sheet name="TASKS " sheetId="2" r:id="rId5"/>
    <sheet name="EXIT QUESTIONS" sheetId="7" r:id="rId6"/>
    <sheet name="USABILITY REPORT" sheetId="1" r:id="rId7"/>
    <sheet name="SURVEY" sheetId="9" r:id="rId8"/>
    <sheet name="SURVEY SUMMARY FINAL" sheetId="11" r:id="rId9"/>
    <sheet name="SURVEY REPORT" sheetId="4" r:id="rId10"/>
    <sheet name="T-STATISTIC" sheetId="69" r:id="rId11"/>
  </sheets>
  <calcPr calcId="144525"/>
</workbook>
</file>

<file path=xl/calcChain.xml><?xml version="1.0" encoding="utf-8"?>
<calcChain xmlns="http://schemas.openxmlformats.org/spreadsheetml/2006/main">
  <c r="E109" i="4" l="1"/>
  <c r="F109" i="4"/>
  <c r="G109" i="4" s="1"/>
  <c r="E111" i="4"/>
  <c r="D107" i="4"/>
  <c r="D106" i="4"/>
  <c r="H105" i="4"/>
  <c r="G105" i="4"/>
  <c r="F105" i="4"/>
  <c r="E105" i="4"/>
  <c r="D105" i="4"/>
  <c r="J103" i="4"/>
  <c r="K103" i="4"/>
  <c r="L103" i="4"/>
  <c r="M103" i="4"/>
  <c r="I103" i="4"/>
  <c r="D103" i="4"/>
  <c r="E103" i="4"/>
  <c r="F103" i="4"/>
  <c r="G103" i="4"/>
  <c r="C103" i="4"/>
  <c r="G74" i="4"/>
  <c r="F74" i="4"/>
  <c r="E74" i="4"/>
  <c r="C76" i="4" s="1"/>
  <c r="D74" i="4"/>
  <c r="C74" i="4"/>
  <c r="J72" i="4"/>
  <c r="K72" i="4"/>
  <c r="L72" i="4"/>
  <c r="M72" i="4"/>
  <c r="D71" i="4"/>
  <c r="E71" i="4"/>
  <c r="F71" i="4"/>
  <c r="G71" i="4"/>
  <c r="C71" i="4"/>
  <c r="I72" i="4"/>
  <c r="C75" i="4" l="1"/>
  <c r="G47" i="4"/>
  <c r="F47" i="4"/>
  <c r="E47" i="4"/>
  <c r="D47" i="4"/>
  <c r="C47" i="4"/>
  <c r="G24" i="4"/>
  <c r="F24" i="4"/>
  <c r="E24" i="4"/>
  <c r="D24" i="4"/>
  <c r="C24" i="4"/>
  <c r="E55" i="11" l="1"/>
  <c r="E56" i="11"/>
  <c r="E57" i="11"/>
  <c r="E58" i="11"/>
  <c r="E59" i="11"/>
  <c r="E60" i="11"/>
  <c r="E61" i="11"/>
  <c r="E62" i="11"/>
  <c r="E63" i="11"/>
  <c r="E54" i="11"/>
  <c r="C55" i="11"/>
  <c r="C56" i="11"/>
  <c r="C57" i="11"/>
  <c r="C58" i="11"/>
  <c r="C59" i="11"/>
  <c r="C60" i="11"/>
  <c r="C61" i="11"/>
  <c r="C62" i="11"/>
  <c r="C63" i="11"/>
  <c r="C54" i="11"/>
  <c r="E42" i="11"/>
  <c r="E43" i="11"/>
  <c r="E44" i="11"/>
  <c r="E45" i="11"/>
  <c r="E46" i="11"/>
  <c r="E47" i="11"/>
  <c r="E48" i="11"/>
  <c r="E49" i="11"/>
  <c r="E50" i="11"/>
  <c r="E41" i="11"/>
  <c r="D42" i="11"/>
  <c r="D43" i="11"/>
  <c r="D44" i="11"/>
  <c r="D45" i="11"/>
  <c r="D46" i="11"/>
  <c r="D47" i="11"/>
  <c r="D48" i="11"/>
  <c r="D49" i="11"/>
  <c r="D50" i="11"/>
  <c r="D41" i="11"/>
  <c r="C42" i="11"/>
  <c r="C43" i="11"/>
  <c r="C44" i="11"/>
  <c r="C45" i="11"/>
  <c r="C46" i="11"/>
  <c r="C47" i="11"/>
  <c r="C48" i="11"/>
  <c r="C49" i="11"/>
  <c r="C50" i="11"/>
  <c r="C41" i="11"/>
  <c r="P33" i="11"/>
  <c r="O33" i="11"/>
  <c r="N33" i="11"/>
  <c r="N32" i="11"/>
  <c r="M33" i="11"/>
  <c r="M32" i="11"/>
  <c r="AB27" i="11"/>
  <c r="AB28" i="11" s="1"/>
  <c r="AA27" i="11"/>
  <c r="AA28" i="11" s="1"/>
  <c r="Z27" i="11"/>
  <c r="Z28" i="11" s="1"/>
  <c r="Y27" i="11"/>
  <c r="Y28" i="11" s="1"/>
  <c r="X27" i="11"/>
  <c r="X28" i="11" s="1"/>
  <c r="Q27" i="11"/>
  <c r="Q28" i="11" s="1"/>
  <c r="P27" i="11"/>
  <c r="P28" i="11" s="1"/>
  <c r="O27" i="11"/>
  <c r="O28" i="11" s="1"/>
  <c r="N27" i="11"/>
  <c r="N28" i="11" s="1"/>
  <c r="M27" i="11"/>
  <c r="M28" i="11" s="1"/>
  <c r="G27" i="11"/>
  <c r="G28" i="11" s="1"/>
  <c r="F27" i="11"/>
  <c r="F28" i="11" s="1"/>
  <c r="E27" i="11"/>
  <c r="E28" i="11" s="1"/>
  <c r="D27" i="11"/>
  <c r="D28" i="11" s="1"/>
  <c r="C27" i="11"/>
  <c r="C28" i="11" s="1"/>
  <c r="AC26" i="11"/>
  <c r="AD26" i="11" s="1"/>
  <c r="R26" i="11"/>
  <c r="T26" i="11" s="1"/>
  <c r="H26" i="11"/>
  <c r="I26" i="11" s="1"/>
  <c r="AD25" i="11"/>
  <c r="AC25" i="11"/>
  <c r="AE25" i="11" s="1"/>
  <c r="R25" i="11"/>
  <c r="S25" i="11" s="1"/>
  <c r="D62" i="11" s="1"/>
  <c r="H25" i="11"/>
  <c r="J25" i="11" s="1"/>
  <c r="AC24" i="11"/>
  <c r="AD24" i="11" s="1"/>
  <c r="R24" i="11"/>
  <c r="T24" i="11" s="1"/>
  <c r="H24" i="11"/>
  <c r="I24" i="11" s="1"/>
  <c r="AD23" i="11"/>
  <c r="AC23" i="11"/>
  <c r="AE23" i="11" s="1"/>
  <c r="R23" i="11"/>
  <c r="S23" i="11" s="1"/>
  <c r="D60" i="11" s="1"/>
  <c r="I23" i="11"/>
  <c r="H23" i="11"/>
  <c r="J23" i="11" s="1"/>
  <c r="AC22" i="11"/>
  <c r="AD22" i="11" s="1"/>
  <c r="S22" i="11"/>
  <c r="D59" i="11" s="1"/>
  <c r="R22" i="11"/>
  <c r="T22" i="11" s="1"/>
  <c r="H22" i="11"/>
  <c r="I22" i="11" s="1"/>
  <c r="AD21" i="11"/>
  <c r="AC21" i="11"/>
  <c r="AE21" i="11" s="1"/>
  <c r="R21" i="11"/>
  <c r="S21" i="11" s="1"/>
  <c r="D58" i="11" s="1"/>
  <c r="I21" i="11"/>
  <c r="H21" i="11"/>
  <c r="J21" i="11" s="1"/>
  <c r="AC20" i="11"/>
  <c r="AD20" i="11" s="1"/>
  <c r="R20" i="11"/>
  <c r="T20" i="11" s="1"/>
  <c r="H20" i="11"/>
  <c r="I20" i="11" s="1"/>
  <c r="AD19" i="11"/>
  <c r="AC19" i="11"/>
  <c r="AE19" i="11" s="1"/>
  <c r="R19" i="11"/>
  <c r="S19" i="11" s="1"/>
  <c r="D56" i="11" s="1"/>
  <c r="H19" i="11"/>
  <c r="J19" i="11" s="1"/>
  <c r="AC18" i="11"/>
  <c r="AD18" i="11" s="1"/>
  <c r="R18" i="11"/>
  <c r="T18" i="11" s="1"/>
  <c r="H18" i="11"/>
  <c r="I18" i="11" s="1"/>
  <c r="AD17" i="11"/>
  <c r="AC17" i="11"/>
  <c r="AE17" i="11" s="1"/>
  <c r="R17" i="11"/>
  <c r="S17" i="11" s="1"/>
  <c r="D54" i="11" s="1"/>
  <c r="H17" i="11"/>
  <c r="J17" i="11" s="1"/>
  <c r="AB15" i="11"/>
  <c r="Z15" i="11"/>
  <c r="X15" i="11"/>
  <c r="AB14" i="11"/>
  <c r="AA14" i="11"/>
  <c r="AA15" i="11" s="1"/>
  <c r="Z14" i="11"/>
  <c r="Y14" i="11"/>
  <c r="Y15" i="11" s="1"/>
  <c r="X14" i="11"/>
  <c r="Q14" i="11"/>
  <c r="Q15" i="11" s="1"/>
  <c r="P14" i="11"/>
  <c r="P15" i="11" s="1"/>
  <c r="O14" i="11"/>
  <c r="O15" i="11" s="1"/>
  <c r="N14" i="11"/>
  <c r="N15" i="11" s="1"/>
  <c r="M14" i="11"/>
  <c r="G14" i="11"/>
  <c r="G15" i="11" s="1"/>
  <c r="F14" i="11"/>
  <c r="F15" i="11" s="1"/>
  <c r="E14" i="11"/>
  <c r="E15" i="11" s="1"/>
  <c r="D14" i="11"/>
  <c r="D15" i="11" s="1"/>
  <c r="C14" i="11"/>
  <c r="C15" i="11" s="1"/>
  <c r="AF13" i="11"/>
  <c r="AD13" i="11"/>
  <c r="AC13" i="11"/>
  <c r="AE13" i="11" s="1"/>
  <c r="S13" i="11"/>
  <c r="R13" i="11"/>
  <c r="T13" i="11" s="1"/>
  <c r="H13" i="11"/>
  <c r="J13" i="11" s="1"/>
  <c r="AF12" i="11"/>
  <c r="AD12" i="11"/>
  <c r="AC12" i="11"/>
  <c r="AE12" i="11" s="1"/>
  <c r="U12" i="11"/>
  <c r="S12" i="11"/>
  <c r="R12" i="11"/>
  <c r="T12" i="11" s="1"/>
  <c r="K12" i="11"/>
  <c r="I12" i="11"/>
  <c r="H12" i="11"/>
  <c r="J12" i="11" s="1"/>
  <c r="AF11" i="11"/>
  <c r="AD11" i="11"/>
  <c r="AC11" i="11"/>
  <c r="AE11" i="11" s="1"/>
  <c r="S11" i="11"/>
  <c r="R11" i="11"/>
  <c r="T11" i="11" s="1"/>
  <c r="H11" i="11"/>
  <c r="J11" i="11" s="1"/>
  <c r="AF10" i="11"/>
  <c r="AD10" i="11"/>
  <c r="AC10" i="11"/>
  <c r="AE10" i="11" s="1"/>
  <c r="U10" i="11"/>
  <c r="S10" i="11"/>
  <c r="R10" i="11"/>
  <c r="T10" i="11" s="1"/>
  <c r="H10" i="11"/>
  <c r="J10" i="11" s="1"/>
  <c r="AF9" i="11"/>
  <c r="AD9" i="11"/>
  <c r="AC9" i="11"/>
  <c r="AE9" i="11" s="1"/>
  <c r="R9" i="11"/>
  <c r="T9" i="11" s="1"/>
  <c r="H9" i="11"/>
  <c r="J9" i="11" s="1"/>
  <c r="AF8" i="11"/>
  <c r="AD8" i="11"/>
  <c r="AC8" i="11"/>
  <c r="AE8" i="11" s="1"/>
  <c r="R8" i="11"/>
  <c r="T8" i="11" s="1"/>
  <c r="K8" i="11"/>
  <c r="I8" i="11"/>
  <c r="H8" i="11"/>
  <c r="J8" i="11" s="1"/>
  <c r="AF7" i="11"/>
  <c r="AD7" i="11"/>
  <c r="AC7" i="11"/>
  <c r="AE7" i="11" s="1"/>
  <c r="R7" i="11"/>
  <c r="T7" i="11" s="1"/>
  <c r="H7" i="11"/>
  <c r="J7" i="11" s="1"/>
  <c r="AF6" i="11"/>
  <c r="AD6" i="11"/>
  <c r="AC6" i="11"/>
  <c r="AE6" i="11" s="1"/>
  <c r="U6" i="11"/>
  <c r="S6" i="11"/>
  <c r="R6" i="11"/>
  <c r="T6" i="11" s="1"/>
  <c r="H6" i="11"/>
  <c r="J6" i="11" s="1"/>
  <c r="AF5" i="11"/>
  <c r="AD5" i="11"/>
  <c r="AC5" i="11"/>
  <c r="AE5" i="11" s="1"/>
  <c r="S5" i="11"/>
  <c r="R5" i="11"/>
  <c r="T5" i="11" s="1"/>
  <c r="H5" i="11"/>
  <c r="J5" i="11" s="1"/>
  <c r="AF4" i="11"/>
  <c r="AF14" i="11" s="1"/>
  <c r="K37" i="11" s="1"/>
  <c r="AD4" i="11"/>
  <c r="AC4" i="11"/>
  <c r="AE4" i="11" s="1"/>
  <c r="AE14" i="11" s="1"/>
  <c r="K35" i="11" s="1"/>
  <c r="R4" i="11"/>
  <c r="T4" i="11" s="1"/>
  <c r="H4" i="11"/>
  <c r="J4" i="11" s="1"/>
  <c r="U5" i="11" l="1"/>
  <c r="U11" i="11"/>
  <c r="U13" i="11"/>
  <c r="S18" i="11"/>
  <c r="D55" i="11" s="1"/>
  <c r="S20" i="11"/>
  <c r="D57" i="11" s="1"/>
  <c r="S24" i="11"/>
  <c r="D61" i="11" s="1"/>
  <c r="S26" i="11"/>
  <c r="D63" i="11" s="1"/>
  <c r="S9" i="11"/>
  <c r="S8" i="11"/>
  <c r="U8" i="11"/>
  <c r="U7" i="11"/>
  <c r="S7" i="11"/>
  <c r="U4" i="11"/>
  <c r="S4" i="11"/>
  <c r="I13" i="11"/>
  <c r="I10" i="11"/>
  <c r="K10" i="11"/>
  <c r="I11" i="11"/>
  <c r="K11" i="11"/>
  <c r="K13" i="11"/>
  <c r="I19" i="11"/>
  <c r="I9" i="11"/>
  <c r="K9" i="11"/>
  <c r="I25" i="11"/>
  <c r="I17" i="11"/>
  <c r="K7" i="11"/>
  <c r="K6" i="11"/>
  <c r="I6" i="11"/>
  <c r="K5" i="11"/>
  <c r="I5" i="11"/>
  <c r="K4" i="11"/>
  <c r="I4" i="11"/>
  <c r="J14" i="11"/>
  <c r="I35" i="11" s="1"/>
  <c r="I7" i="11"/>
  <c r="T14" i="11"/>
  <c r="J35" i="11" s="1"/>
  <c r="U9" i="11"/>
  <c r="AC15" i="11"/>
  <c r="AD15" i="11" s="1"/>
  <c r="AC28" i="11"/>
  <c r="AD28" i="11" s="1"/>
  <c r="H14" i="11"/>
  <c r="M15" i="11"/>
  <c r="R15" i="11" s="1"/>
  <c r="S15" i="11" s="1"/>
  <c r="R14" i="11"/>
  <c r="H15" i="11"/>
  <c r="I15" i="11" s="1"/>
  <c r="AC14" i="11"/>
  <c r="T17" i="11"/>
  <c r="J18" i="11"/>
  <c r="AE18" i="11"/>
  <c r="AE27" i="11" s="1"/>
  <c r="K36" i="11" s="1"/>
  <c r="T19" i="11"/>
  <c r="J20" i="11"/>
  <c r="AE20" i="11"/>
  <c r="T21" i="11"/>
  <c r="J22" i="11"/>
  <c r="AE22" i="11"/>
  <c r="T23" i="11"/>
  <c r="J24" i="11"/>
  <c r="AE24" i="11"/>
  <c r="T25" i="11"/>
  <c r="J26" i="11"/>
  <c r="AE26" i="11"/>
  <c r="H27" i="11"/>
  <c r="I34" i="11" s="1"/>
  <c r="R27" i="11"/>
  <c r="AC27" i="11"/>
  <c r="AC27" i="4"/>
  <c r="AD27" i="4" s="1"/>
  <c r="AC29" i="4"/>
  <c r="AD29" i="4" s="1"/>
  <c r="AC31" i="4"/>
  <c r="AD31" i="4" s="1"/>
  <c r="AC33" i="4"/>
  <c r="AD33" i="4" s="1"/>
  <c r="AC35" i="4"/>
  <c r="AD35" i="4" s="1"/>
  <c r="AC37" i="4"/>
  <c r="AD37" i="4" s="1"/>
  <c r="AC39" i="4"/>
  <c r="AD39" i="4" s="1"/>
  <c r="AC41" i="4"/>
  <c r="AD41" i="4" s="1"/>
  <c r="AC43" i="4"/>
  <c r="AD43" i="4" s="1"/>
  <c r="AC45" i="4"/>
  <c r="AD45" i="4" s="1"/>
  <c r="AC4" i="4"/>
  <c r="AD4" i="4" s="1"/>
  <c r="AC6" i="4"/>
  <c r="AD6" i="4" s="1"/>
  <c r="AC8" i="4"/>
  <c r="AD8" i="4" s="1"/>
  <c r="AC10" i="4"/>
  <c r="AD10" i="4" s="1"/>
  <c r="AC12" i="4"/>
  <c r="AD12" i="4" s="1"/>
  <c r="AC14" i="4"/>
  <c r="AD14" i="4" s="1"/>
  <c r="AC16" i="4"/>
  <c r="AD16" i="4" s="1"/>
  <c r="AC18" i="4"/>
  <c r="AD18" i="4" s="1"/>
  <c r="AC20" i="4"/>
  <c r="AD20" i="4" s="1"/>
  <c r="AC22" i="4"/>
  <c r="AD22" i="4" s="1"/>
  <c r="AB47" i="4"/>
  <c r="AB48" i="4" s="1"/>
  <c r="AA47" i="4"/>
  <c r="AA48" i="4" s="1"/>
  <c r="Z47" i="4"/>
  <c r="Z48" i="4" s="1"/>
  <c r="Y47" i="4"/>
  <c r="Y48" i="4" s="1"/>
  <c r="X47" i="4"/>
  <c r="X48" i="4" s="1"/>
  <c r="AB24" i="4"/>
  <c r="AB25" i="4" s="1"/>
  <c r="AA24" i="4"/>
  <c r="AA25" i="4" s="1"/>
  <c r="Z24" i="4"/>
  <c r="Z25" i="4" s="1"/>
  <c r="Y24" i="4"/>
  <c r="Y25" i="4" s="1"/>
  <c r="X24" i="4"/>
  <c r="X25" i="4" s="1"/>
  <c r="H4" i="4"/>
  <c r="H6" i="4"/>
  <c r="H8" i="4"/>
  <c r="H10" i="4"/>
  <c r="H12" i="4"/>
  <c r="H14" i="4"/>
  <c r="H16" i="4"/>
  <c r="H18" i="4"/>
  <c r="H20" i="4"/>
  <c r="H22" i="4"/>
  <c r="AE41" i="4" l="1"/>
  <c r="AE37" i="4"/>
  <c r="AE33" i="4"/>
  <c r="AE29" i="4"/>
  <c r="AE43" i="4"/>
  <c r="AE27" i="4"/>
  <c r="AE39" i="4"/>
  <c r="AE35" i="4"/>
  <c r="AE31" i="4"/>
  <c r="AE45" i="4"/>
  <c r="AE4" i="4"/>
  <c r="AE20" i="4"/>
  <c r="AE16" i="4"/>
  <c r="AE12" i="4"/>
  <c r="AE8" i="4"/>
  <c r="AF4" i="4"/>
  <c r="AF20" i="4"/>
  <c r="AF16" i="4"/>
  <c r="AF12" i="4"/>
  <c r="AF8" i="4"/>
  <c r="AE22" i="4"/>
  <c r="AE18" i="4"/>
  <c r="AE14" i="4"/>
  <c r="AE10" i="4"/>
  <c r="AE6" i="4"/>
  <c r="AF22" i="4"/>
  <c r="AF18" i="4"/>
  <c r="AF14" i="4"/>
  <c r="AF10" i="4"/>
  <c r="AF6" i="4"/>
  <c r="U14" i="11"/>
  <c r="J37" i="11" s="1"/>
  <c r="J27" i="11"/>
  <c r="I36" i="11" s="1"/>
  <c r="O35" i="11" s="1"/>
  <c r="K14" i="11"/>
  <c r="I37" i="11" s="1"/>
  <c r="I14" i="11"/>
  <c r="I33" i="11"/>
  <c r="J34" i="11"/>
  <c r="R28" i="11"/>
  <c r="S28" i="11" s="1"/>
  <c r="S27" i="11"/>
  <c r="T27" i="11"/>
  <c r="J36" i="11" s="1"/>
  <c r="AD27" i="11"/>
  <c r="K34" i="11"/>
  <c r="I27" i="11"/>
  <c r="H28" i="11"/>
  <c r="I28" i="11" s="1"/>
  <c r="AD14" i="11"/>
  <c r="K33" i="11"/>
  <c r="J33" i="11"/>
  <c r="S14" i="11"/>
  <c r="J22" i="4"/>
  <c r="J18" i="4"/>
  <c r="J14" i="4"/>
  <c r="J10" i="4"/>
  <c r="J6" i="4"/>
  <c r="J4" i="4"/>
  <c r="J20" i="4"/>
  <c r="J16" i="4"/>
  <c r="J12" i="4"/>
  <c r="J8" i="4"/>
  <c r="AC47" i="4"/>
  <c r="AC48" i="4"/>
  <c r="AD48" i="4" s="1"/>
  <c r="AC25" i="4"/>
  <c r="AD25" i="4" s="1"/>
  <c r="AC24" i="4"/>
  <c r="D44" i="10"/>
  <c r="D43" i="10"/>
  <c r="AE47" i="4" l="1"/>
  <c r="AD47" i="4"/>
  <c r="AD24" i="4"/>
  <c r="AE24" i="4"/>
  <c r="AF24" i="4"/>
  <c r="N35" i="11"/>
  <c r="P35" i="11" s="1"/>
  <c r="Q35" i="11" s="1"/>
  <c r="Q32" i="11"/>
  <c r="J24" i="4"/>
  <c r="E27" i="10"/>
  <c r="E28" i="10" s="1"/>
  <c r="D27" i="10"/>
  <c r="D28" i="10" s="1"/>
  <c r="C27" i="10"/>
  <c r="C28" i="10" s="1"/>
  <c r="F26" i="10"/>
  <c r="G26" i="10" s="1"/>
  <c r="F25" i="10"/>
  <c r="G25" i="10" s="1"/>
  <c r="F24" i="10"/>
  <c r="G24" i="10" s="1"/>
  <c r="F23" i="10"/>
  <c r="G23" i="10" s="1"/>
  <c r="F22" i="10"/>
  <c r="G22" i="10" s="1"/>
  <c r="F21" i="10"/>
  <c r="G21" i="10" s="1"/>
  <c r="F20" i="10"/>
  <c r="G20" i="10" s="1"/>
  <c r="F19" i="10"/>
  <c r="G19" i="10" s="1"/>
  <c r="F18" i="10"/>
  <c r="G18" i="10" s="1"/>
  <c r="F17" i="10"/>
  <c r="G17" i="10" s="1"/>
  <c r="E14" i="10"/>
  <c r="E15" i="10" s="1"/>
  <c r="D14" i="10"/>
  <c r="D15" i="10" s="1"/>
  <c r="C14" i="10"/>
  <c r="F13" i="10"/>
  <c r="G13" i="10" s="1"/>
  <c r="F12" i="10"/>
  <c r="G12" i="10" s="1"/>
  <c r="F11" i="10"/>
  <c r="G11" i="10" s="1"/>
  <c r="F10" i="10"/>
  <c r="G10" i="10" s="1"/>
  <c r="F9" i="10"/>
  <c r="G9" i="10" s="1"/>
  <c r="F8" i="10"/>
  <c r="G8" i="10" s="1"/>
  <c r="F7" i="10"/>
  <c r="G7" i="10" s="1"/>
  <c r="F6" i="10"/>
  <c r="G6" i="10" s="1"/>
  <c r="F5" i="10"/>
  <c r="G5" i="10" s="1"/>
  <c r="F4" i="10"/>
  <c r="G4" i="10" s="1"/>
  <c r="R34" i="11" l="1"/>
  <c r="K19" i="11" s="1"/>
  <c r="F14" i="10"/>
  <c r="G14" i="10" s="1"/>
  <c r="C15" i="10"/>
  <c r="F15" i="10" s="1"/>
  <c r="G15" i="10" s="1"/>
  <c r="H15" i="10" s="1"/>
  <c r="F27" i="10"/>
  <c r="Q47" i="4"/>
  <c r="Q48" i="4" s="1"/>
  <c r="P47" i="4"/>
  <c r="P48" i="4" s="1"/>
  <c r="O47" i="4"/>
  <c r="O48" i="4" s="1"/>
  <c r="N47" i="4"/>
  <c r="N48" i="4" s="1"/>
  <c r="M47" i="4"/>
  <c r="M48" i="4" s="1"/>
  <c r="R45" i="4"/>
  <c r="R43" i="4"/>
  <c r="R41" i="4"/>
  <c r="R39" i="4"/>
  <c r="R37" i="4"/>
  <c r="R35" i="4"/>
  <c r="R33" i="4"/>
  <c r="R31" i="4"/>
  <c r="R29" i="4"/>
  <c r="R27" i="4"/>
  <c r="Q24" i="4"/>
  <c r="Q25" i="4" s="1"/>
  <c r="P24" i="4"/>
  <c r="P25" i="4" s="1"/>
  <c r="O24" i="4"/>
  <c r="O25" i="4" s="1"/>
  <c r="N24" i="4"/>
  <c r="N25" i="4" s="1"/>
  <c r="M24" i="4"/>
  <c r="M25" i="4" s="1"/>
  <c r="R22" i="4"/>
  <c r="R20" i="4"/>
  <c r="R18" i="4"/>
  <c r="R16" i="4"/>
  <c r="R14" i="4"/>
  <c r="R12" i="4"/>
  <c r="R10" i="4"/>
  <c r="R8" i="4"/>
  <c r="R6" i="4"/>
  <c r="R4" i="4"/>
  <c r="S27" i="4" l="1"/>
  <c r="T27" i="4"/>
  <c r="S31" i="4"/>
  <c r="T31" i="4"/>
  <c r="S35" i="4"/>
  <c r="T35" i="4"/>
  <c r="S39" i="4"/>
  <c r="T39" i="4"/>
  <c r="S43" i="4"/>
  <c r="T43" i="4"/>
  <c r="S29" i="4"/>
  <c r="T29" i="4"/>
  <c r="S33" i="4"/>
  <c r="T33" i="4"/>
  <c r="S37" i="4"/>
  <c r="T37" i="4"/>
  <c r="S41" i="4"/>
  <c r="T41" i="4"/>
  <c r="S45" i="4"/>
  <c r="T45" i="4"/>
  <c r="S6" i="4"/>
  <c r="U6" i="4"/>
  <c r="T6" i="4"/>
  <c r="S10" i="4"/>
  <c r="U10" i="4"/>
  <c r="T10" i="4"/>
  <c r="S14" i="4"/>
  <c r="U14" i="4"/>
  <c r="T14" i="4"/>
  <c r="S18" i="4"/>
  <c r="U18" i="4"/>
  <c r="T18" i="4"/>
  <c r="S22" i="4"/>
  <c r="U22" i="4"/>
  <c r="T22" i="4"/>
  <c r="S4" i="4"/>
  <c r="U4" i="4"/>
  <c r="T4" i="4"/>
  <c r="S8" i="4"/>
  <c r="U8" i="4"/>
  <c r="T8" i="4"/>
  <c r="S12" i="4"/>
  <c r="U12" i="4"/>
  <c r="T12" i="4"/>
  <c r="S16" i="4"/>
  <c r="U16" i="4"/>
  <c r="T16" i="4"/>
  <c r="S20" i="4"/>
  <c r="U20" i="4"/>
  <c r="T20" i="4"/>
  <c r="G27" i="10"/>
  <c r="F28" i="10"/>
  <c r="G28" i="10" s="1"/>
  <c r="H28" i="10" s="1"/>
  <c r="R25" i="4"/>
  <c r="S25" i="4" s="1"/>
  <c r="R24" i="4"/>
  <c r="R47" i="4"/>
  <c r="C48" i="4"/>
  <c r="D48" i="4"/>
  <c r="E48" i="4"/>
  <c r="F48" i="4"/>
  <c r="G48" i="4"/>
  <c r="H27" i="4"/>
  <c r="H29" i="4"/>
  <c r="H31" i="4"/>
  <c r="H33" i="4"/>
  <c r="H35" i="4"/>
  <c r="H37" i="4"/>
  <c r="H39" i="4"/>
  <c r="H41" i="4"/>
  <c r="H43" i="4"/>
  <c r="H45" i="4"/>
  <c r="F25" i="4"/>
  <c r="E25" i="4"/>
  <c r="D25" i="4"/>
  <c r="C25" i="4"/>
  <c r="I6" i="4"/>
  <c r="I8" i="4"/>
  <c r="I10" i="4"/>
  <c r="I12" i="4"/>
  <c r="I14" i="4"/>
  <c r="I16" i="4"/>
  <c r="I18" i="4"/>
  <c r="I20" i="4"/>
  <c r="I22" i="4"/>
  <c r="I4" i="4"/>
  <c r="T47" i="4" l="1"/>
  <c r="U24" i="4"/>
  <c r="S24" i="4"/>
  <c r="T24" i="4"/>
  <c r="I43" i="4"/>
  <c r="J43" i="4"/>
  <c r="K20" i="4"/>
  <c r="I39" i="4"/>
  <c r="J39" i="4"/>
  <c r="K16" i="4"/>
  <c r="I35" i="4"/>
  <c r="J35" i="4"/>
  <c r="K12" i="4"/>
  <c r="I31" i="4"/>
  <c r="J31" i="4"/>
  <c r="K8" i="4"/>
  <c r="I27" i="4"/>
  <c r="J27" i="4"/>
  <c r="K4" i="4"/>
  <c r="I45" i="4"/>
  <c r="J45" i="4"/>
  <c r="K22" i="4"/>
  <c r="I41" i="4"/>
  <c r="J41" i="4"/>
  <c r="K18" i="4"/>
  <c r="I37" i="4"/>
  <c r="J37" i="4"/>
  <c r="K14" i="4"/>
  <c r="I33" i="4"/>
  <c r="J33" i="4"/>
  <c r="K10" i="4"/>
  <c r="I29" i="4"/>
  <c r="J29" i="4"/>
  <c r="K6" i="4"/>
  <c r="R48" i="4"/>
  <c r="S48" i="4" s="1"/>
  <c r="S47" i="4"/>
  <c r="H47" i="4"/>
  <c r="H24" i="4"/>
  <c r="G25" i="4"/>
  <c r="H25" i="4" s="1"/>
  <c r="I25" i="4" s="1"/>
  <c r="K24" i="4" l="1"/>
  <c r="I24" i="4"/>
  <c r="J47" i="4"/>
  <c r="H48" i="4"/>
  <c r="I48" i="4" s="1"/>
  <c r="I47" i="4"/>
</calcChain>
</file>

<file path=xl/sharedStrings.xml><?xml version="1.0" encoding="utf-8"?>
<sst xmlns="http://schemas.openxmlformats.org/spreadsheetml/2006/main" count="586" uniqueCount="257">
  <si>
    <t>SN</t>
  </si>
  <si>
    <t>DATE</t>
  </si>
  <si>
    <t>ATURETA</t>
  </si>
  <si>
    <t>LAST NAME</t>
  </si>
  <si>
    <t>FIRST NAME</t>
  </si>
  <si>
    <t>EMMANUEL</t>
  </si>
  <si>
    <t>STATUS</t>
  </si>
  <si>
    <t>Completed</t>
  </si>
  <si>
    <t>TIME (Secs)</t>
  </si>
  <si>
    <t>KEY TASK 1</t>
  </si>
  <si>
    <t>KEY TASK 2</t>
  </si>
  <si>
    <t>KEY TASK 3</t>
  </si>
  <si>
    <t>KEY TASK 4</t>
  </si>
  <si>
    <t>KEY TASK 5</t>
  </si>
  <si>
    <t>KEY TASK 6</t>
  </si>
  <si>
    <t>KEY TASK 7</t>
  </si>
  <si>
    <t>KEY TASK 8</t>
  </si>
  <si>
    <t>KEY TASK 9</t>
  </si>
  <si>
    <t>ONI</t>
  </si>
  <si>
    <t>ROTIMI</t>
  </si>
  <si>
    <t>IGAH</t>
  </si>
  <si>
    <t>ROSE</t>
  </si>
  <si>
    <t>OGUNDIJO</t>
  </si>
  <si>
    <t>ANNE</t>
  </si>
  <si>
    <t>OMIJIE</t>
  </si>
  <si>
    <t>ELIJAH</t>
  </si>
  <si>
    <t>AGE</t>
  </si>
  <si>
    <t>OGUNBANWO</t>
  </si>
  <si>
    <t>SOJI</t>
  </si>
  <si>
    <t>SEX</t>
  </si>
  <si>
    <t>MALE</t>
  </si>
  <si>
    <t>FEMALE</t>
  </si>
  <si>
    <t>ADEBIJA</t>
  </si>
  <si>
    <t>LINDA</t>
  </si>
  <si>
    <t>OTENIYA</t>
  </si>
  <si>
    <t>OLUMIDE</t>
  </si>
  <si>
    <t>SOGBETUN</t>
  </si>
  <si>
    <t>REMI</t>
  </si>
  <si>
    <t>OKOLI</t>
  </si>
  <si>
    <t>MELVIN</t>
  </si>
  <si>
    <t>SARAH</t>
  </si>
  <si>
    <t>IBENECHE</t>
  </si>
  <si>
    <t>ONYINYE</t>
  </si>
  <si>
    <t>INTERNET USAGE</t>
  </si>
  <si>
    <t>Expert</t>
  </si>
  <si>
    <t>TIME (Sec)</t>
  </si>
  <si>
    <t xml:space="preserve">"GET IT" TEST </t>
  </si>
  <si>
    <t>RESPONSE</t>
  </si>
  <si>
    <t>Sells books</t>
  </si>
  <si>
    <t>TEST 1- PARTICIPANTS RESPONSE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</si>
  <si>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</si>
  <si>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</si>
  <si>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</si>
  <si>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</si>
  <si>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</si>
  <si>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</si>
  <si>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</si>
  <si>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</si>
  <si>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</si>
  <si>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</si>
  <si>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</si>
  <si>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</si>
  <si>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</si>
  <si>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</si>
  <si>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</si>
  <si>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BITRUS</t>
  </si>
  <si>
    <t>Intermediate</t>
  </si>
  <si>
    <t>ONWUSONYA</t>
  </si>
  <si>
    <t>OBIOMA</t>
  </si>
  <si>
    <t>SAMUEL</t>
  </si>
  <si>
    <t>TONY</t>
  </si>
  <si>
    <t>The University of Liverpool – Laureate Online Education</t>
  </si>
  <si>
    <t>CONSENT AND WAIVER</t>
  </si>
  <si>
    <t>TO WHOM IT MAY CONCERN:</t>
  </si>
  <si>
    <t>I understand that I may be quoted directly in internal University of Liverpool documents, with or without reference to my name.</t>
  </si>
  <si>
    <t>This consent and waiver will not be made the basis of a future claim of any kind against the University of Liverpool – Laureate online and any of its agencies.</t>
  </si>
  <si>
    <t>IN WITNESS WHEREOF I have hereunto set my hand and seal this</t>
  </si>
  <si>
    <t xml:space="preserve"> _________________ day of ____________________ A.D. 20___.</t>
  </si>
  <si>
    <t>Name: _________________________________________________</t>
  </si>
  <si>
    <t>Signature :______________________________________________</t>
  </si>
  <si>
    <t xml:space="preserve">Address : </t>
  </si>
  <si>
    <t>___________________________________________</t>
  </si>
  <si>
    <t>Witness:  ____________________________________</t>
  </si>
  <si>
    <t>Date: _______________________________________</t>
  </si>
  <si>
    <t>Demographic Information Questionnaire</t>
  </si>
  <si>
    <r>
      <t xml:space="preserve">(Please note, your information will </t>
    </r>
    <r>
      <rPr>
        <b/>
        <i/>
        <sz val="9"/>
        <color theme="1"/>
        <rFont val="Verdana"/>
        <family val="2"/>
      </rPr>
      <t>not</t>
    </r>
    <r>
      <rPr>
        <i/>
        <sz val="9"/>
        <color theme="1"/>
        <rFont val="Verdana"/>
        <family val="2"/>
      </rPr>
      <t xml:space="preserve"> be sold or given to outside entities.  It is for internal use only.)</t>
    </r>
  </si>
  <si>
    <r>
      <t>1.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Verdana"/>
        <family val="2"/>
      </rPr>
      <t>Name:  ___________________________________________</t>
    </r>
  </si>
  <si>
    <r>
      <t>4.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Verdana"/>
        <family val="2"/>
      </rPr>
      <t>Years Using the Web:  _______________</t>
    </r>
  </si>
  <si>
    <r>
      <t>5.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Verdana"/>
        <family val="2"/>
      </rPr>
      <t>Age Group: 18-24     25-34    35-44     45-55     over 55</t>
    </r>
  </si>
  <si>
    <r>
      <t>6.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Verdana"/>
        <family val="2"/>
      </rPr>
      <t xml:space="preserve">Gender:    Female     Male </t>
    </r>
  </si>
  <si>
    <r>
      <t>7.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Verdana"/>
        <family val="2"/>
      </rPr>
      <t>How often do you use the internet?</t>
    </r>
  </si>
  <si>
    <t>Daily     Weekly     Monthly  Occasionally</t>
  </si>
  <si>
    <t>Never</t>
  </si>
  <si>
    <t>_________________________________________________________________</t>
  </si>
  <si>
    <r>
      <t>2.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Verdana"/>
        <family val="2"/>
      </rPr>
      <t>Occupation:   _________________________________________</t>
    </r>
  </si>
  <si>
    <r>
      <t>3.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Verdana"/>
        <family val="2"/>
      </rPr>
      <t>Grade Level:    High School    College Post Graduate</t>
    </r>
  </si>
  <si>
    <r>
      <t>8.</t>
    </r>
    <r>
      <rPr>
        <i/>
        <sz val="7"/>
        <color theme="1"/>
        <rFont val="Times New Roman"/>
        <family val="1"/>
      </rPr>
      <t xml:space="preserve">    </t>
    </r>
    <r>
      <rPr>
        <sz val="10"/>
        <color theme="1"/>
        <rFont val="Verdana"/>
        <family val="2"/>
      </rPr>
      <t xml:space="preserve">What do you usually do on the internet? </t>
    </r>
    <r>
      <rPr>
        <i/>
        <sz val="10"/>
        <color theme="1"/>
        <rFont val="Verdana"/>
        <family val="2"/>
      </rPr>
      <t>(e.g., email, shop, chat, research, read news, games, entertainment etc.)</t>
    </r>
  </si>
  <si>
    <r>
      <t>9.</t>
    </r>
    <r>
      <rPr>
        <i/>
        <sz val="7"/>
        <color theme="1"/>
        <rFont val="Times New Roman"/>
        <family val="1"/>
      </rPr>
      <t xml:space="preserve">    </t>
    </r>
    <r>
      <rPr>
        <sz val="10"/>
        <color theme="1"/>
        <rFont val="Verdana"/>
        <family val="2"/>
      </rPr>
      <t xml:space="preserve">May we contact you about your input at a later date?  </t>
    </r>
  </si>
  <si>
    <r>
      <t>If so, please provide your e-mail address. _______________________________</t>
    </r>
    <r>
      <rPr>
        <i/>
        <sz val="10"/>
        <color theme="1"/>
        <rFont val="Verdana"/>
        <family val="2"/>
      </rPr>
      <t xml:space="preserve"> </t>
    </r>
    <r>
      <rPr>
        <sz val="10"/>
        <color theme="1"/>
        <rFont val="Verdana"/>
        <family val="2"/>
      </rPr>
      <t>and phone number</t>
    </r>
  </si>
  <si>
    <t>In this website everything is easy to understand</t>
  </si>
  <si>
    <t>It is easy to ﬁnd the information I need from this website</t>
  </si>
  <si>
    <t>The structure and contents of this website are easy to understand</t>
  </si>
  <si>
    <t>This website is easy to use even when using it for the first time</t>
  </si>
  <si>
    <t>The organisation of the contents of this site makes it easy for me to know where I am when navigating it</t>
  </si>
  <si>
    <t>When I am navigating this site, I feel that I am in control of what I can do</t>
  </si>
  <si>
    <t>Downloading pages from this website is quick</t>
  </si>
  <si>
    <t>I found the website visually appealing</t>
  </si>
  <si>
    <t xml:space="preserve">I think that this is a legitimate website </t>
  </si>
  <si>
    <t>I will be willing to provide my email and mobile number on this site</t>
  </si>
  <si>
    <t>I will be willing to provide my credit/debit card details on this site</t>
  </si>
  <si>
    <t>I am willing to make a purchase on this site</t>
  </si>
  <si>
    <t>I can recommend this site to others</t>
  </si>
  <si>
    <t>I belive this website will not knowingly defraud its customers</t>
  </si>
  <si>
    <t>I think that this website would not do anything intentional that would prejudice the user</t>
  </si>
  <si>
    <t>I think that this website has the necessary resources to successfully carry out its activities</t>
  </si>
  <si>
    <t>Overall I think I trust this website</t>
  </si>
  <si>
    <t xml:space="preserve">I think that the information contained in this  website is honest </t>
  </si>
  <si>
    <t>New</t>
  </si>
  <si>
    <t>Overall I think this website is easily learned</t>
  </si>
  <si>
    <t>KEY</t>
  </si>
  <si>
    <t xml:space="preserve">I hereby grant full permission to Vivian Atureta, Master of Science student in Internet Systems at the University of Liverpool – Laureate Online to take notes of my comments </t>
  </si>
  <si>
    <t>review these usability notes or videos.</t>
  </si>
  <si>
    <t xml:space="preserve">I understand that usability notes, videos, my name, address, phone number and e-mail address will not be shared with external third parties in compliance with the </t>
  </si>
  <si>
    <r>
      <t xml:space="preserve">during the usability test for </t>
    </r>
    <r>
      <rPr>
        <b/>
        <sz val="11"/>
        <color rgb="FFFF0000"/>
        <rFont val="Arial"/>
        <family val="2"/>
      </rPr>
      <t>Literary World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Web Site as part of the fulfillment of her final dissertation work.</t>
    </r>
  </si>
  <si>
    <r>
      <t xml:space="preserve">I understand that her supervisor and other University of Liverpool employees involved with this dissertation project </t>
    </r>
    <r>
      <rPr>
        <b/>
        <sz val="11"/>
        <color rgb="FFFF0000"/>
        <rFont val="Arial"/>
        <family val="2"/>
      </rPr>
      <t>Website Usability and Consumer Trust in Nigeria</t>
    </r>
    <r>
      <rPr>
        <sz val="11"/>
        <color theme="1"/>
        <rFont val="Arial"/>
        <family val="2"/>
      </rPr>
      <t xml:space="preserve"> may </t>
    </r>
  </si>
  <si>
    <r>
      <t xml:space="preserve">University of Liverpool Statement of Privacy published at </t>
    </r>
    <r>
      <rPr>
        <u/>
        <sz val="11"/>
        <color theme="4"/>
        <rFont val="Arial"/>
        <family val="2"/>
      </rPr>
      <t>http://www.uol.ohecampus.com/index.php?mod=dcp&amp;act=navigationindex&amp;navigationid=73</t>
    </r>
    <r>
      <rPr>
        <sz val="11"/>
        <color theme="1"/>
        <rFont val="Arial"/>
        <family val="2"/>
      </rPr>
      <t>.</t>
    </r>
  </si>
  <si>
    <t>You want an ebook by a particular author or You want a particular eBook title. How would you find this book?</t>
  </si>
  <si>
    <t>How would you learn what Literary World is and how the website functions?</t>
  </si>
  <si>
    <t xml:space="preserve">You have picked some books you want to buy but change your mind on one or two, what do you do?  </t>
  </si>
  <si>
    <t>At first glance, what does this website do? Can you explain what this website represents?</t>
  </si>
  <si>
    <t>USABILITY</t>
  </si>
  <si>
    <t>TRUST</t>
  </si>
  <si>
    <t>Please Let Us Know What You Think…</t>
  </si>
  <si>
    <t>(Please note, any information you provide is for internal use only.)</t>
  </si>
  <si>
    <r>
      <t>LiteraryWorld.com</t>
    </r>
    <r>
      <rPr>
        <b/>
        <sz val="11"/>
        <color theme="1"/>
        <rFont val="Verdana"/>
        <family val="2"/>
      </rPr>
      <t xml:space="preserve"> web site Feedback</t>
    </r>
  </si>
  <si>
    <r>
      <t>1.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Verdana"/>
        <family val="2"/>
      </rPr>
      <t xml:space="preserve">What features of the </t>
    </r>
    <r>
      <rPr>
        <b/>
        <sz val="11"/>
        <color rgb="FFFF0000"/>
        <rFont val="Verdana"/>
        <family val="2"/>
      </rPr>
      <t>LiteraryWorld.com</t>
    </r>
    <r>
      <rPr>
        <sz val="10"/>
        <color theme="1"/>
        <rFont val="Verdana"/>
        <family val="2"/>
      </rPr>
      <t xml:space="preserve"> web site were vague or confusing to you, if any?</t>
    </r>
  </si>
  <si>
    <t>______________________________________________________________________</t>
  </si>
  <si>
    <r>
      <t>2.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Verdana"/>
        <family val="2"/>
      </rPr>
      <t>What is your impression about navigating the site?  Does it seem easy or difficult? What makes it that way? ______________________________________________________________________</t>
    </r>
  </si>
  <si>
    <r>
      <t>3.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Verdana"/>
        <family val="2"/>
      </rPr>
      <t xml:space="preserve">What else should be included on the </t>
    </r>
    <r>
      <rPr>
        <b/>
        <sz val="11"/>
        <color rgb="FFFF0000"/>
        <rFont val="Verdana"/>
        <family val="2"/>
      </rPr>
      <t>LiteraryWorld.com</t>
    </r>
    <r>
      <rPr>
        <sz val="10"/>
        <color theme="1"/>
        <rFont val="Verdana"/>
        <family val="2"/>
      </rPr>
      <t xml:space="preserve"> web site? ______________________________________________________________________</t>
    </r>
  </si>
  <si>
    <r>
      <t>4.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Verdana"/>
        <family val="2"/>
      </rPr>
      <t>What did you like best about the site?</t>
    </r>
  </si>
  <si>
    <r>
      <t>5.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Verdana"/>
        <family val="2"/>
      </rPr>
      <t>What did you like the least?</t>
    </r>
  </si>
  <si>
    <r>
      <t>6.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Verdana"/>
        <family val="2"/>
      </rPr>
      <t xml:space="preserve">Do you think some people would have problems using the </t>
    </r>
    <r>
      <rPr>
        <b/>
        <sz val="11"/>
        <color rgb="FFFF0000"/>
        <rFont val="Verdana"/>
        <family val="2"/>
      </rPr>
      <t>LiteraryWorld.com</t>
    </r>
    <r>
      <rPr>
        <sz val="10"/>
        <color theme="1"/>
        <rFont val="Verdana"/>
        <family val="2"/>
      </rPr>
      <t xml:space="preserve"> web site?  What kinds of people?  What kinds of problems?</t>
    </r>
  </si>
  <si>
    <r>
      <t>7.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Verdana"/>
        <family val="2"/>
      </rPr>
      <t xml:space="preserve">Would you like to make any other comments about </t>
    </r>
    <r>
      <rPr>
        <b/>
        <sz val="11"/>
        <color rgb="FFFF0000"/>
        <rFont val="Verdana"/>
        <family val="2"/>
      </rPr>
      <t>LiteraryWorld.com</t>
    </r>
    <r>
      <rPr>
        <sz val="10"/>
        <color theme="1"/>
        <rFont val="Verdana"/>
        <family val="2"/>
      </rPr>
      <t>?</t>
    </r>
  </si>
  <si>
    <t>SEUN</t>
  </si>
  <si>
    <t>OYINLOLA</t>
  </si>
  <si>
    <t>Test1</t>
  </si>
  <si>
    <t>Test2</t>
  </si>
  <si>
    <t>Test3</t>
  </si>
  <si>
    <t>Get "It"</t>
  </si>
  <si>
    <t>Key Task1</t>
  </si>
  <si>
    <t>Key Task2</t>
  </si>
  <si>
    <t>Key Task3</t>
  </si>
  <si>
    <t>Key Task4</t>
  </si>
  <si>
    <t>Key Task5</t>
  </si>
  <si>
    <t>Key Task6</t>
  </si>
  <si>
    <t>Key Task7</t>
  </si>
  <si>
    <t>Key Task8</t>
  </si>
  <si>
    <t>Key Task9</t>
  </si>
  <si>
    <t>eBook store</t>
  </si>
  <si>
    <t>Incomplete</t>
  </si>
  <si>
    <t>Bookstore</t>
  </si>
  <si>
    <t>Bookshop</t>
  </si>
  <si>
    <t>download books</t>
  </si>
  <si>
    <t>TEST 2- PARTICIPANTS RESPONSE</t>
  </si>
  <si>
    <t>SCORING TEMPLATE</t>
  </si>
  <si>
    <t>LEGEND</t>
  </si>
  <si>
    <t>SURVEY</t>
  </si>
  <si>
    <t>I was able to complete my tasks in a reasonable amount of time</t>
  </si>
  <si>
    <t>most negative response</t>
  </si>
  <si>
    <t>most positive response</t>
  </si>
  <si>
    <t>Averages</t>
  </si>
  <si>
    <t>TEST DURATION</t>
  </si>
  <si>
    <t>27 mins</t>
  </si>
  <si>
    <t>24 mins</t>
  </si>
  <si>
    <t>32 mins</t>
  </si>
  <si>
    <t>25 mins</t>
  </si>
  <si>
    <t>30 mins</t>
  </si>
  <si>
    <t>17 mins</t>
  </si>
  <si>
    <t>15 mins</t>
  </si>
  <si>
    <t xml:space="preserve">How will you contact Literary World with enquiries if you needed to?   </t>
  </si>
  <si>
    <t xml:space="preserve">Can you find the main page of the website? i.e. the first page that shows when you launch the website  </t>
  </si>
  <si>
    <r>
      <t>You want an eBook on physical fitness.  How would you find this eBook?</t>
    </r>
    <r>
      <rPr>
        <sz val="14"/>
        <color rgb="FFFF6600"/>
        <rFont val="Arial"/>
        <family val="2"/>
      </rPr>
      <t xml:space="preserve"> </t>
    </r>
  </si>
  <si>
    <r>
      <t xml:space="preserve">What step would you take to buy ebooks (buy between 3 to 5)? </t>
    </r>
    <r>
      <rPr>
        <u/>
        <sz val="14"/>
        <color theme="1"/>
        <rFont val="Arial"/>
        <family val="2"/>
      </rPr>
      <t>Note</t>
    </r>
    <r>
      <rPr>
        <sz val="14"/>
        <color theme="1"/>
        <rFont val="Arial"/>
        <family val="2"/>
      </rPr>
      <t>: you are not paying for the books</t>
    </r>
  </si>
  <si>
    <t xml:space="preserve">How do you get more details about an eBook you want to purchase? </t>
  </si>
  <si>
    <t>How would you find out what previous customers have said about a book?</t>
  </si>
  <si>
    <t xml:space="preserve">Can you find where to provide your personal information on this site for the purpose of shopping. </t>
  </si>
  <si>
    <t>Can you find where to access your personal information after you have registered on this website?</t>
  </si>
  <si>
    <t>PARTICIPANTS RESPONSE</t>
  </si>
  <si>
    <t>Flavian et al., 2006</t>
  </si>
  <si>
    <t>Tullis and Stetson, 2004</t>
  </si>
  <si>
    <t>Scale for measuring Usability</t>
  </si>
  <si>
    <t>Scale for measuring Trust</t>
  </si>
  <si>
    <t>TEST 3- PARTICIPANTS RESPONSE</t>
  </si>
  <si>
    <t>X</t>
  </si>
  <si>
    <r>
      <t>X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</si>
  <si>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Y</t>
  </si>
  <si>
    <r>
      <t>Y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</si>
  <si>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XY</t>
  </si>
  <si>
    <t>SumX</t>
  </si>
  <si>
    <t>SumY</t>
  </si>
  <si>
    <r>
      <t>SumX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</si>
  <si>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SumY</t>
    </r>
    <r>
      <rPr>
        <vertAlign val="superscript"/>
        <sz val="11"/>
        <color theme="1"/>
        <rFont val="Calibri"/>
        <family val="2"/>
        <scheme val="minor"/>
      </rPr>
      <t>2</t>
    </r>
  </si>
  <si>
    <t>SumXY</t>
  </si>
  <si>
    <t>TEST1</t>
  </si>
  <si>
    <t>TEST2</t>
  </si>
  <si>
    <t>TEST3</t>
  </si>
  <si>
    <t>r</t>
  </si>
  <si>
    <t>Item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</si>
  <si>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</si>
  <si>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</si>
  <si>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</si>
  <si>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</si>
  <si>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</si>
  <si>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</si>
  <si>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</si>
  <si>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</si>
  <si>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</si>
  <si>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</si>
  <si>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Construct</t>
  </si>
  <si>
    <t>t-value</t>
  </si>
  <si>
    <t>(α = 0.70)</t>
  </si>
  <si>
    <t>0.0001 &lt; P &lt; 0.001</t>
  </si>
  <si>
    <r>
      <t>(</t>
    </r>
    <r>
      <rPr>
        <sz val="9"/>
        <color theme="1"/>
        <rFont val="Calibri"/>
        <family val="2"/>
      </rPr>
      <t>α = 0.77)</t>
    </r>
  </si>
  <si>
    <t>MEAN</t>
  </si>
  <si>
    <t>STD</t>
  </si>
  <si>
    <t>t4</t>
  </si>
  <si>
    <r>
      <t>α</t>
    </r>
    <r>
      <rPr>
        <sz val="14"/>
        <color rgb="FF000000"/>
        <rFont val="MathJax_Main"/>
      </rPr>
      <t>&gt;p-value</t>
    </r>
  </si>
  <si>
    <r>
      <t>Since </t>
    </r>
    <r>
      <rPr>
        <i/>
        <sz val="14"/>
        <color rgb="FF000000"/>
        <rFont val="MathJax_Math"/>
      </rPr>
      <t>α</t>
    </r>
    <r>
      <rPr>
        <sz val="14"/>
        <color rgb="FF000000"/>
        <rFont val="MathJax_Main"/>
      </rPr>
      <t>&gt;p-value</t>
    </r>
    <r>
      <rPr>
        <sz val="9"/>
        <color rgb="FF000000"/>
        <rFont val="Tahoma"/>
        <family val="2"/>
      </rPr>
      <t>, reject </t>
    </r>
    <r>
      <rPr>
        <i/>
        <sz val="14"/>
        <color rgb="FF000000"/>
        <rFont val="MathJax_Math"/>
      </rPr>
      <t>H</t>
    </r>
    <r>
      <rPr>
        <i/>
        <sz val="10"/>
        <color rgb="FF000000"/>
        <rFont val="MathJax_Math"/>
      </rPr>
      <t>o</t>
    </r>
  </si>
  <si>
    <t>if there is improvement, test scores should be higher after applying usability principles</t>
  </si>
  <si>
    <r>
      <rPr>
        <i/>
        <sz val="14"/>
        <color rgb="FF000000"/>
        <rFont val="Arial"/>
        <family val="2"/>
      </rPr>
      <t>α</t>
    </r>
    <r>
      <rPr>
        <sz val="14"/>
        <color rgb="FF000000"/>
        <rFont val="Arial"/>
        <family val="2"/>
      </rPr>
      <t>=0.05</t>
    </r>
    <r>
      <rPr>
        <sz val="9"/>
        <color rgb="FF000000"/>
        <rFont val="Arial"/>
        <family val="2"/>
      </rPr>
      <t> </t>
    </r>
  </si>
  <si>
    <r>
      <t> </t>
    </r>
    <r>
      <rPr>
        <sz val="10"/>
        <color rgb="FF000000"/>
        <rFont val="Tahoma"/>
        <family val="2"/>
      </rPr>
      <t>At a 5% level of significance, from the sample data, there is sufficient evidence to conclude that usability affects trust positively.</t>
    </r>
  </si>
  <si>
    <t>usability</t>
  </si>
  <si>
    <t>trust</t>
  </si>
  <si>
    <t>mean</t>
  </si>
  <si>
    <t>standard deviation</t>
  </si>
  <si>
    <t>t-score</t>
  </si>
  <si>
    <t>P</t>
  </si>
  <si>
    <t>Q</t>
  </si>
  <si>
    <t>R</t>
  </si>
  <si>
    <t>S</t>
  </si>
  <si>
    <t>T</t>
  </si>
  <si>
    <t>STAGE1</t>
  </si>
  <si>
    <t>STAGE2</t>
  </si>
  <si>
    <t>STAGE3</t>
  </si>
  <si>
    <t>&gt;30Mins</t>
  </si>
  <si>
    <t>&lt;20Mins</t>
  </si>
  <si>
    <t>15mins</t>
  </si>
  <si>
    <t>20Secs</t>
  </si>
  <si>
    <t>4-5secs</t>
  </si>
  <si>
    <t>Key Tasks</t>
  </si>
  <si>
    <t>Complete</t>
  </si>
  <si>
    <t>Usability Test</t>
  </si>
  <si>
    <t>Average Duration</t>
  </si>
  <si>
    <t>"GET IT" Test</t>
  </si>
  <si>
    <t>Trust Scores</t>
  </si>
  <si>
    <t>Usability Scores</t>
  </si>
  <si>
    <t>No of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</si>
</sst>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0.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Verdana"/>
      <family val="2"/>
    </font>
    <font>
      <b/>
      <sz val="12"/>
      <color theme="1"/>
      <name val="Verdana"/>
      <family val="2"/>
    </font>
    <font>
      <i/>
      <sz val="10"/>
      <color theme="1"/>
      <name val="Verdana"/>
      <family val="2"/>
    </font>
    <font>
      <i/>
      <sz val="6"/>
      <color theme="1"/>
      <name val="Verdana"/>
      <family val="2"/>
    </font>
    <font>
      <i/>
      <sz val="9"/>
      <color theme="1"/>
      <name val="Verdana"/>
      <family val="2"/>
    </font>
    <font>
      <b/>
      <i/>
      <sz val="9"/>
      <color theme="1"/>
      <name val="Verdana"/>
      <family val="2"/>
    </font>
    <font>
      <sz val="7"/>
      <color theme="1"/>
      <name val="Times New Roman"/>
      <family val="1"/>
    </font>
    <font>
      <i/>
      <sz val="7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u/>
      <sz val="11"/>
      <color theme="1"/>
      <name val="Arial"/>
      <family val="2"/>
    </font>
    <font>
      <u/>
      <sz val="11"/>
      <color theme="4"/>
      <name val="Arial"/>
      <family val="2"/>
    </font>
    <font>
      <i/>
      <sz val="4"/>
      <color theme="1"/>
      <name val="Verdana"/>
      <family val="2"/>
    </font>
    <font>
      <i/>
      <sz val="8"/>
      <color theme="1"/>
      <name val="Verdana"/>
      <family val="2"/>
    </font>
    <font>
      <b/>
      <sz val="11"/>
      <color rgb="FFFF0000"/>
      <name val="Verdana"/>
      <family val="2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FF6600"/>
      <name val="Arial"/>
      <family val="2"/>
    </font>
    <font>
      <u/>
      <sz val="14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vertAlign val="superscript"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sz val="14"/>
      <color rgb="FF000000"/>
      <name val="MathJax_Main"/>
    </font>
    <font>
      <i/>
      <sz val="14"/>
      <color rgb="FF000000"/>
      <name val="MathJax_Math"/>
    </font>
    <font>
      <sz val="9"/>
      <color rgb="FF000000"/>
      <name val="Tahoma"/>
      <family val="2"/>
    </font>
    <font>
      <i/>
      <sz val="10"/>
      <color rgb="FF000000"/>
      <name val="MathJax_Math"/>
    </font>
    <font>
      <i/>
      <sz val="14"/>
      <color rgb="FF000000"/>
      <name val="Arial"/>
      <family val="2"/>
    </font>
    <font>
      <sz val="14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Tahoma"/>
      <family val="2"/>
    </font>
    <font>
      <sz val="11"/>
      <color theme="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AA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49" fontId="0" fillId="0" borderId="0" xfId="0" applyNumberFormat="1"/>
    <xf numFmtId="49" fontId="2" fillId="0" borderId="0" xfId="0" applyNumberFormat="1" applyFont="1"/>
    <xf numFmtId="0" fontId="2" fillId="2" borderId="0" xfId="1" applyFont="1"/>
    <xf numFmtId="0" fontId="2" fillId="3" borderId="0" xfId="2" applyFont="1"/>
    <xf numFmtId="0" fontId="2" fillId="4" borderId="0" xfId="3" applyFont="1"/>
    <xf numFmtId="0" fontId="2" fillId="6" borderId="0" xfId="5" applyFon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5" borderId="0" xfId="4" applyFont="1"/>
    <xf numFmtId="0" fontId="0" fillId="0" borderId="0" xfId="0" applyAlignment="1">
      <alignment horizontal="left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2"/>
    </xf>
    <xf numFmtId="0" fontId="2" fillId="0" borderId="0" xfId="0" applyFont="1" applyAlignment="1">
      <alignment horizontal="center"/>
    </xf>
    <xf numFmtId="4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7" fillId="0" borderId="0" xfId="6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" fillId="8" borderId="0" xfId="0" applyFont="1" applyFill="1" applyAlignment="1">
      <alignment horizontal="right"/>
    </xf>
    <xf numFmtId="0" fontId="2" fillId="8" borderId="0" xfId="0" applyFont="1" applyFill="1"/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7" borderId="0" xfId="0" applyFill="1"/>
    <xf numFmtId="1" fontId="0" fillId="7" borderId="0" xfId="0" applyNumberFormat="1" applyFill="1" applyAlignment="1">
      <alignment horizontal="left"/>
    </xf>
    <xf numFmtId="49" fontId="0" fillId="7" borderId="0" xfId="0" applyNumberFormat="1" applyFill="1"/>
    <xf numFmtId="164" fontId="0" fillId="7" borderId="0" xfId="0" applyNumberFormat="1" applyFill="1"/>
    <xf numFmtId="0" fontId="0" fillId="7" borderId="0" xfId="0" applyFill="1" applyAlignment="1">
      <alignment horizontal="center"/>
    </xf>
    <xf numFmtId="0" fontId="0" fillId="9" borderId="0" xfId="0" applyFill="1"/>
    <xf numFmtId="1" fontId="0" fillId="9" borderId="0" xfId="0" applyNumberFormat="1" applyFill="1" applyAlignment="1">
      <alignment horizontal="left"/>
    </xf>
    <xf numFmtId="49" fontId="0" fillId="9" borderId="0" xfId="0" applyNumberFormat="1" applyFill="1"/>
    <xf numFmtId="164" fontId="0" fillId="9" borderId="0" xfId="0" applyNumberFormat="1" applyFill="1"/>
    <xf numFmtId="0" fontId="0" fillId="10" borderId="0" xfId="0" applyFill="1"/>
    <xf numFmtId="1" fontId="0" fillId="10" borderId="0" xfId="0" applyNumberFormat="1" applyFill="1" applyAlignment="1">
      <alignment horizontal="left"/>
    </xf>
    <xf numFmtId="49" fontId="0" fillId="10" borderId="0" xfId="0" applyNumberFormat="1" applyFill="1"/>
    <xf numFmtId="164" fontId="0" fillId="10" borderId="0" xfId="0" applyNumberFormat="1" applyFill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7" borderId="1" xfId="0" applyFill="1" applyBorder="1"/>
    <xf numFmtId="0" fontId="0" fillId="11" borderId="1" xfId="0" applyFill="1" applyBorder="1"/>
    <xf numFmtId="0" fontId="0" fillId="10" borderId="1" xfId="0" applyFill="1" applyBorder="1"/>
    <xf numFmtId="0" fontId="0" fillId="0" borderId="0" xfId="0" applyNumberFormat="1" applyAlignment="1">
      <alignment horizontal="left"/>
    </xf>
    <xf numFmtId="0" fontId="25" fillId="0" borderId="0" xfId="0" applyFont="1" applyAlignment="1">
      <alignment horizontal="center"/>
    </xf>
    <xf numFmtId="0" fontId="2" fillId="0" borderId="1" xfId="0" applyFont="1" applyBorder="1"/>
    <xf numFmtId="0" fontId="0" fillId="13" borderId="4" xfId="0" applyFill="1" applyBorder="1"/>
    <xf numFmtId="0" fontId="0" fillId="14" borderId="4" xfId="0" applyFill="1" applyBorder="1"/>
    <xf numFmtId="0" fontId="0" fillId="16" borderId="4" xfId="0" applyFill="1" applyBorder="1"/>
    <xf numFmtId="0" fontId="0" fillId="15" borderId="3" xfId="0" applyFill="1" applyBorder="1"/>
    <xf numFmtId="0" fontId="0" fillId="12" borderId="2" xfId="0" applyFill="1" applyBorder="1"/>
    <xf numFmtId="0" fontId="2" fillId="0" borderId="0" xfId="0" applyFont="1" applyFill="1"/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8" borderId="1" xfId="0" applyFill="1" applyBorder="1"/>
    <xf numFmtId="0" fontId="2" fillId="17" borderId="0" xfId="0" applyFont="1" applyFill="1"/>
    <xf numFmtId="0" fontId="0" fillId="17" borderId="0" xfId="0" applyNumberFormat="1" applyFill="1" applyAlignment="1">
      <alignment horizontal="left"/>
    </xf>
    <xf numFmtId="0" fontId="0" fillId="17" borderId="0" xfId="0" applyFill="1"/>
    <xf numFmtId="0" fontId="0" fillId="17" borderId="0" xfId="0" applyFill="1" applyAlignment="1">
      <alignment horizontal="left"/>
    </xf>
    <xf numFmtId="0" fontId="0" fillId="0" borderId="0" xfId="0" applyFill="1" applyBorder="1"/>
    <xf numFmtId="0" fontId="26" fillId="0" borderId="0" xfId="0" applyFont="1"/>
    <xf numFmtId="0" fontId="26" fillId="0" borderId="0" xfId="0" applyFont="1" applyAlignment="1">
      <alignment horizontal="left" vertical="center"/>
    </xf>
    <xf numFmtId="165" fontId="2" fillId="8" borderId="0" xfId="0" applyNumberFormat="1" applyFont="1" applyFill="1"/>
    <xf numFmtId="165" fontId="2" fillId="8" borderId="0" xfId="0" applyNumberFormat="1" applyFont="1" applyFill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9" fillId="0" borderId="1" xfId="0" applyFont="1" applyBorder="1" applyAlignment="1">
      <alignment horizontal="left"/>
    </xf>
    <xf numFmtId="0" fontId="30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4" borderId="0" xfId="3" applyFont="1" applyAlignment="1">
      <alignment horizontal="center"/>
    </xf>
    <xf numFmtId="0" fontId="2" fillId="6" borderId="0" xfId="5" applyFont="1" applyAlignment="1">
      <alignment horizontal="center"/>
    </xf>
    <xf numFmtId="0" fontId="2" fillId="2" borderId="0" xfId="1" applyFont="1" applyAlignment="1">
      <alignment horizontal="center"/>
    </xf>
    <xf numFmtId="0" fontId="2" fillId="5" borderId="0" xfId="4" applyFont="1" applyAlignment="1">
      <alignment horizontal="center"/>
    </xf>
    <xf numFmtId="0" fontId="2" fillId="3" borderId="0" xfId="2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30" fillId="0" borderId="0" xfId="0" applyFont="1" applyBorder="1"/>
    <xf numFmtId="49" fontId="0" fillId="0" borderId="8" xfId="0" applyNumberFormat="1" applyBorder="1"/>
    <xf numFmtId="0" fontId="30" fillId="0" borderId="9" xfId="0" applyFont="1" applyBorder="1"/>
    <xf numFmtId="49" fontId="0" fillId="0" borderId="10" xfId="0" applyNumberFormat="1" applyBorder="1"/>
    <xf numFmtId="0" fontId="0" fillId="0" borderId="8" xfId="0" applyBorder="1"/>
    <xf numFmtId="0" fontId="0" fillId="0" borderId="9" xfId="0" applyBorder="1"/>
    <xf numFmtId="49" fontId="0" fillId="0" borderId="6" xfId="0" applyNumberFormat="1" applyBorder="1"/>
    <xf numFmtId="0" fontId="30" fillId="0" borderId="7" xfId="0" applyFont="1" applyBorder="1"/>
    <xf numFmtId="49" fontId="0" fillId="0" borderId="4" xfId="0" applyNumberFormat="1" applyBorder="1"/>
    <xf numFmtId="2" fontId="0" fillId="0" borderId="11" xfId="0" applyNumberFormat="1" applyBorder="1" applyAlignment="1">
      <alignment horizontal="right"/>
    </xf>
    <xf numFmtId="0" fontId="0" fillId="0" borderId="12" xfId="0" applyFill="1" applyBorder="1" applyAlignment="1">
      <alignment horizontal="right"/>
    </xf>
    <xf numFmtId="2" fontId="0" fillId="0" borderId="12" xfId="0" applyNumberFormat="1" applyFill="1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30" fillId="0" borderId="5" xfId="0" applyFont="1" applyBorder="1"/>
    <xf numFmtId="2" fontId="0" fillId="0" borderId="12" xfId="0" applyNumberFormat="1" applyBorder="1" applyAlignment="1">
      <alignment horizontal="right"/>
    </xf>
    <xf numFmtId="2" fontId="0" fillId="0" borderId="13" xfId="0" applyNumberFormat="1" applyBorder="1" applyAlignment="1">
      <alignment horizontal="right"/>
    </xf>
    <xf numFmtId="0" fontId="0" fillId="0" borderId="5" xfId="0" applyBorder="1"/>
    <xf numFmtId="0" fontId="33" fillId="0" borderId="4" xfId="0" applyFont="1" applyBorder="1" applyAlignment="1">
      <alignment horizontal="center"/>
    </xf>
    <xf numFmtId="0" fontId="34" fillId="0" borderId="8" xfId="0" applyFont="1" applyBorder="1"/>
    <xf numFmtId="0" fontId="34" fillId="0" borderId="12" xfId="0" applyFont="1" applyBorder="1"/>
    <xf numFmtId="0" fontId="0" fillId="0" borderId="14" xfId="0" applyBorder="1"/>
    <xf numFmtId="0" fontId="0" fillId="0" borderId="15" xfId="0" applyBorder="1"/>
    <xf numFmtId="0" fontId="0" fillId="0" borderId="12" xfId="0" applyBorder="1" applyAlignment="1">
      <alignment horizontal="center"/>
    </xf>
    <xf numFmtId="0" fontId="36" fillId="0" borderId="5" xfId="0" applyFont="1" applyBorder="1"/>
    <xf numFmtId="0" fontId="36" fillId="0" borderId="6" xfId="0" applyFont="1" applyBorder="1"/>
    <xf numFmtId="0" fontId="36" fillId="0" borderId="12" xfId="0" applyFont="1" applyBorder="1"/>
    <xf numFmtId="0" fontId="38" fillId="0" borderId="0" xfId="0" applyFont="1"/>
    <xf numFmtId="0" fontId="39" fillId="0" borderId="0" xfId="0" applyFont="1"/>
    <xf numFmtId="0" fontId="41" fillId="0" borderId="0" xfId="0" applyFont="1"/>
    <xf numFmtId="0" fontId="45" fillId="17" borderId="0" xfId="0" applyFont="1" applyFill="1"/>
    <xf numFmtId="0" fontId="45" fillId="17" borderId="0" xfId="0" applyFont="1" applyFill="1" applyAlignment="1">
      <alignment horizontal="left"/>
    </xf>
    <xf numFmtId="164" fontId="45" fillId="17" borderId="0" xfId="0" applyNumberFormat="1" applyFont="1" applyFill="1"/>
    <xf numFmtId="165" fontId="0" fillId="0" borderId="0" xfId="0" applyNumberFormat="1" applyAlignment="1">
      <alignment horizontal="center"/>
    </xf>
  </cellXfs>
  <cellStyles count="7">
    <cellStyle name="40% - Accent2" xfId="1" builtinId="35"/>
    <cellStyle name="40% - Accent3" xfId="2" builtinId="39"/>
    <cellStyle name="40% - Accent4" xfId="3" builtinId="43"/>
    <cellStyle name="40% - Accent5" xfId="4" builtinId="47"/>
    <cellStyle name="40% - Accent6" xfId="5" builtinId="51"/>
    <cellStyle name="Hyperlink" xfId="6" builtinId="8"/>
    <cellStyle name="Normal" xfId="0" builtinId="0"/>
  </cellStyles>
  <dxfs count="1">
    <dxf>
      <fill>
        <patternFill patternType="solid">
          <fgColor rgb="FFF8696B"/>
          <bgColor rgb="FF000000"/>
        </patternFill>
      </fill>
    </dxf>
  </dxfs>
  <tableStyles count="0" defaultTableStyle="TableStyleMedium2" defaultPivotStyle="PivotStyleMedium9"/>
  <colors>
    <mruColors>
      <color rgb="FFFEF3B0"/>
      <color rgb="FFFFFF99"/>
      <color rgb="FFFFFF00"/>
      <color rgb="FFFFFF66"/>
      <color rgb="FFFF5050"/>
      <color rgb="FFFFCAAF"/>
      <color rgb="FFFF7128"/>
      <color rgb="FFF21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'SURVEY SUMMARY FINAL'!$B$41:$B$50</c:f>
              <c:strCache>
                <c:ptCount val="10"/>
                <c:pt idx="0">
                  <c:v>In this website everything is easy to understand</c:v>
                </c:pt>
                <c:pt idx="1">
                  <c:v>This website is easy to use even when using it for the first time</c:v>
                </c:pt>
                <c:pt idx="2">
                  <c:v>It is easy to ﬁnd the information I need from this website</c:v>
                </c:pt>
                <c:pt idx="3">
                  <c:v>The structure and contents of this website are easy to understand</c:v>
                </c:pt>
                <c:pt idx="4">
                  <c:v>The organisation of the contents of this site makes it easy for me to know where I am when navigating it</c:v>
                </c:pt>
                <c:pt idx="5">
                  <c:v>When I am navigating this site, I feel that I am in control of what I can do</c:v>
                </c:pt>
                <c:pt idx="6">
                  <c:v>Downloading pages from this website is quick</c:v>
                </c:pt>
                <c:pt idx="7">
                  <c:v>I found the website visually appealing</c:v>
                </c:pt>
                <c:pt idx="8">
                  <c:v>I was able to complete my tasks in a reasonable amount of time</c:v>
                </c:pt>
                <c:pt idx="9">
                  <c:v>Overall I think this website is easily learned</c:v>
                </c:pt>
              </c:strCache>
            </c:strRef>
          </c:cat>
          <c:val>
            <c:numRef>
              <c:f>'SURVEY SUMMARY FINAL'!$C$41:$C$50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1.6</c:v>
                </c:pt>
                <c:pt idx="4">
                  <c:v>1.8</c:v>
                </c:pt>
                <c:pt idx="5">
                  <c:v>1.6</c:v>
                </c:pt>
                <c:pt idx="6">
                  <c:v>1.8</c:v>
                </c:pt>
                <c:pt idx="7">
                  <c:v>1.6</c:v>
                </c:pt>
                <c:pt idx="8">
                  <c:v>1.4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'SURVEY SUMMARY FINAL'!$B$41:$B$50</c:f>
              <c:strCache>
                <c:ptCount val="10"/>
                <c:pt idx="0">
                  <c:v>In this website everything is easy to understand</c:v>
                </c:pt>
                <c:pt idx="1">
                  <c:v>This website is easy to use even when using it for the first time</c:v>
                </c:pt>
                <c:pt idx="2">
                  <c:v>It is easy to ﬁnd the information I need from this website</c:v>
                </c:pt>
                <c:pt idx="3">
                  <c:v>The structure and contents of this website are easy to understand</c:v>
                </c:pt>
                <c:pt idx="4">
                  <c:v>The organisation of the contents of this site makes it easy for me to know where I am when navigating it</c:v>
                </c:pt>
                <c:pt idx="5">
                  <c:v>When I am navigating this site, I feel that I am in control of what I can do</c:v>
                </c:pt>
                <c:pt idx="6">
                  <c:v>Downloading pages from this website is quick</c:v>
                </c:pt>
                <c:pt idx="7">
                  <c:v>I found the website visually appealing</c:v>
                </c:pt>
                <c:pt idx="8">
                  <c:v>I was able to complete my tasks in a reasonable amount of time</c:v>
                </c:pt>
                <c:pt idx="9">
                  <c:v>Overall I think this website is easily learned</c:v>
                </c:pt>
              </c:strCache>
            </c:strRef>
          </c:cat>
          <c:val>
            <c:numRef>
              <c:f>'SURVEY SUMMARY FINAL'!$D$41:$D$50</c:f>
              <c:numCache>
                <c:formatCode>General</c:formatCode>
                <c:ptCount val="10"/>
                <c:pt idx="0">
                  <c:v>4</c:v>
                </c:pt>
                <c:pt idx="1">
                  <c:v>4.2</c:v>
                </c:pt>
                <c:pt idx="2">
                  <c:v>4.2</c:v>
                </c:pt>
                <c:pt idx="3">
                  <c:v>4</c:v>
                </c:pt>
                <c:pt idx="4">
                  <c:v>4.2</c:v>
                </c:pt>
                <c:pt idx="5">
                  <c:v>4.5999999999999996</c:v>
                </c:pt>
                <c:pt idx="6">
                  <c:v>4.4000000000000004</c:v>
                </c:pt>
                <c:pt idx="7">
                  <c:v>4.8</c:v>
                </c:pt>
                <c:pt idx="8">
                  <c:v>4.4000000000000004</c:v>
                </c:pt>
                <c:pt idx="9">
                  <c:v>4.5999999999999996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'SURVEY SUMMARY FINAL'!$B$41:$B$50</c:f>
              <c:strCache>
                <c:ptCount val="10"/>
                <c:pt idx="0">
                  <c:v>In this website everything is easy to understand</c:v>
                </c:pt>
                <c:pt idx="1">
                  <c:v>This website is easy to use even when using it for the first time</c:v>
                </c:pt>
                <c:pt idx="2">
                  <c:v>It is easy to ﬁnd the information I need from this website</c:v>
                </c:pt>
                <c:pt idx="3">
                  <c:v>The structure and contents of this website are easy to understand</c:v>
                </c:pt>
                <c:pt idx="4">
                  <c:v>The organisation of the contents of this site makes it easy for me to know where I am when navigating it</c:v>
                </c:pt>
                <c:pt idx="5">
                  <c:v>When I am navigating this site, I feel that I am in control of what I can do</c:v>
                </c:pt>
                <c:pt idx="6">
                  <c:v>Downloading pages from this website is quick</c:v>
                </c:pt>
                <c:pt idx="7">
                  <c:v>I found the website visually appealing</c:v>
                </c:pt>
                <c:pt idx="8">
                  <c:v>I was able to complete my tasks in a reasonable amount of time</c:v>
                </c:pt>
                <c:pt idx="9">
                  <c:v>Overall I think this website is easily learned</c:v>
                </c:pt>
              </c:strCache>
            </c:strRef>
          </c:cat>
          <c:val>
            <c:numRef>
              <c:f>'SURVEY SUMMARY FINAL'!$E$41:$E$50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4.8</c:v>
                </c:pt>
                <c:pt idx="4">
                  <c:v>4.5999999999999996</c:v>
                </c:pt>
                <c:pt idx="5">
                  <c:v>4.8</c:v>
                </c:pt>
                <c:pt idx="6">
                  <c:v>4.5999999999999996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4.4000000000000004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880960"/>
        <c:axId val="105895040"/>
      </c:barChart>
      <c:catAx>
        <c:axId val="105880960"/>
        <c:scaling>
          <c:orientation val="minMax"/>
        </c:scaling>
        <c:delete val="0"/>
        <c:axPos val="l"/>
        <c:majorTickMark val="out"/>
        <c:minorTickMark val="none"/>
        <c:tickLblPos val="nextTo"/>
        <c:crossAx val="105895040"/>
        <c:crosses val="autoZero"/>
        <c:auto val="1"/>
        <c:lblAlgn val="ctr"/>
        <c:lblOffset val="100"/>
        <c:noMultiLvlLbl val="0"/>
      </c:catAx>
      <c:valAx>
        <c:axId val="1058950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588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'SURVEY SUMMARY FINAL'!$B$54:$B$63</c:f>
              <c:strCache>
                <c:ptCount val="10"/>
                <c:pt idx="0">
                  <c:v>I think that this is a legitimate website </c:v>
                </c:pt>
                <c:pt idx="1">
                  <c:v>I think that the information contained in this  website is honest </c:v>
                </c:pt>
                <c:pt idx="2">
                  <c:v>I will be willing to provide my email and mobile number on this site</c:v>
                </c:pt>
                <c:pt idx="3">
                  <c:v>I will be willing to provide my credit/debit card details on this site</c:v>
                </c:pt>
                <c:pt idx="4">
                  <c:v>I am willing to make a purchase on this site</c:v>
                </c:pt>
                <c:pt idx="5">
                  <c:v>I can recommend this site to others</c:v>
                </c:pt>
                <c:pt idx="6">
                  <c:v>I belive this website will not knowingly defraud its customers</c:v>
                </c:pt>
                <c:pt idx="7">
                  <c:v>I think that this website would not do anything intentional that would prejudice the user</c:v>
                </c:pt>
                <c:pt idx="8">
                  <c:v>I think that this website has the necessary resources to successfully carry out its activities</c:v>
                </c:pt>
                <c:pt idx="9">
                  <c:v>Overall I think I trust this website</c:v>
                </c:pt>
              </c:strCache>
            </c:strRef>
          </c:cat>
          <c:val>
            <c:numRef>
              <c:f>'SURVEY SUMMARY FINAL'!$C$54:$C$63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1.8</c:v>
                </c:pt>
                <c:pt idx="3">
                  <c:v>1.4</c:v>
                </c:pt>
                <c:pt idx="4">
                  <c:v>1.8</c:v>
                </c:pt>
                <c:pt idx="5">
                  <c:v>1.6</c:v>
                </c:pt>
                <c:pt idx="6">
                  <c:v>2</c:v>
                </c:pt>
                <c:pt idx="7">
                  <c:v>1.6</c:v>
                </c:pt>
                <c:pt idx="8">
                  <c:v>1.8</c:v>
                </c:pt>
                <c:pt idx="9">
                  <c:v>2.2000000000000002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'SURVEY SUMMARY FINAL'!$B$54:$B$63</c:f>
              <c:strCache>
                <c:ptCount val="10"/>
                <c:pt idx="0">
                  <c:v>I think that this is a legitimate website </c:v>
                </c:pt>
                <c:pt idx="1">
                  <c:v>I think that the information contained in this  website is honest </c:v>
                </c:pt>
                <c:pt idx="2">
                  <c:v>I will be willing to provide my email and mobile number on this site</c:v>
                </c:pt>
                <c:pt idx="3">
                  <c:v>I will be willing to provide my credit/debit card details on this site</c:v>
                </c:pt>
                <c:pt idx="4">
                  <c:v>I am willing to make a purchase on this site</c:v>
                </c:pt>
                <c:pt idx="5">
                  <c:v>I can recommend this site to others</c:v>
                </c:pt>
                <c:pt idx="6">
                  <c:v>I belive this website will not knowingly defraud its customers</c:v>
                </c:pt>
                <c:pt idx="7">
                  <c:v>I think that this website would not do anything intentional that would prejudice the user</c:v>
                </c:pt>
                <c:pt idx="8">
                  <c:v>I think that this website has the necessary resources to successfully carry out its activities</c:v>
                </c:pt>
                <c:pt idx="9">
                  <c:v>Overall I think I trust this website</c:v>
                </c:pt>
              </c:strCache>
            </c:strRef>
          </c:cat>
          <c:val>
            <c:numRef>
              <c:f>'SURVEY SUMMARY FINAL'!$D$54:$D$63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4.5999999999999996</c:v>
                </c:pt>
                <c:pt idx="2">
                  <c:v>4.2</c:v>
                </c:pt>
                <c:pt idx="3">
                  <c:v>3</c:v>
                </c:pt>
                <c:pt idx="4">
                  <c:v>4</c:v>
                </c:pt>
                <c:pt idx="5">
                  <c:v>4.4000000000000004</c:v>
                </c:pt>
                <c:pt idx="6">
                  <c:v>4.2</c:v>
                </c:pt>
                <c:pt idx="7">
                  <c:v>4.4000000000000004</c:v>
                </c:pt>
                <c:pt idx="8">
                  <c:v>4.2</c:v>
                </c:pt>
                <c:pt idx="9">
                  <c:v>4.2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'SURVEY SUMMARY FINAL'!$B$54:$B$63</c:f>
              <c:strCache>
                <c:ptCount val="10"/>
                <c:pt idx="0">
                  <c:v>I think that this is a legitimate website </c:v>
                </c:pt>
                <c:pt idx="1">
                  <c:v>I think that the information contained in this  website is honest </c:v>
                </c:pt>
                <c:pt idx="2">
                  <c:v>I will be willing to provide my email and mobile number on this site</c:v>
                </c:pt>
                <c:pt idx="3">
                  <c:v>I will be willing to provide my credit/debit card details on this site</c:v>
                </c:pt>
                <c:pt idx="4">
                  <c:v>I am willing to make a purchase on this site</c:v>
                </c:pt>
                <c:pt idx="5">
                  <c:v>I can recommend this site to others</c:v>
                </c:pt>
                <c:pt idx="6">
                  <c:v>I belive this website will not knowingly defraud its customers</c:v>
                </c:pt>
                <c:pt idx="7">
                  <c:v>I think that this website would not do anything intentional that would prejudice the user</c:v>
                </c:pt>
                <c:pt idx="8">
                  <c:v>I think that this website has the necessary resources to successfully carry out its activities</c:v>
                </c:pt>
                <c:pt idx="9">
                  <c:v>Overall I think I trust this website</c:v>
                </c:pt>
              </c:strCache>
            </c:strRef>
          </c:cat>
          <c:val>
            <c:numRef>
              <c:f>'SURVEY SUMMARY FINAL'!$E$54:$E$63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4.8</c:v>
                </c:pt>
                <c:pt idx="2">
                  <c:v>4.4000000000000004</c:v>
                </c:pt>
                <c:pt idx="3">
                  <c:v>3.6</c:v>
                </c:pt>
                <c:pt idx="4">
                  <c:v>4.5999999999999996</c:v>
                </c:pt>
                <c:pt idx="5">
                  <c:v>4.4000000000000004</c:v>
                </c:pt>
                <c:pt idx="6">
                  <c:v>4.2</c:v>
                </c:pt>
                <c:pt idx="7">
                  <c:v>4.4000000000000004</c:v>
                </c:pt>
                <c:pt idx="8">
                  <c:v>4.2</c:v>
                </c:pt>
                <c:pt idx="9">
                  <c:v>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68800"/>
        <c:axId val="105070592"/>
      </c:barChart>
      <c:catAx>
        <c:axId val="105068800"/>
        <c:scaling>
          <c:orientation val="minMax"/>
        </c:scaling>
        <c:delete val="0"/>
        <c:axPos val="l"/>
        <c:majorTickMark val="out"/>
        <c:minorTickMark val="none"/>
        <c:tickLblPos val="nextTo"/>
        <c:crossAx val="105070592"/>
        <c:crosses val="autoZero"/>
        <c:auto val="1"/>
        <c:lblAlgn val="ctr"/>
        <c:lblOffset val="100"/>
        <c:noMultiLvlLbl val="0"/>
      </c:catAx>
      <c:valAx>
        <c:axId val="1050705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506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38100</xdr:rowOff>
    </xdr:from>
    <xdr:to>
      <xdr:col>11</xdr:col>
      <xdr:colOff>76200</xdr:colOff>
      <xdr:row>1</xdr:row>
      <xdr:rowOff>38100</xdr:rowOff>
    </xdr:to>
    <xdr:sp macro="" textlink="">
      <xdr:nvSpPr>
        <xdr:cNvPr id="6145" name="Line 1"/>
        <xdr:cNvSpPr>
          <a:spLocks noChangeShapeType="1"/>
        </xdr:cNvSpPr>
      </xdr:nvSpPr>
      <xdr:spPr bwMode="auto">
        <a:xfrm>
          <a:off x="609600" y="228600"/>
          <a:ext cx="6172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</xdr:row>
      <xdr:rowOff>38100</xdr:rowOff>
    </xdr:from>
    <xdr:to>
      <xdr:col>10</xdr:col>
      <xdr:colOff>76200</xdr:colOff>
      <xdr:row>1</xdr:row>
      <xdr:rowOff>38100</xdr:rowOff>
    </xdr:to>
    <xdr:sp macro="" textlink="">
      <xdr:nvSpPr>
        <xdr:cNvPr id="6146" name="Line 2"/>
        <xdr:cNvSpPr>
          <a:spLocks noChangeShapeType="1"/>
        </xdr:cNvSpPr>
      </xdr:nvSpPr>
      <xdr:spPr bwMode="auto">
        <a:xfrm>
          <a:off x="0" y="228600"/>
          <a:ext cx="6172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38100</xdr:rowOff>
    </xdr:from>
    <xdr:to>
      <xdr:col>10</xdr:col>
      <xdr:colOff>76200</xdr:colOff>
      <xdr:row>1</xdr:row>
      <xdr:rowOff>38100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0" y="228600"/>
          <a:ext cx="6172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704849</xdr:colOff>
      <xdr:row>38</xdr:row>
      <xdr:rowOff>176212</xdr:rowOff>
    </xdr:from>
    <xdr:to>
      <xdr:col>14</xdr:col>
      <xdr:colOff>285749</xdr:colOff>
      <xdr:row>59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685801</xdr:colOff>
      <xdr:row>60</xdr:row>
      <xdr:rowOff>33336</xdr:rowOff>
    </xdr:from>
    <xdr:to>
      <xdr:col>14</xdr:col>
      <xdr:colOff>428626</xdr:colOff>
      <xdr:row>78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12</xdr:row>
      <xdr:rowOff>85725</xdr:rowOff>
    </xdr:from>
    <xdr:to>
      <xdr:col>11</xdr:col>
      <xdr:colOff>142875</xdr:colOff>
      <xdr:row>16</xdr:row>
      <xdr:rowOff>133350</xdr:rowOff>
    </xdr:to>
    <xdr:sp macro="" textlink="">
      <xdr:nvSpPr>
        <xdr:cNvPr id="2" name="Oval 1"/>
        <xdr:cNvSpPr/>
      </xdr:nvSpPr>
      <xdr:spPr>
        <a:xfrm>
          <a:off x="9277350" y="2390775"/>
          <a:ext cx="1228725" cy="8096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428625</xdr:colOff>
      <xdr:row>3</xdr:row>
      <xdr:rowOff>19050</xdr:rowOff>
    </xdr:from>
    <xdr:to>
      <xdr:col>11</xdr:col>
      <xdr:colOff>438150</xdr:colOff>
      <xdr:row>7</xdr:row>
      <xdr:rowOff>66675</xdr:rowOff>
    </xdr:to>
    <xdr:sp macro="" textlink="">
      <xdr:nvSpPr>
        <xdr:cNvPr id="3" name="Oval 2"/>
        <xdr:cNvSpPr/>
      </xdr:nvSpPr>
      <xdr:spPr>
        <a:xfrm>
          <a:off x="9572625" y="619125"/>
          <a:ext cx="1228725" cy="847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304800</xdr:colOff>
      <xdr:row>7</xdr:row>
      <xdr:rowOff>152400</xdr:rowOff>
    </xdr:from>
    <xdr:to>
      <xdr:col>8</xdr:col>
      <xdr:colOff>180975</xdr:colOff>
      <xdr:row>9</xdr:row>
      <xdr:rowOff>9525</xdr:rowOff>
    </xdr:to>
    <xdr:sp macro="" textlink="">
      <xdr:nvSpPr>
        <xdr:cNvPr id="4" name="Rectangle 3"/>
        <xdr:cNvSpPr/>
      </xdr:nvSpPr>
      <xdr:spPr>
        <a:xfrm>
          <a:off x="8229600" y="1504950"/>
          <a:ext cx="48577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U3</a:t>
          </a:r>
        </a:p>
      </xdr:txBody>
    </xdr:sp>
    <xdr:clientData/>
  </xdr:twoCellAnchor>
  <xdr:twoCellAnchor>
    <xdr:from>
      <xdr:col>7</xdr:col>
      <xdr:colOff>314325</xdr:colOff>
      <xdr:row>9</xdr:row>
      <xdr:rowOff>161925</xdr:rowOff>
    </xdr:from>
    <xdr:to>
      <xdr:col>8</xdr:col>
      <xdr:colOff>190500</xdr:colOff>
      <xdr:row>11</xdr:row>
      <xdr:rowOff>19050</xdr:rowOff>
    </xdr:to>
    <xdr:sp macro="" textlink="">
      <xdr:nvSpPr>
        <xdr:cNvPr id="5" name="Rectangle 4"/>
        <xdr:cNvSpPr/>
      </xdr:nvSpPr>
      <xdr:spPr>
        <a:xfrm>
          <a:off x="8239125" y="1895475"/>
          <a:ext cx="48577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U4</a:t>
          </a:r>
        </a:p>
      </xdr:txBody>
    </xdr:sp>
    <xdr:clientData/>
  </xdr:twoCellAnchor>
  <xdr:twoCellAnchor>
    <xdr:from>
      <xdr:col>7</xdr:col>
      <xdr:colOff>333375</xdr:colOff>
      <xdr:row>11</xdr:row>
      <xdr:rowOff>180975</xdr:rowOff>
    </xdr:from>
    <xdr:to>
      <xdr:col>8</xdr:col>
      <xdr:colOff>209550</xdr:colOff>
      <xdr:row>13</xdr:row>
      <xdr:rowOff>38100</xdr:rowOff>
    </xdr:to>
    <xdr:sp macro="" textlink="">
      <xdr:nvSpPr>
        <xdr:cNvPr id="6" name="Rectangle 5"/>
        <xdr:cNvSpPr/>
      </xdr:nvSpPr>
      <xdr:spPr>
        <a:xfrm>
          <a:off x="8258175" y="2295525"/>
          <a:ext cx="48577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U5</a:t>
          </a:r>
        </a:p>
      </xdr:txBody>
    </xdr:sp>
    <xdr:clientData/>
  </xdr:twoCellAnchor>
  <xdr:twoCellAnchor>
    <xdr:from>
      <xdr:col>7</xdr:col>
      <xdr:colOff>342900</xdr:colOff>
      <xdr:row>13</xdr:row>
      <xdr:rowOff>171450</xdr:rowOff>
    </xdr:from>
    <xdr:to>
      <xdr:col>8</xdr:col>
      <xdr:colOff>219075</xdr:colOff>
      <xdr:row>15</xdr:row>
      <xdr:rowOff>28575</xdr:rowOff>
    </xdr:to>
    <xdr:sp macro="" textlink="">
      <xdr:nvSpPr>
        <xdr:cNvPr id="7" name="Rectangle 6"/>
        <xdr:cNvSpPr/>
      </xdr:nvSpPr>
      <xdr:spPr>
        <a:xfrm>
          <a:off x="8267700" y="2667000"/>
          <a:ext cx="48577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U6</a:t>
          </a:r>
        </a:p>
      </xdr:txBody>
    </xdr:sp>
    <xdr:clientData/>
  </xdr:twoCellAnchor>
  <xdr:twoCellAnchor>
    <xdr:from>
      <xdr:col>7</xdr:col>
      <xdr:colOff>342900</xdr:colOff>
      <xdr:row>15</xdr:row>
      <xdr:rowOff>171450</xdr:rowOff>
    </xdr:from>
    <xdr:to>
      <xdr:col>8</xdr:col>
      <xdr:colOff>219075</xdr:colOff>
      <xdr:row>17</xdr:row>
      <xdr:rowOff>28575</xdr:rowOff>
    </xdr:to>
    <xdr:sp macro="" textlink="">
      <xdr:nvSpPr>
        <xdr:cNvPr id="8" name="Rectangle 7"/>
        <xdr:cNvSpPr/>
      </xdr:nvSpPr>
      <xdr:spPr>
        <a:xfrm>
          <a:off x="8267700" y="3048000"/>
          <a:ext cx="48577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U7</a:t>
          </a:r>
        </a:p>
      </xdr:txBody>
    </xdr:sp>
    <xdr:clientData/>
  </xdr:twoCellAnchor>
  <xdr:twoCellAnchor>
    <xdr:from>
      <xdr:col>7</xdr:col>
      <xdr:colOff>342900</xdr:colOff>
      <xdr:row>17</xdr:row>
      <xdr:rowOff>152400</xdr:rowOff>
    </xdr:from>
    <xdr:to>
      <xdr:col>8</xdr:col>
      <xdr:colOff>219075</xdr:colOff>
      <xdr:row>19</xdr:row>
      <xdr:rowOff>9525</xdr:rowOff>
    </xdr:to>
    <xdr:sp macro="" textlink="">
      <xdr:nvSpPr>
        <xdr:cNvPr id="9" name="Rectangle 8"/>
        <xdr:cNvSpPr/>
      </xdr:nvSpPr>
      <xdr:spPr>
        <a:xfrm>
          <a:off x="8267700" y="3409950"/>
          <a:ext cx="48577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U8</a:t>
          </a:r>
        </a:p>
      </xdr:txBody>
    </xdr:sp>
    <xdr:clientData/>
  </xdr:twoCellAnchor>
  <xdr:twoCellAnchor>
    <xdr:from>
      <xdr:col>7</xdr:col>
      <xdr:colOff>371475</xdr:colOff>
      <xdr:row>19</xdr:row>
      <xdr:rowOff>171450</xdr:rowOff>
    </xdr:from>
    <xdr:to>
      <xdr:col>8</xdr:col>
      <xdr:colOff>247650</xdr:colOff>
      <xdr:row>21</xdr:row>
      <xdr:rowOff>28575</xdr:rowOff>
    </xdr:to>
    <xdr:sp macro="" textlink="">
      <xdr:nvSpPr>
        <xdr:cNvPr id="10" name="Rectangle 9"/>
        <xdr:cNvSpPr/>
      </xdr:nvSpPr>
      <xdr:spPr>
        <a:xfrm>
          <a:off x="8296275" y="3810000"/>
          <a:ext cx="48577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U9</a:t>
          </a:r>
        </a:p>
      </xdr:txBody>
    </xdr:sp>
    <xdr:clientData/>
  </xdr:twoCellAnchor>
  <xdr:twoCellAnchor>
    <xdr:from>
      <xdr:col>7</xdr:col>
      <xdr:colOff>371475</xdr:colOff>
      <xdr:row>22</xdr:row>
      <xdr:rowOff>19050</xdr:rowOff>
    </xdr:from>
    <xdr:to>
      <xdr:col>8</xdr:col>
      <xdr:colOff>247650</xdr:colOff>
      <xdr:row>23</xdr:row>
      <xdr:rowOff>57150</xdr:rowOff>
    </xdr:to>
    <xdr:sp macro="" textlink="">
      <xdr:nvSpPr>
        <xdr:cNvPr id="11" name="Rectangle 10"/>
        <xdr:cNvSpPr/>
      </xdr:nvSpPr>
      <xdr:spPr>
        <a:xfrm>
          <a:off x="8296275" y="4229100"/>
          <a:ext cx="48577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U10</a:t>
          </a:r>
        </a:p>
      </xdr:txBody>
    </xdr:sp>
    <xdr:clientData/>
  </xdr:twoCellAnchor>
  <xdr:twoCellAnchor>
    <xdr:from>
      <xdr:col>7</xdr:col>
      <xdr:colOff>323850</xdr:colOff>
      <xdr:row>3</xdr:row>
      <xdr:rowOff>142875</xdr:rowOff>
    </xdr:from>
    <xdr:to>
      <xdr:col>8</xdr:col>
      <xdr:colOff>200025</xdr:colOff>
      <xdr:row>5</xdr:row>
      <xdr:rowOff>0</xdr:rowOff>
    </xdr:to>
    <xdr:sp macro="" textlink="">
      <xdr:nvSpPr>
        <xdr:cNvPr id="12" name="Rectangle 11"/>
        <xdr:cNvSpPr/>
      </xdr:nvSpPr>
      <xdr:spPr>
        <a:xfrm>
          <a:off x="8248650" y="733425"/>
          <a:ext cx="48577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U1</a:t>
          </a:r>
        </a:p>
      </xdr:txBody>
    </xdr:sp>
    <xdr:clientData/>
  </xdr:twoCellAnchor>
  <xdr:twoCellAnchor>
    <xdr:from>
      <xdr:col>7</xdr:col>
      <xdr:colOff>323850</xdr:colOff>
      <xdr:row>5</xdr:row>
      <xdr:rowOff>114300</xdr:rowOff>
    </xdr:from>
    <xdr:to>
      <xdr:col>8</xdr:col>
      <xdr:colOff>200025</xdr:colOff>
      <xdr:row>6</xdr:row>
      <xdr:rowOff>161925</xdr:rowOff>
    </xdr:to>
    <xdr:sp macro="" textlink="">
      <xdr:nvSpPr>
        <xdr:cNvPr id="13" name="Rectangle 12"/>
        <xdr:cNvSpPr/>
      </xdr:nvSpPr>
      <xdr:spPr>
        <a:xfrm>
          <a:off x="8248650" y="1085850"/>
          <a:ext cx="48577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U2</a:t>
          </a:r>
        </a:p>
      </xdr:txBody>
    </xdr:sp>
    <xdr:clientData/>
  </xdr:twoCellAnchor>
  <xdr:twoCellAnchor>
    <xdr:from>
      <xdr:col>8</xdr:col>
      <xdr:colOff>200025</xdr:colOff>
      <xdr:row>4</xdr:row>
      <xdr:rowOff>71438</xdr:rowOff>
    </xdr:from>
    <xdr:to>
      <xdr:col>10</xdr:col>
      <xdr:colOff>138113</xdr:colOff>
      <xdr:row>12</xdr:row>
      <xdr:rowOff>85725</xdr:rowOff>
    </xdr:to>
    <xdr:cxnSp macro="">
      <xdr:nvCxnSpPr>
        <xdr:cNvPr id="25" name="Straight Arrow Connector 24"/>
        <xdr:cNvCxnSpPr>
          <a:stCxn id="2" idx="0"/>
          <a:endCxn id="12" idx="3"/>
        </xdr:cNvCxnSpPr>
      </xdr:nvCxnSpPr>
      <xdr:spPr>
        <a:xfrm flipH="1" flipV="1">
          <a:off x="8734425" y="852488"/>
          <a:ext cx="1157288" cy="153828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200025</xdr:colOff>
      <xdr:row>6</xdr:row>
      <xdr:rowOff>42863</xdr:rowOff>
    </xdr:from>
    <xdr:to>
      <xdr:col>10</xdr:col>
      <xdr:colOff>138113</xdr:colOff>
      <xdr:row>12</xdr:row>
      <xdr:rowOff>85725</xdr:rowOff>
    </xdr:to>
    <xdr:cxnSp macro="">
      <xdr:nvCxnSpPr>
        <xdr:cNvPr id="27" name="Straight Arrow Connector 26"/>
        <xdr:cNvCxnSpPr>
          <a:stCxn id="2" idx="0"/>
          <a:endCxn id="13" idx="3"/>
        </xdr:cNvCxnSpPr>
      </xdr:nvCxnSpPr>
      <xdr:spPr>
        <a:xfrm flipH="1" flipV="1">
          <a:off x="8734425" y="1204913"/>
          <a:ext cx="1157288" cy="11858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8</xdr:row>
      <xdr:rowOff>114300</xdr:rowOff>
    </xdr:from>
    <xdr:to>
      <xdr:col>10</xdr:col>
      <xdr:colOff>138113</xdr:colOff>
      <xdr:row>12</xdr:row>
      <xdr:rowOff>85725</xdr:rowOff>
    </xdr:to>
    <xdr:cxnSp macro="">
      <xdr:nvCxnSpPr>
        <xdr:cNvPr id="31" name="Straight Arrow Connector 30"/>
        <xdr:cNvCxnSpPr>
          <a:stCxn id="2" idx="0"/>
        </xdr:cNvCxnSpPr>
      </xdr:nvCxnSpPr>
      <xdr:spPr>
        <a:xfrm flipH="1" flipV="1">
          <a:off x="8782050" y="1657350"/>
          <a:ext cx="1109663" cy="733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10</xdr:row>
      <xdr:rowOff>90488</xdr:rowOff>
    </xdr:from>
    <xdr:to>
      <xdr:col>9</xdr:col>
      <xdr:colOff>313293</xdr:colOff>
      <xdr:row>13</xdr:row>
      <xdr:rowOff>13792</xdr:rowOff>
    </xdr:to>
    <xdr:cxnSp macro="">
      <xdr:nvCxnSpPr>
        <xdr:cNvPr id="33" name="Straight Arrow Connector 32"/>
        <xdr:cNvCxnSpPr>
          <a:stCxn id="2" idx="1"/>
          <a:endCxn id="5" idx="3"/>
        </xdr:cNvCxnSpPr>
      </xdr:nvCxnSpPr>
      <xdr:spPr>
        <a:xfrm flipH="1" flipV="1">
          <a:off x="8724900" y="2014538"/>
          <a:ext cx="732393" cy="4948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12</xdr:row>
      <xdr:rowOff>109538</xdr:rowOff>
    </xdr:from>
    <xdr:to>
      <xdr:col>9</xdr:col>
      <xdr:colOff>313293</xdr:colOff>
      <xdr:row>13</xdr:row>
      <xdr:rowOff>13792</xdr:rowOff>
    </xdr:to>
    <xdr:cxnSp macro="">
      <xdr:nvCxnSpPr>
        <xdr:cNvPr id="35" name="Straight Arrow Connector 34"/>
        <xdr:cNvCxnSpPr>
          <a:stCxn id="2" idx="1"/>
          <a:endCxn id="6" idx="3"/>
        </xdr:cNvCxnSpPr>
      </xdr:nvCxnSpPr>
      <xdr:spPr>
        <a:xfrm flipH="1" flipV="1">
          <a:off x="8743950" y="2414588"/>
          <a:ext cx="713343" cy="9475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13</xdr:row>
      <xdr:rowOff>13792</xdr:rowOff>
    </xdr:from>
    <xdr:to>
      <xdr:col>9</xdr:col>
      <xdr:colOff>313293</xdr:colOff>
      <xdr:row>14</xdr:row>
      <xdr:rowOff>100013</xdr:rowOff>
    </xdr:to>
    <xdr:cxnSp macro="">
      <xdr:nvCxnSpPr>
        <xdr:cNvPr id="37" name="Straight Arrow Connector 36"/>
        <xdr:cNvCxnSpPr>
          <a:stCxn id="2" idx="1"/>
          <a:endCxn id="7" idx="3"/>
        </xdr:cNvCxnSpPr>
      </xdr:nvCxnSpPr>
      <xdr:spPr>
        <a:xfrm flipH="1">
          <a:off x="8753475" y="2509342"/>
          <a:ext cx="703818" cy="27672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14</xdr:row>
      <xdr:rowOff>109538</xdr:rowOff>
    </xdr:from>
    <xdr:to>
      <xdr:col>9</xdr:col>
      <xdr:colOff>133350</xdr:colOff>
      <xdr:row>16</xdr:row>
      <xdr:rowOff>100013</xdr:rowOff>
    </xdr:to>
    <xdr:cxnSp macro="">
      <xdr:nvCxnSpPr>
        <xdr:cNvPr id="39" name="Straight Arrow Connector 38"/>
        <xdr:cNvCxnSpPr>
          <a:stCxn id="2" idx="2"/>
          <a:endCxn id="8" idx="3"/>
        </xdr:cNvCxnSpPr>
      </xdr:nvCxnSpPr>
      <xdr:spPr>
        <a:xfrm flipH="1">
          <a:off x="8753475" y="2795588"/>
          <a:ext cx="5238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14</xdr:row>
      <xdr:rowOff>109538</xdr:rowOff>
    </xdr:from>
    <xdr:to>
      <xdr:col>9</xdr:col>
      <xdr:colOff>133350</xdr:colOff>
      <xdr:row>18</xdr:row>
      <xdr:rowOff>80963</xdr:rowOff>
    </xdr:to>
    <xdr:cxnSp macro="">
      <xdr:nvCxnSpPr>
        <xdr:cNvPr id="41" name="Straight Arrow Connector 40"/>
        <xdr:cNvCxnSpPr>
          <a:stCxn id="2" idx="2"/>
          <a:endCxn id="9" idx="3"/>
        </xdr:cNvCxnSpPr>
      </xdr:nvCxnSpPr>
      <xdr:spPr>
        <a:xfrm flipH="1">
          <a:off x="8753475" y="2795588"/>
          <a:ext cx="523875" cy="733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16</xdr:row>
      <xdr:rowOff>14783</xdr:rowOff>
    </xdr:from>
    <xdr:to>
      <xdr:col>9</xdr:col>
      <xdr:colOff>313293</xdr:colOff>
      <xdr:row>20</xdr:row>
      <xdr:rowOff>100013</xdr:rowOff>
    </xdr:to>
    <xdr:cxnSp macro="">
      <xdr:nvCxnSpPr>
        <xdr:cNvPr id="43" name="Straight Arrow Connector 42"/>
        <xdr:cNvCxnSpPr>
          <a:stCxn id="2" idx="3"/>
          <a:endCxn id="10" idx="3"/>
        </xdr:cNvCxnSpPr>
      </xdr:nvCxnSpPr>
      <xdr:spPr>
        <a:xfrm flipH="1">
          <a:off x="8782050" y="3081833"/>
          <a:ext cx="675243" cy="8472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16</xdr:row>
      <xdr:rowOff>14783</xdr:rowOff>
    </xdr:from>
    <xdr:to>
      <xdr:col>9</xdr:col>
      <xdr:colOff>313293</xdr:colOff>
      <xdr:row>22</xdr:row>
      <xdr:rowOff>138113</xdr:rowOff>
    </xdr:to>
    <xdr:cxnSp macro="">
      <xdr:nvCxnSpPr>
        <xdr:cNvPr id="45" name="Straight Arrow Connector 44"/>
        <xdr:cNvCxnSpPr>
          <a:stCxn id="2" idx="3"/>
          <a:endCxn id="11" idx="3"/>
        </xdr:cNvCxnSpPr>
      </xdr:nvCxnSpPr>
      <xdr:spPr>
        <a:xfrm flipH="1">
          <a:off x="8782050" y="3081833"/>
          <a:ext cx="675243" cy="12663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552449</xdr:colOff>
      <xdr:row>7</xdr:row>
      <xdr:rowOff>85724</xdr:rowOff>
    </xdr:from>
    <xdr:to>
      <xdr:col>9</xdr:col>
      <xdr:colOff>352424</xdr:colOff>
      <xdr:row>8</xdr:row>
      <xdr:rowOff>76200</xdr:rowOff>
    </xdr:to>
    <xdr:sp macro="" textlink="">
      <xdr:nvSpPr>
        <xdr:cNvPr id="46" name="TextBox 45"/>
        <xdr:cNvSpPr txBox="1"/>
      </xdr:nvSpPr>
      <xdr:spPr>
        <a:xfrm>
          <a:off x="9086849" y="1438274"/>
          <a:ext cx="409575" cy="1809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/>
            <a:t>0.84</a:t>
          </a:r>
        </a:p>
      </xdr:txBody>
    </xdr:sp>
    <xdr:clientData/>
  </xdr:twoCellAnchor>
  <xdr:twoCellAnchor>
    <xdr:from>
      <xdr:col>8</xdr:col>
      <xdr:colOff>333374</xdr:colOff>
      <xdr:row>7</xdr:row>
      <xdr:rowOff>161924</xdr:rowOff>
    </xdr:from>
    <xdr:to>
      <xdr:col>9</xdr:col>
      <xdr:colOff>133349</xdr:colOff>
      <xdr:row>8</xdr:row>
      <xdr:rowOff>152400</xdr:rowOff>
    </xdr:to>
    <xdr:sp macro="" textlink="">
      <xdr:nvSpPr>
        <xdr:cNvPr id="47" name="TextBox 46"/>
        <xdr:cNvSpPr txBox="1"/>
      </xdr:nvSpPr>
      <xdr:spPr>
        <a:xfrm>
          <a:off x="8867774" y="1514474"/>
          <a:ext cx="409575" cy="1809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/>
            <a:t>0.84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ol.ohecampus.com/index.php?mod=dcp&amp;act=navigationindex&amp;navigationid=7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J22" sqref="J22"/>
    </sheetView>
  </sheetViews>
  <sheetFormatPr defaultRowHeight="15"/>
  <cols>
    <col min="1" max="1" width="3" bestFit="1" customWidth="1"/>
    <col min="2" max="2" width="95.28515625" bestFit="1" customWidth="1"/>
    <col min="4" max="4" width="11.7109375" bestFit="1" customWidth="1"/>
    <col min="6" max="7" width="9.140625" hidden="1" customWidth="1"/>
    <col min="8" max="8" width="10.5703125" bestFit="1" customWidth="1"/>
  </cols>
  <sheetData>
    <row r="1" spans="1:8" ht="18.75">
      <c r="B1" s="59" t="s">
        <v>166</v>
      </c>
      <c r="D1" s="59" t="s">
        <v>164</v>
      </c>
      <c r="E1" s="2"/>
      <c r="F1" s="2"/>
    </row>
    <row r="2" spans="1:8">
      <c r="B2" s="1"/>
      <c r="D2" s="26" t="s">
        <v>187</v>
      </c>
      <c r="E2" s="26"/>
    </row>
    <row r="3" spans="1:8" ht="15.75">
      <c r="B3" s="26" t="s">
        <v>130</v>
      </c>
      <c r="C3" s="24" t="s">
        <v>50</v>
      </c>
      <c r="D3" s="24" t="s">
        <v>51</v>
      </c>
      <c r="E3" s="24" t="s">
        <v>52</v>
      </c>
    </row>
    <row r="4" spans="1:8">
      <c r="A4">
        <v>1</v>
      </c>
      <c r="B4" t="s">
        <v>99</v>
      </c>
      <c r="C4" s="1">
        <v>1</v>
      </c>
      <c r="D4" s="1">
        <v>2</v>
      </c>
      <c r="E4" s="1">
        <v>3</v>
      </c>
      <c r="F4">
        <f t="shared" ref="F4:F15" si="0">SUM(C4:E4)</f>
        <v>6</v>
      </c>
      <c r="G4">
        <f>F4/5</f>
        <v>1.2</v>
      </c>
    </row>
    <row r="5" spans="1:8">
      <c r="A5">
        <v>2</v>
      </c>
      <c r="B5" t="s">
        <v>102</v>
      </c>
      <c r="C5" s="1">
        <v>2</v>
      </c>
      <c r="D5" s="1">
        <v>3</v>
      </c>
      <c r="E5" s="1">
        <v>1</v>
      </c>
      <c r="F5">
        <f t="shared" si="0"/>
        <v>6</v>
      </c>
      <c r="G5">
        <f t="shared" ref="G5:G14" si="1">F5/5</f>
        <v>1.2</v>
      </c>
    </row>
    <row r="6" spans="1:8">
      <c r="A6">
        <v>3</v>
      </c>
      <c r="B6" t="s">
        <v>100</v>
      </c>
      <c r="C6" s="1">
        <v>3</v>
      </c>
      <c r="D6" s="1">
        <v>4</v>
      </c>
      <c r="E6" s="1">
        <v>5</v>
      </c>
      <c r="F6">
        <f t="shared" si="0"/>
        <v>12</v>
      </c>
      <c r="G6">
        <f t="shared" si="1"/>
        <v>2.4</v>
      </c>
    </row>
    <row r="7" spans="1:8">
      <c r="A7">
        <v>4</v>
      </c>
      <c r="B7" t="s">
        <v>101</v>
      </c>
      <c r="C7" s="1">
        <v>4</v>
      </c>
      <c r="D7" s="1">
        <v>5</v>
      </c>
      <c r="E7" s="1">
        <v>3</v>
      </c>
      <c r="F7">
        <f t="shared" si="0"/>
        <v>12</v>
      </c>
      <c r="G7">
        <f t="shared" si="1"/>
        <v>2.4</v>
      </c>
    </row>
    <row r="8" spans="1:8">
      <c r="A8">
        <v>5</v>
      </c>
      <c r="B8" t="s">
        <v>103</v>
      </c>
      <c r="C8" s="1">
        <v>1</v>
      </c>
      <c r="D8" s="1">
        <v>3</v>
      </c>
      <c r="E8" s="1">
        <v>2</v>
      </c>
      <c r="F8">
        <f t="shared" si="0"/>
        <v>6</v>
      </c>
      <c r="G8">
        <f t="shared" si="1"/>
        <v>1.2</v>
      </c>
    </row>
    <row r="9" spans="1:8">
      <c r="A9">
        <v>6</v>
      </c>
      <c r="B9" t="s">
        <v>104</v>
      </c>
      <c r="C9" s="1">
        <v>1</v>
      </c>
      <c r="D9" s="1">
        <v>2</v>
      </c>
      <c r="E9" s="1">
        <v>3</v>
      </c>
      <c r="F9">
        <f t="shared" si="0"/>
        <v>6</v>
      </c>
      <c r="G9">
        <f t="shared" si="1"/>
        <v>1.2</v>
      </c>
    </row>
    <row r="10" spans="1:8">
      <c r="A10">
        <v>7</v>
      </c>
      <c r="B10" t="s">
        <v>105</v>
      </c>
      <c r="C10" s="1">
        <v>2</v>
      </c>
      <c r="D10" s="1">
        <v>3</v>
      </c>
      <c r="E10" s="1">
        <v>4</v>
      </c>
      <c r="F10">
        <f t="shared" si="0"/>
        <v>9</v>
      </c>
      <c r="G10">
        <f t="shared" si="1"/>
        <v>1.8</v>
      </c>
    </row>
    <row r="11" spans="1:8">
      <c r="A11">
        <v>8</v>
      </c>
      <c r="B11" t="s">
        <v>106</v>
      </c>
      <c r="C11" s="1">
        <v>3</v>
      </c>
      <c r="D11" s="1">
        <v>4</v>
      </c>
      <c r="E11" s="1">
        <v>5</v>
      </c>
      <c r="F11">
        <f t="shared" si="0"/>
        <v>12</v>
      </c>
      <c r="G11">
        <f t="shared" si="1"/>
        <v>2.4</v>
      </c>
    </row>
    <row r="12" spans="1:8">
      <c r="A12">
        <v>9</v>
      </c>
      <c r="B12" t="s">
        <v>167</v>
      </c>
      <c r="C12" s="1">
        <v>4</v>
      </c>
      <c r="D12" s="1">
        <v>5</v>
      </c>
      <c r="E12" s="1">
        <v>1</v>
      </c>
      <c r="F12">
        <f t="shared" si="0"/>
        <v>10</v>
      </c>
      <c r="G12">
        <f t="shared" si="1"/>
        <v>2</v>
      </c>
    </row>
    <row r="13" spans="1:8">
      <c r="A13">
        <v>10</v>
      </c>
      <c r="B13" t="s">
        <v>118</v>
      </c>
      <c r="C13" s="1">
        <v>5</v>
      </c>
      <c r="D13" s="1">
        <v>1</v>
      </c>
      <c r="E13" s="1">
        <v>2</v>
      </c>
      <c r="F13">
        <f t="shared" si="0"/>
        <v>8</v>
      </c>
      <c r="G13">
        <f t="shared" si="1"/>
        <v>1.6</v>
      </c>
    </row>
    <row r="14" spans="1:8" hidden="1">
      <c r="C14" s="1">
        <f>SUM(C4:C13)</f>
        <v>26</v>
      </c>
      <c r="D14" s="1">
        <f>SUM(D4:D13)</f>
        <v>32</v>
      </c>
      <c r="E14" s="1">
        <f>SUM(E4:E13)</f>
        <v>29</v>
      </c>
      <c r="F14">
        <f t="shared" si="0"/>
        <v>87</v>
      </c>
      <c r="G14">
        <f t="shared" si="1"/>
        <v>17.399999999999999</v>
      </c>
    </row>
    <row r="15" spans="1:8">
      <c r="C15" s="67">
        <f>C14/10</f>
        <v>2.6</v>
      </c>
      <c r="D15" s="68">
        <f>D14/10</f>
        <v>3.2</v>
      </c>
      <c r="E15" s="68">
        <f>E14/10</f>
        <v>2.9</v>
      </c>
      <c r="F15" s="25">
        <f t="shared" si="0"/>
        <v>8.7000000000000011</v>
      </c>
      <c r="G15" s="34">
        <f>F15/3</f>
        <v>2.9000000000000004</v>
      </c>
      <c r="H15" s="79">
        <f>G15</f>
        <v>2.9000000000000004</v>
      </c>
    </row>
    <row r="16" spans="1:8">
      <c r="B16" s="26" t="s">
        <v>131</v>
      </c>
    </row>
    <row r="17" spans="1:9">
      <c r="A17">
        <v>11</v>
      </c>
      <c r="B17" t="s">
        <v>107</v>
      </c>
      <c r="C17" s="1">
        <v>2</v>
      </c>
      <c r="D17" s="1">
        <v>3</v>
      </c>
      <c r="E17" s="1">
        <v>2</v>
      </c>
      <c r="F17">
        <f t="shared" ref="F17:F27" si="2">SUM(C17:E17)</f>
        <v>7</v>
      </c>
      <c r="G17">
        <f>F17/5</f>
        <v>1.4</v>
      </c>
    </row>
    <row r="18" spans="1:9">
      <c r="A18">
        <v>12</v>
      </c>
      <c r="B18" t="s">
        <v>116</v>
      </c>
      <c r="C18" s="1">
        <v>3</v>
      </c>
      <c r="D18" s="1">
        <v>1</v>
      </c>
      <c r="E18" s="1">
        <v>3</v>
      </c>
      <c r="F18">
        <f t="shared" si="2"/>
        <v>7</v>
      </c>
      <c r="G18">
        <f t="shared" ref="G18:G27" si="3">F18/5</f>
        <v>1.4</v>
      </c>
    </row>
    <row r="19" spans="1:9">
      <c r="A19">
        <v>13</v>
      </c>
      <c r="B19" t="s">
        <v>108</v>
      </c>
      <c r="C19" s="1">
        <v>2</v>
      </c>
      <c r="D19" s="1">
        <v>3</v>
      </c>
      <c r="E19" s="1">
        <v>2</v>
      </c>
      <c r="F19">
        <f t="shared" si="2"/>
        <v>7</v>
      </c>
      <c r="G19">
        <f t="shared" si="3"/>
        <v>1.4</v>
      </c>
    </row>
    <row r="20" spans="1:9">
      <c r="A20">
        <v>14</v>
      </c>
      <c r="B20" t="s">
        <v>109</v>
      </c>
      <c r="C20" s="1">
        <v>1</v>
      </c>
      <c r="D20" s="1">
        <v>2</v>
      </c>
      <c r="E20" s="1">
        <v>1</v>
      </c>
      <c r="F20">
        <f t="shared" si="2"/>
        <v>4</v>
      </c>
      <c r="G20">
        <f t="shared" si="3"/>
        <v>0.8</v>
      </c>
    </row>
    <row r="21" spans="1:9">
      <c r="A21">
        <v>15</v>
      </c>
      <c r="B21" t="s">
        <v>110</v>
      </c>
      <c r="C21" s="1">
        <v>5</v>
      </c>
      <c r="D21" s="1">
        <v>3</v>
      </c>
      <c r="E21" s="1">
        <v>4</v>
      </c>
      <c r="F21">
        <f t="shared" si="2"/>
        <v>12</v>
      </c>
      <c r="G21">
        <f t="shared" si="3"/>
        <v>2.4</v>
      </c>
    </row>
    <row r="22" spans="1:9">
      <c r="A22">
        <v>16</v>
      </c>
      <c r="B22" t="s">
        <v>111</v>
      </c>
      <c r="C22" s="1">
        <v>3</v>
      </c>
      <c r="D22" s="1">
        <v>4</v>
      </c>
      <c r="E22" s="1">
        <v>5</v>
      </c>
      <c r="F22">
        <f t="shared" si="2"/>
        <v>12</v>
      </c>
      <c r="G22">
        <f t="shared" si="3"/>
        <v>2.4</v>
      </c>
    </row>
    <row r="23" spans="1:9">
      <c r="A23">
        <v>17</v>
      </c>
      <c r="B23" t="s">
        <v>112</v>
      </c>
      <c r="C23" s="1">
        <v>2</v>
      </c>
      <c r="D23" s="1">
        <v>2</v>
      </c>
      <c r="E23" s="1">
        <v>2</v>
      </c>
      <c r="F23">
        <f t="shared" si="2"/>
        <v>6</v>
      </c>
      <c r="G23">
        <f t="shared" si="3"/>
        <v>1.2</v>
      </c>
    </row>
    <row r="24" spans="1:9">
      <c r="A24">
        <v>18</v>
      </c>
      <c r="B24" t="s">
        <v>113</v>
      </c>
      <c r="C24" s="1">
        <v>2</v>
      </c>
      <c r="D24" s="1">
        <v>1</v>
      </c>
      <c r="E24" s="1">
        <v>2</v>
      </c>
      <c r="F24">
        <f t="shared" si="2"/>
        <v>5</v>
      </c>
      <c r="G24">
        <f t="shared" si="3"/>
        <v>1</v>
      </c>
    </row>
    <row r="25" spans="1:9">
      <c r="A25">
        <v>19</v>
      </c>
      <c r="B25" t="s">
        <v>114</v>
      </c>
      <c r="C25" s="1">
        <v>2</v>
      </c>
      <c r="D25" s="1">
        <v>2</v>
      </c>
      <c r="E25" s="1">
        <v>3</v>
      </c>
      <c r="F25">
        <f t="shared" si="2"/>
        <v>7</v>
      </c>
      <c r="G25">
        <f t="shared" si="3"/>
        <v>1.4</v>
      </c>
    </row>
    <row r="26" spans="1:9">
      <c r="A26">
        <v>20</v>
      </c>
      <c r="B26" t="s">
        <v>115</v>
      </c>
      <c r="C26" s="1">
        <v>3</v>
      </c>
      <c r="D26" s="1">
        <v>2</v>
      </c>
      <c r="E26" s="1">
        <v>2</v>
      </c>
      <c r="F26">
        <f t="shared" si="2"/>
        <v>7</v>
      </c>
      <c r="G26">
        <f t="shared" si="3"/>
        <v>1.4</v>
      </c>
    </row>
    <row r="27" spans="1:9" hidden="1">
      <c r="C27" s="1">
        <f>SUM(C17:C26)</f>
        <v>25</v>
      </c>
      <c r="D27" s="1">
        <f>SUM(D17:D26)</f>
        <v>23</v>
      </c>
      <c r="E27" s="1">
        <f>SUM(E17:E26)</f>
        <v>26</v>
      </c>
      <c r="F27" s="25">
        <f t="shared" si="2"/>
        <v>74</v>
      </c>
      <c r="G27">
        <f t="shared" si="3"/>
        <v>14.8</v>
      </c>
    </row>
    <row r="28" spans="1:9">
      <c r="C28" s="67">
        <f>C27/10</f>
        <v>2.5</v>
      </c>
      <c r="D28" s="68">
        <f t="shared" ref="D28:F28" si="4">D27/10</f>
        <v>2.2999999999999998</v>
      </c>
      <c r="E28" s="68">
        <f t="shared" si="4"/>
        <v>2.6</v>
      </c>
      <c r="F28">
        <f t="shared" si="4"/>
        <v>7.4</v>
      </c>
      <c r="G28" s="35">
        <f>F28/3</f>
        <v>2.4666666666666668</v>
      </c>
      <c r="H28" s="78">
        <f>G28</f>
        <v>2.4666666666666668</v>
      </c>
    </row>
    <row r="29" spans="1:9">
      <c r="D29" s="23"/>
    </row>
    <row r="30" spans="1:9">
      <c r="C30" s="80"/>
      <c r="D30" s="80"/>
      <c r="E30" s="80" t="s">
        <v>165</v>
      </c>
    </row>
    <row r="31" spans="1:9">
      <c r="C31" s="60" t="s">
        <v>168</v>
      </c>
      <c r="D31" s="60"/>
      <c r="E31" s="60"/>
      <c r="H31" s="86" t="s">
        <v>169</v>
      </c>
      <c r="I31" s="87"/>
    </row>
    <row r="32" spans="1:9">
      <c r="C32" s="65"/>
      <c r="D32" s="61"/>
      <c r="E32" s="62"/>
      <c r="H32" s="63"/>
      <c r="I32" s="64"/>
    </row>
    <row r="34" spans="3:11">
      <c r="C34" s="60" t="s">
        <v>170</v>
      </c>
      <c r="I34" s="75"/>
      <c r="J34" s="75"/>
      <c r="K34" s="75"/>
    </row>
    <row r="35" spans="3:11">
      <c r="C35" s="70"/>
    </row>
    <row r="43" spans="3:11">
      <c r="D43">
        <f>19.99*2</f>
        <v>39.979999999999997</v>
      </c>
    </row>
    <row r="44" spans="3:11">
      <c r="D44">
        <f>D43*165</f>
        <v>6596.7</v>
      </c>
    </row>
  </sheetData>
  <mergeCells count="1">
    <mergeCell ref="H31:I31"/>
  </mergeCells>
  <conditionalFormatting sqref="C4:E1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1"/>
  <sheetViews>
    <sheetView topLeftCell="A91" workbookViewId="0">
      <selection activeCell="E110" sqref="E110"/>
    </sheetView>
  </sheetViews>
  <sheetFormatPr defaultRowHeight="15"/>
  <cols>
    <col min="1" max="1" width="4" bestFit="1" customWidth="1"/>
    <col min="2" max="2" width="95.28515625" bestFit="1" customWidth="1"/>
    <col min="4" max="4" width="11.7109375" bestFit="1" customWidth="1"/>
    <col min="6" max="6" width="13.85546875" bestFit="1" customWidth="1"/>
    <col min="8" max="9" width="9.140625" customWidth="1"/>
    <col min="14" max="14" width="12.85546875" customWidth="1"/>
    <col min="18" max="18" width="8.5703125" customWidth="1"/>
    <col min="19" max="19" width="9.140625" customWidth="1"/>
  </cols>
  <sheetData>
    <row r="1" spans="1:32" ht="18.75">
      <c r="B1" s="59" t="s">
        <v>166</v>
      </c>
      <c r="D1" s="59" t="s">
        <v>164</v>
      </c>
      <c r="E1" s="2"/>
      <c r="F1" s="2"/>
      <c r="H1" s="2"/>
    </row>
    <row r="2" spans="1:32">
      <c r="B2" s="1"/>
      <c r="D2" s="22" t="s">
        <v>49</v>
      </c>
      <c r="E2" s="22"/>
      <c r="F2" s="22"/>
      <c r="G2" s="22"/>
      <c r="N2" s="22" t="s">
        <v>163</v>
      </c>
      <c r="O2" s="22"/>
      <c r="P2" s="22"/>
      <c r="Q2" s="22"/>
      <c r="Y2" s="81" t="s">
        <v>192</v>
      </c>
    </row>
    <row r="3" spans="1:32" ht="18">
      <c r="B3" s="22" t="s">
        <v>130</v>
      </c>
      <c r="C3" s="24" t="s">
        <v>50</v>
      </c>
      <c r="D3" s="24" t="s">
        <v>51</v>
      </c>
      <c r="E3" s="24" t="s">
        <v>52</v>
      </c>
      <c r="F3" s="24" t="s">
        <v>53</v>
      </c>
      <c r="G3" s="24" t="s">
        <v>54</v>
      </c>
      <c r="H3" s="24" t="s">
        <v>193</v>
      </c>
      <c r="J3" s="24" t="s">
        <v>194</v>
      </c>
      <c r="K3" s="24" t="s">
        <v>197</v>
      </c>
      <c r="L3" s="24"/>
      <c r="M3" s="24" t="s">
        <v>55</v>
      </c>
      <c r="N3" s="24" t="s">
        <v>56</v>
      </c>
      <c r="O3" s="24" t="s">
        <v>57</v>
      </c>
      <c r="P3" s="24" t="s">
        <v>58</v>
      </c>
      <c r="Q3" s="24" t="s">
        <v>59</v>
      </c>
      <c r="R3" s="24" t="s">
        <v>193</v>
      </c>
      <c r="T3" s="24" t="s">
        <v>194</v>
      </c>
      <c r="U3" s="24" t="s">
        <v>197</v>
      </c>
      <c r="X3" s="24" t="s">
        <v>60</v>
      </c>
      <c r="Y3" s="24" t="s">
        <v>61</v>
      </c>
      <c r="Z3" s="24" t="s">
        <v>62</v>
      </c>
      <c r="AA3" s="24" t="s">
        <v>63</v>
      </c>
      <c r="AB3" s="24" t="s">
        <v>64</v>
      </c>
      <c r="AC3" s="24" t="s">
        <v>193</v>
      </c>
      <c r="AE3" s="24" t="s">
        <v>194</v>
      </c>
      <c r="AF3" s="24" t="s">
        <v>197</v>
      </c>
    </row>
    <row r="4" spans="1:32">
      <c r="A4">
        <v>1</v>
      </c>
      <c r="B4" t="s">
        <v>99</v>
      </c>
      <c r="H4">
        <f>SUM(C52:G52)</f>
        <v>11</v>
      </c>
      <c r="I4">
        <f>H4/5</f>
        <v>2.2000000000000002</v>
      </c>
      <c r="J4">
        <f>POWER(H4,2)</f>
        <v>121</v>
      </c>
      <c r="K4">
        <f>H4*H27</f>
        <v>121</v>
      </c>
      <c r="M4" s="1">
        <v>4</v>
      </c>
      <c r="N4" s="1">
        <v>4</v>
      </c>
      <c r="O4" s="1">
        <v>3</v>
      </c>
      <c r="P4" s="1">
        <v>5</v>
      </c>
      <c r="Q4" s="1">
        <v>3</v>
      </c>
      <c r="R4">
        <f t="shared" ref="R4:R25" si="0">SUM(M4:Q4)</f>
        <v>19</v>
      </c>
      <c r="S4">
        <f>R4/5</f>
        <v>3.8</v>
      </c>
      <c r="T4">
        <f>POWER(R4,2)</f>
        <v>361</v>
      </c>
      <c r="U4">
        <f>R4*R27</f>
        <v>418</v>
      </c>
      <c r="X4" s="1">
        <v>4</v>
      </c>
      <c r="Y4" s="1">
        <v>4</v>
      </c>
      <c r="Z4" s="1">
        <v>5</v>
      </c>
      <c r="AA4" s="1">
        <v>4</v>
      </c>
      <c r="AB4" s="1">
        <v>5</v>
      </c>
      <c r="AC4">
        <f t="shared" ref="AC4:AC25" si="1">SUM(X4:AB4)</f>
        <v>22</v>
      </c>
      <c r="AD4">
        <f>AC4/5</f>
        <v>4.4000000000000004</v>
      </c>
      <c r="AE4">
        <f>POWER(AC4,2)</f>
        <v>484</v>
      </c>
      <c r="AF4">
        <f>AC4*AC27</f>
        <v>484</v>
      </c>
    </row>
    <row r="5" spans="1:32">
      <c r="M5" s="1"/>
      <c r="N5" s="1"/>
      <c r="O5" s="1"/>
      <c r="P5" s="1"/>
      <c r="Q5" s="1"/>
      <c r="X5" s="1"/>
      <c r="Y5" s="1"/>
      <c r="Z5" s="1"/>
      <c r="AA5" s="1"/>
      <c r="AB5" s="1"/>
    </row>
    <row r="6" spans="1:32">
      <c r="A6">
        <v>2</v>
      </c>
      <c r="B6" t="s">
        <v>102</v>
      </c>
      <c r="H6">
        <f>SUM(C54:G54)</f>
        <v>11</v>
      </c>
      <c r="I6">
        <f t="shared" ref="I6:I24" si="2">H6/5</f>
        <v>2.2000000000000002</v>
      </c>
      <c r="J6">
        <f t="shared" ref="J6:J22" si="3">POWER(H6,2)</f>
        <v>121</v>
      </c>
      <c r="K6">
        <f>H6*H29</f>
        <v>154</v>
      </c>
      <c r="M6" s="1">
        <v>5</v>
      </c>
      <c r="N6" s="1">
        <v>4</v>
      </c>
      <c r="O6" s="1">
        <v>4</v>
      </c>
      <c r="P6" s="1">
        <v>4</v>
      </c>
      <c r="Q6" s="1">
        <v>4</v>
      </c>
      <c r="R6">
        <f t="shared" si="0"/>
        <v>21</v>
      </c>
      <c r="S6">
        <f t="shared" ref="S6:S24" si="4">R6/5</f>
        <v>4.2</v>
      </c>
      <c r="T6">
        <f t="shared" ref="T6:T22" si="5">POWER(R6,2)</f>
        <v>441</v>
      </c>
      <c r="U6">
        <f>R6*R29</f>
        <v>483</v>
      </c>
      <c r="X6" s="1">
        <v>4</v>
      </c>
      <c r="Y6" s="1">
        <v>4</v>
      </c>
      <c r="Z6" s="1">
        <v>5</v>
      </c>
      <c r="AA6" s="1">
        <v>5</v>
      </c>
      <c r="AB6" s="1">
        <v>5</v>
      </c>
      <c r="AC6">
        <f t="shared" si="1"/>
        <v>23</v>
      </c>
      <c r="AD6">
        <f t="shared" ref="AD6:AD25" si="6">AC6/5</f>
        <v>4.5999999999999996</v>
      </c>
      <c r="AE6">
        <f t="shared" ref="AE6:AE22" si="7">POWER(AC6,2)</f>
        <v>529</v>
      </c>
      <c r="AF6">
        <f>AC6*AC29</f>
        <v>552</v>
      </c>
    </row>
    <row r="7" spans="1:32">
      <c r="M7" s="1"/>
      <c r="N7" s="1"/>
      <c r="O7" s="1"/>
      <c r="P7" s="1"/>
      <c r="Q7" s="1"/>
      <c r="X7" s="1"/>
      <c r="Y7" s="1"/>
      <c r="Z7" s="1"/>
      <c r="AA7" s="1"/>
      <c r="AB7" s="1"/>
    </row>
    <row r="8" spans="1:32">
      <c r="A8">
        <v>3</v>
      </c>
      <c r="B8" t="s">
        <v>100</v>
      </c>
      <c r="H8">
        <f>SUM(C56:G56)</f>
        <v>11</v>
      </c>
      <c r="I8">
        <f t="shared" si="2"/>
        <v>2.2000000000000002</v>
      </c>
      <c r="J8">
        <f t="shared" si="3"/>
        <v>121</v>
      </c>
      <c r="K8">
        <f>H8*H31</f>
        <v>132</v>
      </c>
      <c r="M8" s="1">
        <v>4</v>
      </c>
      <c r="N8" s="1">
        <v>5</v>
      </c>
      <c r="O8" s="1">
        <v>4</v>
      </c>
      <c r="P8" s="1">
        <v>4</v>
      </c>
      <c r="Q8" s="1">
        <v>4</v>
      </c>
      <c r="R8">
        <f t="shared" si="0"/>
        <v>21</v>
      </c>
      <c r="S8">
        <f t="shared" si="4"/>
        <v>4.2</v>
      </c>
      <c r="T8">
        <f t="shared" si="5"/>
        <v>441</v>
      </c>
      <c r="U8">
        <f>R8*R31</f>
        <v>441</v>
      </c>
      <c r="X8" s="1">
        <v>5</v>
      </c>
      <c r="Y8" s="1">
        <v>4</v>
      </c>
      <c r="Z8" s="1">
        <v>5</v>
      </c>
      <c r="AA8" s="1">
        <v>5</v>
      </c>
      <c r="AB8" s="1">
        <v>4</v>
      </c>
      <c r="AC8">
        <f t="shared" si="1"/>
        <v>23</v>
      </c>
      <c r="AD8">
        <f t="shared" si="6"/>
        <v>4.5999999999999996</v>
      </c>
      <c r="AE8">
        <f t="shared" si="7"/>
        <v>529</v>
      </c>
      <c r="AF8">
        <f>AC8*AC31</f>
        <v>506</v>
      </c>
    </row>
    <row r="9" spans="1:32">
      <c r="M9" s="1"/>
      <c r="N9" s="1"/>
      <c r="O9" s="1"/>
      <c r="P9" s="1"/>
      <c r="Q9" s="1"/>
      <c r="X9" s="1"/>
      <c r="Y9" s="1"/>
      <c r="Z9" s="1"/>
      <c r="AA9" s="1"/>
      <c r="AB9" s="1"/>
    </row>
    <row r="10" spans="1:32">
      <c r="A10">
        <v>4</v>
      </c>
      <c r="B10" t="s">
        <v>101</v>
      </c>
      <c r="H10">
        <f>SUM(C58:G58)</f>
        <v>12</v>
      </c>
      <c r="I10">
        <f t="shared" si="2"/>
        <v>2.4</v>
      </c>
      <c r="J10">
        <f t="shared" si="3"/>
        <v>144</v>
      </c>
      <c r="K10">
        <f>H10*H33</f>
        <v>96</v>
      </c>
      <c r="M10" s="1">
        <v>5</v>
      </c>
      <c r="N10" s="1">
        <v>5</v>
      </c>
      <c r="O10" s="1">
        <v>4</v>
      </c>
      <c r="P10" s="1">
        <v>4</v>
      </c>
      <c r="Q10" s="1">
        <v>5</v>
      </c>
      <c r="R10">
        <f t="shared" si="0"/>
        <v>23</v>
      </c>
      <c r="S10">
        <f t="shared" si="4"/>
        <v>4.5999999999999996</v>
      </c>
      <c r="T10">
        <f t="shared" si="5"/>
        <v>529</v>
      </c>
      <c r="U10">
        <f>R10*R33</f>
        <v>345</v>
      </c>
      <c r="X10" s="1">
        <v>5</v>
      </c>
      <c r="Y10" s="1">
        <v>4</v>
      </c>
      <c r="Z10" s="1">
        <v>5</v>
      </c>
      <c r="AA10" s="1">
        <v>5</v>
      </c>
      <c r="AB10" s="1">
        <v>5</v>
      </c>
      <c r="AC10">
        <f t="shared" si="1"/>
        <v>24</v>
      </c>
      <c r="AD10">
        <f t="shared" si="6"/>
        <v>4.8</v>
      </c>
      <c r="AE10">
        <f t="shared" si="7"/>
        <v>576</v>
      </c>
      <c r="AF10">
        <f>AC10*AC33</f>
        <v>432</v>
      </c>
    </row>
    <row r="11" spans="1:32">
      <c r="M11" s="1"/>
      <c r="N11" s="1"/>
      <c r="O11" s="1"/>
      <c r="P11" s="1"/>
      <c r="Q11" s="1"/>
      <c r="X11" s="1"/>
      <c r="Y11" s="1"/>
      <c r="Z11" s="1"/>
      <c r="AA11" s="1"/>
      <c r="AB11" s="1"/>
    </row>
    <row r="12" spans="1:32">
      <c r="A12">
        <v>5</v>
      </c>
      <c r="B12" t="s">
        <v>103</v>
      </c>
      <c r="H12">
        <f>SUM(C60:G60)</f>
        <v>9</v>
      </c>
      <c r="I12">
        <f t="shared" si="2"/>
        <v>1.8</v>
      </c>
      <c r="J12">
        <f t="shared" si="3"/>
        <v>81</v>
      </c>
      <c r="K12">
        <f>H12*H35</f>
        <v>81</v>
      </c>
      <c r="M12" s="1">
        <v>5</v>
      </c>
      <c r="N12" s="1">
        <v>4</v>
      </c>
      <c r="O12" s="1">
        <v>4</v>
      </c>
      <c r="P12" s="1">
        <v>5</v>
      </c>
      <c r="Q12" s="1">
        <v>5</v>
      </c>
      <c r="R12">
        <f t="shared" si="0"/>
        <v>23</v>
      </c>
      <c r="S12">
        <f t="shared" si="4"/>
        <v>4.5999999999999996</v>
      </c>
      <c r="T12">
        <f t="shared" si="5"/>
        <v>529</v>
      </c>
      <c r="U12">
        <f>R12*R35</f>
        <v>460</v>
      </c>
      <c r="X12" s="1">
        <v>5</v>
      </c>
      <c r="Y12" s="1">
        <v>5</v>
      </c>
      <c r="Z12" s="1">
        <v>5</v>
      </c>
      <c r="AA12" s="1">
        <v>4</v>
      </c>
      <c r="AB12" s="1">
        <v>4</v>
      </c>
      <c r="AC12">
        <f t="shared" si="1"/>
        <v>23</v>
      </c>
      <c r="AD12">
        <f t="shared" si="6"/>
        <v>4.5999999999999996</v>
      </c>
      <c r="AE12">
        <f t="shared" si="7"/>
        <v>529</v>
      </c>
      <c r="AF12">
        <f>AC12*AC35</f>
        <v>529</v>
      </c>
    </row>
    <row r="13" spans="1:32">
      <c r="M13" s="1"/>
      <c r="N13" s="1"/>
      <c r="O13" s="1"/>
      <c r="P13" s="1"/>
      <c r="Q13" s="1"/>
      <c r="X13" s="1"/>
      <c r="Y13" s="1"/>
      <c r="Z13" s="1"/>
      <c r="AA13" s="1"/>
      <c r="AB13" s="1"/>
    </row>
    <row r="14" spans="1:32">
      <c r="A14">
        <v>6</v>
      </c>
      <c r="B14" t="s">
        <v>104</v>
      </c>
      <c r="H14">
        <f>SUM(C62:G62)</f>
        <v>10</v>
      </c>
      <c r="I14">
        <f t="shared" si="2"/>
        <v>2</v>
      </c>
      <c r="J14">
        <f t="shared" si="3"/>
        <v>100</v>
      </c>
      <c r="K14">
        <f>H14*H37</f>
        <v>80</v>
      </c>
      <c r="M14" s="1">
        <v>5</v>
      </c>
      <c r="N14" s="1">
        <v>5</v>
      </c>
      <c r="O14" s="1">
        <v>4</v>
      </c>
      <c r="P14" s="1">
        <v>5</v>
      </c>
      <c r="Q14" s="1">
        <v>4</v>
      </c>
      <c r="R14">
        <f t="shared" si="0"/>
        <v>23</v>
      </c>
      <c r="S14">
        <f t="shared" si="4"/>
        <v>4.5999999999999996</v>
      </c>
      <c r="T14">
        <f t="shared" si="5"/>
        <v>529</v>
      </c>
      <c r="U14">
        <f>R14*R37</f>
        <v>506</v>
      </c>
      <c r="X14" s="1">
        <v>4</v>
      </c>
      <c r="Y14" s="1">
        <v>5</v>
      </c>
      <c r="Z14" s="1">
        <v>5</v>
      </c>
      <c r="AA14" s="1">
        <v>5</v>
      </c>
      <c r="AB14" s="1">
        <v>5</v>
      </c>
      <c r="AC14">
        <f t="shared" si="1"/>
        <v>24</v>
      </c>
      <c r="AD14">
        <f t="shared" si="6"/>
        <v>4.8</v>
      </c>
      <c r="AE14">
        <f t="shared" si="7"/>
        <v>576</v>
      </c>
      <c r="AF14">
        <f>AC14*AC37</f>
        <v>528</v>
      </c>
    </row>
    <row r="15" spans="1:32">
      <c r="M15" s="1"/>
      <c r="N15" s="1"/>
      <c r="O15" s="1"/>
      <c r="P15" s="1"/>
      <c r="Q15" s="1"/>
      <c r="X15" s="1"/>
      <c r="Y15" s="1"/>
      <c r="Z15" s="1"/>
      <c r="AA15" s="1"/>
      <c r="AB15" s="1"/>
    </row>
    <row r="16" spans="1:32">
      <c r="A16">
        <v>7</v>
      </c>
      <c r="B16" t="s">
        <v>105</v>
      </c>
      <c r="H16">
        <f>SUM(C64:G64)</f>
        <v>9</v>
      </c>
      <c r="I16">
        <f t="shared" si="2"/>
        <v>1.8</v>
      </c>
      <c r="J16">
        <f t="shared" si="3"/>
        <v>81</v>
      </c>
      <c r="K16">
        <f>H16*H39</f>
        <v>90</v>
      </c>
      <c r="M16" s="1">
        <v>4</v>
      </c>
      <c r="N16" s="1">
        <v>4</v>
      </c>
      <c r="O16" s="1">
        <v>5</v>
      </c>
      <c r="P16" s="1">
        <v>5</v>
      </c>
      <c r="Q16" s="1">
        <v>4</v>
      </c>
      <c r="R16">
        <f t="shared" si="0"/>
        <v>22</v>
      </c>
      <c r="S16">
        <f t="shared" si="4"/>
        <v>4.4000000000000004</v>
      </c>
      <c r="T16">
        <f t="shared" si="5"/>
        <v>484</v>
      </c>
      <c r="U16">
        <f>R16*R39</f>
        <v>462</v>
      </c>
      <c r="X16" s="1">
        <v>4</v>
      </c>
      <c r="Y16" s="1">
        <v>5</v>
      </c>
      <c r="Z16" s="1">
        <v>5</v>
      </c>
      <c r="AA16" s="1">
        <v>5</v>
      </c>
      <c r="AB16" s="1">
        <v>4</v>
      </c>
      <c r="AC16">
        <f t="shared" si="1"/>
        <v>23</v>
      </c>
      <c r="AD16">
        <f t="shared" si="6"/>
        <v>4.5999999999999996</v>
      </c>
      <c r="AE16">
        <f t="shared" si="7"/>
        <v>529</v>
      </c>
      <c r="AF16">
        <f>AC16*AC39</f>
        <v>483</v>
      </c>
    </row>
    <row r="17" spans="1:32">
      <c r="M17" s="1"/>
      <c r="N17" s="1"/>
      <c r="O17" s="1"/>
      <c r="P17" s="1"/>
      <c r="Q17" s="1"/>
      <c r="X17" s="1"/>
      <c r="Y17" s="1"/>
      <c r="Z17" s="1"/>
      <c r="AA17" s="1"/>
      <c r="AB17" s="1"/>
    </row>
    <row r="18" spans="1:32">
      <c r="A18">
        <v>8</v>
      </c>
      <c r="B18" t="s">
        <v>106</v>
      </c>
      <c r="H18">
        <f>SUM(C66:G66)</f>
        <v>8</v>
      </c>
      <c r="I18">
        <f t="shared" si="2"/>
        <v>1.6</v>
      </c>
      <c r="J18">
        <f t="shared" si="3"/>
        <v>64</v>
      </c>
      <c r="K18">
        <f>H18*H41</f>
        <v>64</v>
      </c>
      <c r="M18" s="1">
        <v>5</v>
      </c>
      <c r="N18" s="1">
        <v>5</v>
      </c>
      <c r="O18" s="1">
        <v>4</v>
      </c>
      <c r="P18" s="1">
        <v>5</v>
      </c>
      <c r="Q18" s="1">
        <v>5</v>
      </c>
      <c r="R18">
        <f t="shared" si="0"/>
        <v>24</v>
      </c>
      <c r="S18">
        <f t="shared" si="4"/>
        <v>4.8</v>
      </c>
      <c r="T18">
        <f t="shared" si="5"/>
        <v>576</v>
      </c>
      <c r="U18">
        <f>R18*R41</f>
        <v>528</v>
      </c>
      <c r="X18" s="1">
        <v>5</v>
      </c>
      <c r="Y18" s="1">
        <v>4</v>
      </c>
      <c r="Z18" s="1">
        <v>5</v>
      </c>
      <c r="AA18" s="1">
        <v>4</v>
      </c>
      <c r="AB18" s="1">
        <v>4</v>
      </c>
      <c r="AC18">
        <f t="shared" si="1"/>
        <v>22</v>
      </c>
      <c r="AD18">
        <f t="shared" si="6"/>
        <v>4.4000000000000004</v>
      </c>
      <c r="AE18">
        <f t="shared" si="7"/>
        <v>484</v>
      </c>
      <c r="AF18">
        <f>AC18*AC41</f>
        <v>484</v>
      </c>
    </row>
    <row r="19" spans="1:32">
      <c r="M19" s="1"/>
      <c r="N19" s="1"/>
      <c r="O19" s="1"/>
      <c r="P19" s="1"/>
      <c r="Q19" s="1"/>
      <c r="X19" s="1"/>
      <c r="Y19" s="1"/>
      <c r="Z19" s="1"/>
      <c r="AA19" s="1"/>
      <c r="AB19" s="1"/>
    </row>
    <row r="20" spans="1:32">
      <c r="A20">
        <v>9</v>
      </c>
      <c r="B20" t="s">
        <v>167</v>
      </c>
      <c r="H20">
        <f>SUM(C68:G68)</f>
        <v>7</v>
      </c>
      <c r="I20">
        <f t="shared" si="2"/>
        <v>1.4</v>
      </c>
      <c r="J20">
        <f t="shared" si="3"/>
        <v>49</v>
      </c>
      <c r="K20">
        <f>H20*H43</f>
        <v>77</v>
      </c>
      <c r="M20" s="1">
        <v>4</v>
      </c>
      <c r="N20" s="1">
        <v>4</v>
      </c>
      <c r="O20" s="1">
        <v>5</v>
      </c>
      <c r="P20" s="1">
        <v>4</v>
      </c>
      <c r="Q20" s="1">
        <v>5</v>
      </c>
      <c r="R20">
        <f t="shared" si="0"/>
        <v>22</v>
      </c>
      <c r="S20">
        <f t="shared" si="4"/>
        <v>4.4000000000000004</v>
      </c>
      <c r="T20">
        <f t="shared" si="5"/>
        <v>484</v>
      </c>
      <c r="U20">
        <f>R20*R43</f>
        <v>462</v>
      </c>
      <c r="X20" s="1">
        <v>4</v>
      </c>
      <c r="Y20" s="1">
        <v>5</v>
      </c>
      <c r="Z20" s="1">
        <v>5</v>
      </c>
      <c r="AA20" s="1">
        <v>4</v>
      </c>
      <c r="AB20" s="1">
        <v>5</v>
      </c>
      <c r="AC20">
        <f t="shared" si="1"/>
        <v>23</v>
      </c>
      <c r="AD20">
        <f t="shared" si="6"/>
        <v>4.5999999999999996</v>
      </c>
      <c r="AE20">
        <f t="shared" si="7"/>
        <v>529</v>
      </c>
      <c r="AF20">
        <f>AC20*AC43</f>
        <v>483</v>
      </c>
    </row>
    <row r="21" spans="1:32">
      <c r="M21" s="1"/>
      <c r="N21" s="1"/>
      <c r="O21" s="1"/>
      <c r="P21" s="1"/>
      <c r="Q21" s="1"/>
      <c r="X21" s="1"/>
      <c r="Y21" s="1"/>
      <c r="Z21" s="1"/>
      <c r="AA21" s="1"/>
      <c r="AB21" s="1"/>
    </row>
    <row r="22" spans="1:32">
      <c r="A22">
        <v>10</v>
      </c>
      <c r="B22" t="s">
        <v>118</v>
      </c>
      <c r="H22">
        <f>SUM(C70:G70)</f>
        <v>10</v>
      </c>
      <c r="I22">
        <f t="shared" si="2"/>
        <v>2</v>
      </c>
      <c r="J22">
        <f t="shared" si="3"/>
        <v>100</v>
      </c>
      <c r="K22">
        <f t="shared" ref="K22" si="8">H22*H45</f>
        <v>80</v>
      </c>
      <c r="M22" s="1">
        <v>5</v>
      </c>
      <c r="N22" s="1">
        <v>5</v>
      </c>
      <c r="O22" s="1">
        <v>4</v>
      </c>
      <c r="P22" s="1">
        <v>4</v>
      </c>
      <c r="Q22" s="1">
        <v>5</v>
      </c>
      <c r="R22">
        <f t="shared" si="0"/>
        <v>23</v>
      </c>
      <c r="S22">
        <f t="shared" si="4"/>
        <v>4.5999999999999996</v>
      </c>
      <c r="T22">
        <f t="shared" si="5"/>
        <v>529</v>
      </c>
      <c r="U22">
        <f t="shared" ref="U22" si="9">R22*R45</f>
        <v>483</v>
      </c>
      <c r="X22" s="1">
        <v>5</v>
      </c>
      <c r="Y22" s="1">
        <v>4</v>
      </c>
      <c r="Z22" s="1">
        <v>5</v>
      </c>
      <c r="AA22" s="1">
        <v>4</v>
      </c>
      <c r="AB22" s="1">
        <v>4</v>
      </c>
      <c r="AC22">
        <f t="shared" si="1"/>
        <v>22</v>
      </c>
      <c r="AD22">
        <f t="shared" si="6"/>
        <v>4.4000000000000004</v>
      </c>
      <c r="AE22">
        <f t="shared" si="7"/>
        <v>484</v>
      </c>
      <c r="AF22">
        <f t="shared" ref="AF22" si="10">AC22*AC45</f>
        <v>462</v>
      </c>
    </row>
    <row r="23" spans="1:32">
      <c r="M23" s="1"/>
      <c r="N23" s="1"/>
      <c r="O23" s="1"/>
      <c r="P23" s="1"/>
      <c r="Q23" s="1"/>
      <c r="X23" s="1"/>
      <c r="Y23" s="1"/>
      <c r="Z23" s="1"/>
      <c r="AA23" s="1"/>
      <c r="AB23" s="1"/>
    </row>
    <row r="24" spans="1:32">
      <c r="C24" s="1">
        <f>SUM(C52:C71)</f>
        <v>18.7</v>
      </c>
      <c r="D24" s="1">
        <f>SUM(D52:D71)</f>
        <v>25.3</v>
      </c>
      <c r="E24" s="1">
        <f>SUM(E52:E71)</f>
        <v>23.1</v>
      </c>
      <c r="F24" s="1">
        <f>SUM(F52:F71)</f>
        <v>20.9</v>
      </c>
      <c r="G24" s="1">
        <f>SUM(G52:G71)</f>
        <v>19.8</v>
      </c>
      <c r="H24">
        <f t="shared" ref="H24:H25" si="11">SUM(C24:G24)</f>
        <v>107.8</v>
      </c>
      <c r="I24">
        <f t="shared" si="2"/>
        <v>21.56</v>
      </c>
      <c r="J24">
        <f>SUM(J4:J22)</f>
        <v>982</v>
      </c>
      <c r="K24">
        <f>SUM(K4:K22)</f>
        <v>975</v>
      </c>
      <c r="M24" s="1">
        <f>SUM(M4:M22)</f>
        <v>46</v>
      </c>
      <c r="N24" s="1">
        <f>SUM(N4:N22)</f>
        <v>45</v>
      </c>
      <c r="O24" s="1">
        <f>SUM(O4:O22)</f>
        <v>41</v>
      </c>
      <c r="P24" s="1">
        <f>SUM(P4:P22)</f>
        <v>45</v>
      </c>
      <c r="Q24" s="1">
        <f>SUM(Q4:Q22)</f>
        <v>44</v>
      </c>
      <c r="R24">
        <f t="shared" si="0"/>
        <v>221</v>
      </c>
      <c r="S24">
        <f t="shared" si="4"/>
        <v>44.2</v>
      </c>
      <c r="T24">
        <f>SUM(T4:T22)</f>
        <v>4903</v>
      </c>
      <c r="U24">
        <f>SUM(U4:U22)</f>
        <v>4588</v>
      </c>
      <c r="X24" s="1">
        <f>SUM(X4:X22)</f>
        <v>45</v>
      </c>
      <c r="Y24" s="1">
        <f>SUM(Y4:Y22)</f>
        <v>44</v>
      </c>
      <c r="Z24" s="1">
        <f>SUM(Z4:Z22)</f>
        <v>50</v>
      </c>
      <c r="AA24" s="1">
        <f>SUM(AA4:AA22)</f>
        <v>45</v>
      </c>
      <c r="AB24" s="1">
        <f>SUM(AB4:AB22)</f>
        <v>45</v>
      </c>
      <c r="AC24" s="25">
        <f t="shared" si="1"/>
        <v>229</v>
      </c>
      <c r="AD24">
        <f t="shared" si="6"/>
        <v>45.8</v>
      </c>
      <c r="AE24">
        <f>SUM(AE4:AE22)</f>
        <v>5249</v>
      </c>
      <c r="AF24">
        <f>SUM(AF4:AF22)</f>
        <v>4943</v>
      </c>
    </row>
    <row r="25" spans="1:32">
      <c r="C25" s="67">
        <f>C24/10</f>
        <v>1.8699999999999999</v>
      </c>
      <c r="D25" s="68">
        <f>D24/10</f>
        <v>2.5300000000000002</v>
      </c>
      <c r="E25" s="68">
        <f>E24/10</f>
        <v>2.31</v>
      </c>
      <c r="F25" s="68">
        <f>F24/10</f>
        <v>2.09</v>
      </c>
      <c r="G25" s="69">
        <f>G24/10</f>
        <v>1.98</v>
      </c>
      <c r="H25" s="25">
        <f t="shared" si="11"/>
        <v>10.780000000000001</v>
      </c>
      <c r="I25" s="34">
        <f>H25/5</f>
        <v>2.1560000000000001</v>
      </c>
      <c r="M25" s="67">
        <f>M24/10</f>
        <v>4.5999999999999996</v>
      </c>
      <c r="N25" s="68">
        <f>N24/10</f>
        <v>4.5</v>
      </c>
      <c r="O25" s="68">
        <f>O24/10</f>
        <v>4.0999999999999996</v>
      </c>
      <c r="P25" s="68">
        <f>P24/10</f>
        <v>4.5</v>
      </c>
      <c r="Q25" s="69">
        <f>Q24/10</f>
        <v>4.4000000000000004</v>
      </c>
      <c r="R25" s="25">
        <f t="shared" si="0"/>
        <v>22.1</v>
      </c>
      <c r="S25" s="34">
        <f>R25/5</f>
        <v>4.42</v>
      </c>
      <c r="X25" s="67">
        <f>X24/10</f>
        <v>4.5</v>
      </c>
      <c r="Y25" s="68">
        <f>Y24/10</f>
        <v>4.4000000000000004</v>
      </c>
      <c r="Z25" s="68">
        <f>Z24/10</f>
        <v>5</v>
      </c>
      <c r="AA25" s="68">
        <f>AA24/10</f>
        <v>4.5</v>
      </c>
      <c r="AB25" s="69">
        <f>AB24/10</f>
        <v>4.5</v>
      </c>
      <c r="AC25" s="85">
        <f t="shared" si="1"/>
        <v>22.9</v>
      </c>
      <c r="AD25">
        <f t="shared" si="6"/>
        <v>4.58</v>
      </c>
    </row>
    <row r="26" spans="1:32" ht="18">
      <c r="B26" s="22" t="s">
        <v>131</v>
      </c>
      <c r="H26" s="81" t="s">
        <v>195</v>
      </c>
      <c r="I26" s="81"/>
      <c r="J26" s="24" t="s">
        <v>196</v>
      </c>
      <c r="R26" s="81" t="s">
        <v>195</v>
      </c>
      <c r="S26" s="81"/>
      <c r="T26" s="24" t="s">
        <v>196</v>
      </c>
      <c r="AC26" s="81" t="s">
        <v>195</v>
      </c>
      <c r="AD26" s="81"/>
      <c r="AE26" s="24" t="s">
        <v>196</v>
      </c>
    </row>
    <row r="27" spans="1:32">
      <c r="A27">
        <v>11</v>
      </c>
      <c r="B27" t="s">
        <v>107</v>
      </c>
      <c r="C27" s="1">
        <v>2</v>
      </c>
      <c r="D27" s="1">
        <v>3</v>
      </c>
      <c r="E27" s="1">
        <v>2</v>
      </c>
      <c r="F27" s="1">
        <v>2</v>
      </c>
      <c r="G27" s="1">
        <v>2</v>
      </c>
      <c r="H27">
        <f t="shared" ref="H27:H47" si="12">SUM(C27:G27)</f>
        <v>11</v>
      </c>
      <c r="I27">
        <f>H27/5</f>
        <v>2.2000000000000002</v>
      </c>
      <c r="J27">
        <f>POWER(H27,2)</f>
        <v>121</v>
      </c>
      <c r="M27" s="1">
        <v>5</v>
      </c>
      <c r="N27" s="1">
        <v>4</v>
      </c>
      <c r="O27" s="1">
        <v>5</v>
      </c>
      <c r="P27" s="1">
        <v>4</v>
      </c>
      <c r="Q27" s="1">
        <v>4</v>
      </c>
      <c r="R27">
        <f t="shared" ref="R27:R47" si="13">SUM(M27:Q27)</f>
        <v>22</v>
      </c>
      <c r="S27">
        <f>R27/5</f>
        <v>4.4000000000000004</v>
      </c>
      <c r="T27">
        <f>POWER(R27,2)</f>
        <v>484</v>
      </c>
      <c r="X27" s="1">
        <v>4</v>
      </c>
      <c r="Y27" s="1">
        <v>4</v>
      </c>
      <c r="Z27" s="1">
        <v>5</v>
      </c>
      <c r="AA27" s="1">
        <v>4</v>
      </c>
      <c r="AB27" s="1">
        <v>5</v>
      </c>
      <c r="AC27">
        <f t="shared" ref="AC27:AC48" si="14">SUM(X27:AB27)</f>
        <v>22</v>
      </c>
      <c r="AD27">
        <f>AC27/5</f>
        <v>4.4000000000000004</v>
      </c>
      <c r="AE27">
        <f>POWER(AC27,2)</f>
        <v>484</v>
      </c>
    </row>
    <row r="28" spans="1:32">
      <c r="C28" s="1">
        <v>5</v>
      </c>
      <c r="D28" s="1">
        <v>4</v>
      </c>
      <c r="E28" s="1">
        <v>5</v>
      </c>
      <c r="F28" s="1">
        <v>4</v>
      </c>
      <c r="G28" s="1">
        <v>4</v>
      </c>
      <c r="M28" s="1"/>
      <c r="N28" s="1"/>
      <c r="O28" s="1"/>
      <c r="P28" s="1"/>
      <c r="Q28" s="1"/>
      <c r="X28" s="1"/>
      <c r="Y28" s="1"/>
      <c r="Z28" s="1"/>
      <c r="AA28" s="1"/>
      <c r="AB28" s="1"/>
    </row>
    <row r="29" spans="1:32">
      <c r="A29">
        <v>12</v>
      </c>
      <c r="B29" t="s">
        <v>116</v>
      </c>
      <c r="C29" s="1">
        <v>3</v>
      </c>
      <c r="D29" s="1">
        <v>3</v>
      </c>
      <c r="E29" s="1">
        <v>3</v>
      </c>
      <c r="F29" s="1">
        <v>2</v>
      </c>
      <c r="G29" s="1">
        <v>3</v>
      </c>
      <c r="H29">
        <f t="shared" si="12"/>
        <v>14</v>
      </c>
      <c r="I29">
        <f t="shared" ref="I29:I47" si="15">H29/5</f>
        <v>2.8</v>
      </c>
      <c r="J29">
        <f t="shared" ref="J29:J45" si="16">POWER(H29,2)</f>
        <v>196</v>
      </c>
      <c r="M29" s="1">
        <v>4</v>
      </c>
      <c r="N29" s="1">
        <v>5</v>
      </c>
      <c r="O29" s="1">
        <v>5</v>
      </c>
      <c r="P29" s="1">
        <v>5</v>
      </c>
      <c r="Q29" s="1">
        <v>4</v>
      </c>
      <c r="R29">
        <f t="shared" si="13"/>
        <v>23</v>
      </c>
      <c r="S29">
        <f t="shared" ref="S29:S47" si="17">R29/5</f>
        <v>4.5999999999999996</v>
      </c>
      <c r="T29">
        <f t="shared" ref="T29:T45" si="18">POWER(R29,2)</f>
        <v>529</v>
      </c>
      <c r="X29" s="1">
        <v>4</v>
      </c>
      <c r="Y29" s="1">
        <v>5</v>
      </c>
      <c r="Z29" s="1">
        <v>5</v>
      </c>
      <c r="AA29" s="1">
        <v>5</v>
      </c>
      <c r="AB29" s="1">
        <v>5</v>
      </c>
      <c r="AC29">
        <f t="shared" si="14"/>
        <v>24</v>
      </c>
      <c r="AD29">
        <f t="shared" ref="AD29:AD48" si="19">AC29/5</f>
        <v>4.8</v>
      </c>
      <c r="AE29">
        <f t="shared" ref="AE29:AE45" si="20">POWER(AC29,2)</f>
        <v>576</v>
      </c>
    </row>
    <row r="30" spans="1:32">
      <c r="C30" s="1">
        <v>4</v>
      </c>
      <c r="D30" s="1">
        <v>5</v>
      </c>
      <c r="E30" s="1">
        <v>5</v>
      </c>
      <c r="F30" s="1">
        <v>5</v>
      </c>
      <c r="G30" s="1">
        <v>4</v>
      </c>
      <c r="M30" s="1"/>
      <c r="N30" s="1"/>
      <c r="O30" s="1"/>
      <c r="P30" s="1"/>
      <c r="Q30" s="1"/>
      <c r="X30" s="1"/>
      <c r="Y30" s="1"/>
      <c r="Z30" s="1"/>
      <c r="AA30" s="1"/>
      <c r="AB30" s="1"/>
    </row>
    <row r="31" spans="1:32">
      <c r="A31">
        <v>13</v>
      </c>
      <c r="B31" t="s">
        <v>108</v>
      </c>
      <c r="C31" s="1">
        <v>2</v>
      </c>
      <c r="D31" s="1">
        <v>3</v>
      </c>
      <c r="E31" s="1">
        <v>3</v>
      </c>
      <c r="F31" s="1">
        <v>2</v>
      </c>
      <c r="G31" s="1">
        <v>2</v>
      </c>
      <c r="H31">
        <f t="shared" si="12"/>
        <v>12</v>
      </c>
      <c r="I31">
        <f t="shared" si="15"/>
        <v>2.4</v>
      </c>
      <c r="J31">
        <f t="shared" si="16"/>
        <v>144</v>
      </c>
      <c r="M31" s="1">
        <v>4</v>
      </c>
      <c r="N31" s="1">
        <v>4</v>
      </c>
      <c r="O31" s="1">
        <v>4</v>
      </c>
      <c r="P31" s="1">
        <v>5</v>
      </c>
      <c r="Q31" s="1">
        <v>4</v>
      </c>
      <c r="R31">
        <f t="shared" si="13"/>
        <v>21</v>
      </c>
      <c r="S31">
        <f t="shared" si="17"/>
        <v>4.2</v>
      </c>
      <c r="T31">
        <f t="shared" si="18"/>
        <v>441</v>
      </c>
      <c r="X31" s="1">
        <v>4</v>
      </c>
      <c r="Y31" s="1">
        <v>5</v>
      </c>
      <c r="Z31" s="1">
        <v>4</v>
      </c>
      <c r="AA31" s="1">
        <v>4</v>
      </c>
      <c r="AB31" s="1">
        <v>5</v>
      </c>
      <c r="AC31">
        <f t="shared" si="14"/>
        <v>22</v>
      </c>
      <c r="AD31">
        <f t="shared" si="19"/>
        <v>4.4000000000000004</v>
      </c>
      <c r="AE31">
        <f t="shared" si="20"/>
        <v>484</v>
      </c>
    </row>
    <row r="32" spans="1:32">
      <c r="C32" s="1">
        <v>4</v>
      </c>
      <c r="D32" s="1">
        <v>4</v>
      </c>
      <c r="E32" s="1">
        <v>4</v>
      </c>
      <c r="F32" s="1">
        <v>5</v>
      </c>
      <c r="G32" s="1">
        <v>4</v>
      </c>
      <c r="M32" s="1"/>
      <c r="N32" s="1"/>
      <c r="O32" s="1"/>
      <c r="P32" s="1"/>
      <c r="Q32" s="1"/>
      <c r="X32" s="1"/>
      <c r="Y32" s="1"/>
      <c r="Z32" s="1"/>
      <c r="AA32" s="1"/>
      <c r="AB32" s="1"/>
    </row>
    <row r="33" spans="1:31">
      <c r="A33">
        <v>14</v>
      </c>
      <c r="B33" t="s">
        <v>109</v>
      </c>
      <c r="C33" s="1">
        <v>1</v>
      </c>
      <c r="D33" s="1">
        <v>2</v>
      </c>
      <c r="E33" s="1">
        <v>1</v>
      </c>
      <c r="F33" s="1">
        <v>2</v>
      </c>
      <c r="G33" s="1">
        <v>2</v>
      </c>
      <c r="H33">
        <f t="shared" si="12"/>
        <v>8</v>
      </c>
      <c r="I33">
        <f t="shared" si="15"/>
        <v>1.6</v>
      </c>
      <c r="J33">
        <f t="shared" si="16"/>
        <v>64</v>
      </c>
      <c r="M33" s="1">
        <v>3</v>
      </c>
      <c r="N33" s="1">
        <v>4</v>
      </c>
      <c r="O33" s="1">
        <v>2</v>
      </c>
      <c r="P33" s="1">
        <v>3</v>
      </c>
      <c r="Q33" s="1">
        <v>3</v>
      </c>
      <c r="R33">
        <f t="shared" si="13"/>
        <v>15</v>
      </c>
      <c r="S33">
        <f t="shared" si="17"/>
        <v>3</v>
      </c>
      <c r="T33">
        <f t="shared" si="18"/>
        <v>225</v>
      </c>
      <c r="X33" s="1">
        <v>4</v>
      </c>
      <c r="Y33" s="1">
        <v>4</v>
      </c>
      <c r="Z33" s="1">
        <v>3</v>
      </c>
      <c r="AA33" s="1">
        <v>3</v>
      </c>
      <c r="AB33" s="1">
        <v>4</v>
      </c>
      <c r="AC33">
        <f t="shared" si="14"/>
        <v>18</v>
      </c>
      <c r="AD33">
        <f t="shared" si="19"/>
        <v>3.6</v>
      </c>
      <c r="AE33">
        <f t="shared" si="20"/>
        <v>324</v>
      </c>
    </row>
    <row r="34" spans="1:31">
      <c r="C34" s="1">
        <v>3</v>
      </c>
      <c r="D34" s="1">
        <v>4</v>
      </c>
      <c r="E34" s="1">
        <v>4</v>
      </c>
      <c r="F34" s="1">
        <v>5</v>
      </c>
      <c r="G34" s="1">
        <v>4</v>
      </c>
      <c r="M34" s="1"/>
      <c r="N34" s="1"/>
      <c r="O34" s="1"/>
      <c r="P34" s="1"/>
      <c r="Q34" s="1"/>
      <c r="X34" s="1"/>
      <c r="Y34" s="1"/>
      <c r="Z34" s="1"/>
      <c r="AA34" s="1"/>
      <c r="AB34" s="1"/>
    </row>
    <row r="35" spans="1:31">
      <c r="A35">
        <v>15</v>
      </c>
      <c r="B35" t="s">
        <v>110</v>
      </c>
      <c r="C35" s="1">
        <v>1</v>
      </c>
      <c r="D35" s="1">
        <v>2</v>
      </c>
      <c r="E35" s="1">
        <v>2</v>
      </c>
      <c r="F35" s="1">
        <v>2</v>
      </c>
      <c r="G35" s="1">
        <v>2</v>
      </c>
      <c r="H35">
        <f t="shared" si="12"/>
        <v>9</v>
      </c>
      <c r="I35">
        <f t="shared" si="15"/>
        <v>1.8</v>
      </c>
      <c r="J35">
        <f t="shared" si="16"/>
        <v>81</v>
      </c>
      <c r="M35" s="1">
        <v>3</v>
      </c>
      <c r="N35" s="1">
        <v>4</v>
      </c>
      <c r="O35" s="1">
        <v>4</v>
      </c>
      <c r="P35" s="1">
        <v>5</v>
      </c>
      <c r="Q35" s="1">
        <v>4</v>
      </c>
      <c r="R35">
        <f t="shared" si="13"/>
        <v>20</v>
      </c>
      <c r="S35">
        <f t="shared" si="17"/>
        <v>4</v>
      </c>
      <c r="T35">
        <f t="shared" si="18"/>
        <v>400</v>
      </c>
      <c r="X35" s="1">
        <v>5</v>
      </c>
      <c r="Y35" s="1">
        <v>5</v>
      </c>
      <c r="Z35" s="1">
        <v>4</v>
      </c>
      <c r="AA35" s="1">
        <v>4</v>
      </c>
      <c r="AB35" s="1">
        <v>5</v>
      </c>
      <c r="AC35">
        <f t="shared" si="14"/>
        <v>23</v>
      </c>
      <c r="AD35">
        <f t="shared" si="19"/>
        <v>4.5999999999999996</v>
      </c>
      <c r="AE35">
        <f t="shared" si="20"/>
        <v>529</v>
      </c>
    </row>
    <row r="36" spans="1:31">
      <c r="C36" s="1">
        <v>3</v>
      </c>
      <c r="D36" s="1">
        <v>4</v>
      </c>
      <c r="E36" s="1">
        <v>3</v>
      </c>
      <c r="F36" s="1">
        <v>3</v>
      </c>
      <c r="G36" s="1">
        <v>3</v>
      </c>
      <c r="M36" s="1"/>
      <c r="N36" s="1"/>
      <c r="O36" s="1"/>
      <c r="P36" s="1"/>
      <c r="Q36" s="1"/>
      <c r="X36" s="1"/>
      <c r="Y36" s="1"/>
      <c r="Z36" s="1"/>
      <c r="AA36" s="1"/>
      <c r="AB36" s="1"/>
    </row>
    <row r="37" spans="1:31">
      <c r="A37">
        <v>16</v>
      </c>
      <c r="B37" t="s">
        <v>111</v>
      </c>
      <c r="C37" s="1">
        <v>1</v>
      </c>
      <c r="D37" s="1">
        <v>2</v>
      </c>
      <c r="E37" s="1">
        <v>2</v>
      </c>
      <c r="F37" s="1">
        <v>2</v>
      </c>
      <c r="G37" s="1">
        <v>1</v>
      </c>
      <c r="H37">
        <f t="shared" si="12"/>
        <v>8</v>
      </c>
      <c r="I37">
        <f t="shared" si="15"/>
        <v>1.6</v>
      </c>
      <c r="J37">
        <f t="shared" si="16"/>
        <v>64</v>
      </c>
      <c r="M37" s="1">
        <v>5</v>
      </c>
      <c r="N37" s="1">
        <v>5</v>
      </c>
      <c r="O37" s="1">
        <v>4</v>
      </c>
      <c r="P37" s="1">
        <v>4</v>
      </c>
      <c r="Q37" s="1">
        <v>4</v>
      </c>
      <c r="R37">
        <f t="shared" si="13"/>
        <v>22</v>
      </c>
      <c r="S37">
        <f t="shared" si="17"/>
        <v>4.4000000000000004</v>
      </c>
      <c r="T37">
        <f t="shared" si="18"/>
        <v>484</v>
      </c>
      <c r="X37" s="1">
        <v>5</v>
      </c>
      <c r="Y37" s="1">
        <v>5</v>
      </c>
      <c r="Z37" s="1">
        <v>4</v>
      </c>
      <c r="AA37" s="1">
        <v>4</v>
      </c>
      <c r="AB37" s="1">
        <v>4</v>
      </c>
      <c r="AC37">
        <f t="shared" si="14"/>
        <v>22</v>
      </c>
      <c r="AD37">
        <f t="shared" si="19"/>
        <v>4.4000000000000004</v>
      </c>
      <c r="AE37">
        <f t="shared" si="20"/>
        <v>484</v>
      </c>
    </row>
    <row r="38" spans="1:31">
      <c r="C38" s="1">
        <v>5</v>
      </c>
      <c r="D38" s="1">
        <v>5</v>
      </c>
      <c r="E38" s="1">
        <v>4</v>
      </c>
      <c r="F38" s="1">
        <v>4</v>
      </c>
      <c r="G38" s="1">
        <v>5</v>
      </c>
      <c r="M38" s="1"/>
      <c r="N38" s="1"/>
      <c r="O38" s="1"/>
      <c r="P38" s="1"/>
      <c r="Q38" s="1"/>
      <c r="X38" s="1"/>
      <c r="Y38" s="1"/>
      <c r="Z38" s="1"/>
      <c r="AA38" s="1"/>
      <c r="AB38" s="1"/>
    </row>
    <row r="39" spans="1:31">
      <c r="A39">
        <v>17</v>
      </c>
      <c r="B39" t="s">
        <v>112</v>
      </c>
      <c r="C39" s="1">
        <v>2</v>
      </c>
      <c r="D39" s="1">
        <v>2</v>
      </c>
      <c r="E39" s="1">
        <v>2</v>
      </c>
      <c r="F39" s="1">
        <v>2</v>
      </c>
      <c r="G39" s="1">
        <v>2</v>
      </c>
      <c r="H39">
        <f t="shared" si="12"/>
        <v>10</v>
      </c>
      <c r="I39">
        <f t="shared" si="15"/>
        <v>2</v>
      </c>
      <c r="J39">
        <f t="shared" si="16"/>
        <v>100</v>
      </c>
      <c r="M39" s="1">
        <v>4</v>
      </c>
      <c r="N39" s="1">
        <v>5</v>
      </c>
      <c r="O39" s="1">
        <v>4</v>
      </c>
      <c r="P39" s="1">
        <v>4</v>
      </c>
      <c r="Q39" s="1">
        <v>4</v>
      </c>
      <c r="R39">
        <f t="shared" si="13"/>
        <v>21</v>
      </c>
      <c r="S39">
        <f t="shared" si="17"/>
        <v>4.2</v>
      </c>
      <c r="T39">
        <f t="shared" si="18"/>
        <v>441</v>
      </c>
      <c r="X39" s="1">
        <v>4</v>
      </c>
      <c r="Y39" s="1">
        <v>5</v>
      </c>
      <c r="Z39" s="1">
        <v>4</v>
      </c>
      <c r="AA39" s="1">
        <v>4</v>
      </c>
      <c r="AB39" s="1">
        <v>4</v>
      </c>
      <c r="AC39">
        <f t="shared" si="14"/>
        <v>21</v>
      </c>
      <c r="AD39">
        <f t="shared" si="19"/>
        <v>4.2</v>
      </c>
      <c r="AE39">
        <f t="shared" si="20"/>
        <v>441</v>
      </c>
    </row>
    <row r="40" spans="1:31">
      <c r="C40" s="1">
        <v>4</v>
      </c>
      <c r="D40" s="1">
        <v>5</v>
      </c>
      <c r="E40" s="1">
        <v>4</v>
      </c>
      <c r="F40" s="1">
        <v>4</v>
      </c>
      <c r="G40" s="1">
        <v>4</v>
      </c>
      <c r="M40" s="1"/>
      <c r="N40" s="1"/>
      <c r="O40" s="1"/>
      <c r="P40" s="1"/>
      <c r="Q40" s="1"/>
      <c r="X40" s="1"/>
      <c r="Y40" s="1"/>
      <c r="Z40" s="1"/>
      <c r="AA40" s="1"/>
      <c r="AB40" s="1"/>
    </row>
    <row r="41" spans="1:31">
      <c r="A41">
        <v>18</v>
      </c>
      <c r="B41" t="s">
        <v>113</v>
      </c>
      <c r="C41" s="1">
        <v>2</v>
      </c>
      <c r="D41" s="1">
        <v>1</v>
      </c>
      <c r="E41" s="1">
        <v>2</v>
      </c>
      <c r="F41" s="1">
        <v>2</v>
      </c>
      <c r="G41" s="1">
        <v>1</v>
      </c>
      <c r="H41">
        <f t="shared" si="12"/>
        <v>8</v>
      </c>
      <c r="I41">
        <f t="shared" si="15"/>
        <v>1.6</v>
      </c>
      <c r="J41">
        <f t="shared" si="16"/>
        <v>64</v>
      </c>
      <c r="M41" s="1">
        <v>5</v>
      </c>
      <c r="N41" s="1">
        <v>4</v>
      </c>
      <c r="O41" s="1">
        <v>4</v>
      </c>
      <c r="P41" s="1">
        <v>5</v>
      </c>
      <c r="Q41" s="1">
        <v>4</v>
      </c>
      <c r="R41">
        <f t="shared" si="13"/>
        <v>22</v>
      </c>
      <c r="S41">
        <f t="shared" si="17"/>
        <v>4.4000000000000004</v>
      </c>
      <c r="T41">
        <f t="shared" si="18"/>
        <v>484</v>
      </c>
      <c r="X41" s="1">
        <v>5</v>
      </c>
      <c r="Y41" s="1">
        <v>4</v>
      </c>
      <c r="Z41" s="1">
        <v>4</v>
      </c>
      <c r="AA41" s="1">
        <v>4</v>
      </c>
      <c r="AB41" s="1">
        <v>5</v>
      </c>
      <c r="AC41">
        <f t="shared" si="14"/>
        <v>22</v>
      </c>
      <c r="AD41">
        <f t="shared" si="19"/>
        <v>4.4000000000000004</v>
      </c>
      <c r="AE41">
        <f t="shared" si="20"/>
        <v>484</v>
      </c>
    </row>
    <row r="42" spans="1:31">
      <c r="C42" s="1">
        <v>5</v>
      </c>
      <c r="D42" s="1">
        <v>4</v>
      </c>
      <c r="E42" s="1">
        <v>4</v>
      </c>
      <c r="F42" s="1">
        <v>5</v>
      </c>
      <c r="G42" s="1">
        <v>4</v>
      </c>
      <c r="M42" s="1"/>
      <c r="N42" s="1"/>
      <c r="O42" s="1"/>
      <c r="P42" s="1"/>
      <c r="Q42" s="1"/>
      <c r="X42" s="1"/>
      <c r="Y42" s="1"/>
      <c r="Z42" s="1"/>
      <c r="AA42" s="1"/>
      <c r="AB42" s="1"/>
    </row>
    <row r="43" spans="1:31">
      <c r="A43">
        <v>19</v>
      </c>
      <c r="B43" t="s">
        <v>114</v>
      </c>
      <c r="C43" s="1">
        <v>2</v>
      </c>
      <c r="D43" s="1">
        <v>2</v>
      </c>
      <c r="E43" s="1">
        <v>3</v>
      </c>
      <c r="F43" s="1">
        <v>2</v>
      </c>
      <c r="G43" s="1">
        <v>2</v>
      </c>
      <c r="H43">
        <f t="shared" si="12"/>
        <v>11</v>
      </c>
      <c r="I43">
        <f t="shared" si="15"/>
        <v>2.2000000000000002</v>
      </c>
      <c r="J43">
        <f t="shared" si="16"/>
        <v>121</v>
      </c>
      <c r="M43" s="1">
        <v>4</v>
      </c>
      <c r="N43" s="1">
        <v>4</v>
      </c>
      <c r="O43" s="1">
        <v>4</v>
      </c>
      <c r="P43" s="1">
        <v>5</v>
      </c>
      <c r="Q43" s="1">
        <v>4</v>
      </c>
      <c r="R43">
        <f t="shared" si="13"/>
        <v>21</v>
      </c>
      <c r="S43">
        <f t="shared" si="17"/>
        <v>4.2</v>
      </c>
      <c r="T43">
        <f t="shared" si="18"/>
        <v>441</v>
      </c>
      <c r="X43" s="1">
        <v>4</v>
      </c>
      <c r="Y43" s="1">
        <v>4</v>
      </c>
      <c r="Z43" s="1">
        <v>4</v>
      </c>
      <c r="AA43" s="1">
        <v>4</v>
      </c>
      <c r="AB43" s="1">
        <v>5</v>
      </c>
      <c r="AC43">
        <f t="shared" si="14"/>
        <v>21</v>
      </c>
      <c r="AD43">
        <f t="shared" si="19"/>
        <v>4.2</v>
      </c>
      <c r="AE43">
        <f>POWER(AC43,2)</f>
        <v>441</v>
      </c>
    </row>
    <row r="44" spans="1:31">
      <c r="C44" s="1">
        <v>4</v>
      </c>
      <c r="D44" s="1">
        <v>4</v>
      </c>
      <c r="E44" s="1">
        <v>4</v>
      </c>
      <c r="F44" s="1">
        <v>5</v>
      </c>
      <c r="G44" s="1">
        <v>4</v>
      </c>
      <c r="M44" s="1"/>
      <c r="N44" s="1"/>
      <c r="O44" s="1"/>
      <c r="P44" s="1"/>
      <c r="Q44" s="1"/>
      <c r="X44" s="1"/>
      <c r="Y44" s="1"/>
      <c r="Z44" s="1"/>
      <c r="AA44" s="1"/>
      <c r="AB44" s="1"/>
    </row>
    <row r="45" spans="1:31">
      <c r="A45">
        <v>20</v>
      </c>
      <c r="B45" t="s">
        <v>115</v>
      </c>
      <c r="C45" s="1">
        <v>1</v>
      </c>
      <c r="D45" s="1">
        <v>2</v>
      </c>
      <c r="E45" s="1">
        <v>2</v>
      </c>
      <c r="F45" s="1">
        <v>2</v>
      </c>
      <c r="G45" s="1">
        <v>1</v>
      </c>
      <c r="H45">
        <f t="shared" si="12"/>
        <v>8</v>
      </c>
      <c r="I45">
        <f t="shared" si="15"/>
        <v>1.6</v>
      </c>
      <c r="J45">
        <f t="shared" si="16"/>
        <v>64</v>
      </c>
      <c r="M45" s="1">
        <v>4</v>
      </c>
      <c r="N45" s="1">
        <v>5</v>
      </c>
      <c r="O45" s="1">
        <v>4</v>
      </c>
      <c r="P45" s="1">
        <v>4</v>
      </c>
      <c r="Q45" s="1">
        <v>4</v>
      </c>
      <c r="R45">
        <f t="shared" si="13"/>
        <v>21</v>
      </c>
      <c r="S45">
        <f t="shared" si="17"/>
        <v>4.2</v>
      </c>
      <c r="T45">
        <f t="shared" si="18"/>
        <v>441</v>
      </c>
      <c r="X45" s="1">
        <v>4</v>
      </c>
      <c r="Y45" s="1">
        <v>5</v>
      </c>
      <c r="Z45" s="1">
        <v>4</v>
      </c>
      <c r="AA45" s="1">
        <v>4</v>
      </c>
      <c r="AB45" s="1">
        <v>4</v>
      </c>
      <c r="AC45">
        <f t="shared" si="14"/>
        <v>21</v>
      </c>
      <c r="AD45">
        <f t="shared" si="19"/>
        <v>4.2</v>
      </c>
      <c r="AE45">
        <f t="shared" si="20"/>
        <v>441</v>
      </c>
    </row>
    <row r="46" spans="1:31">
      <c r="C46" s="1">
        <v>4</v>
      </c>
      <c r="D46" s="1">
        <v>5</v>
      </c>
      <c r="E46" s="1">
        <v>4</v>
      </c>
      <c r="F46" s="1">
        <v>4</v>
      </c>
      <c r="G46" s="1">
        <v>4</v>
      </c>
      <c r="M46" s="1"/>
      <c r="N46" s="1"/>
      <c r="O46" s="1"/>
      <c r="P46" s="1"/>
      <c r="Q46" s="1"/>
      <c r="X46" s="1"/>
      <c r="Y46" s="1"/>
      <c r="Z46" s="1"/>
      <c r="AA46" s="1"/>
      <c r="AB46" s="1"/>
    </row>
    <row r="47" spans="1:31">
      <c r="C47" s="1">
        <f>SUM(C27:C46)</f>
        <v>58</v>
      </c>
      <c r="D47" s="1">
        <f>SUM(D27:D46)</f>
        <v>66</v>
      </c>
      <c r="E47" s="1">
        <f>SUM(E27:E46)</f>
        <v>63</v>
      </c>
      <c r="F47" s="1">
        <f>SUM(F27:F46)</f>
        <v>64</v>
      </c>
      <c r="G47" s="1">
        <f>SUM(G27:G46)</f>
        <v>58</v>
      </c>
      <c r="H47" s="25">
        <f t="shared" si="12"/>
        <v>309</v>
      </c>
      <c r="I47">
        <f t="shared" si="15"/>
        <v>61.8</v>
      </c>
      <c r="J47">
        <f>SUM(J27:J45)</f>
        <v>1019</v>
      </c>
      <c r="M47" s="1">
        <f>SUM(M27:M45)</f>
        <v>41</v>
      </c>
      <c r="N47" s="1">
        <f>SUM(N27:N45)</f>
        <v>44</v>
      </c>
      <c r="O47" s="1">
        <f>SUM(O27:O45)</f>
        <v>40</v>
      </c>
      <c r="P47" s="1">
        <f>SUM(P27:P45)</f>
        <v>44</v>
      </c>
      <c r="Q47" s="1">
        <f>SUM(Q27:Q45)</f>
        <v>39</v>
      </c>
      <c r="R47" s="25">
        <f t="shared" si="13"/>
        <v>208</v>
      </c>
      <c r="S47">
        <f t="shared" si="17"/>
        <v>41.6</v>
      </c>
      <c r="T47">
        <f>SUM(T27:T45)</f>
        <v>4370</v>
      </c>
      <c r="X47" s="1">
        <f>SUM(X27:X45)</f>
        <v>43</v>
      </c>
      <c r="Y47" s="1">
        <f>SUM(Y27:Y45)</f>
        <v>46</v>
      </c>
      <c r="Z47" s="1">
        <f>SUM(Z27:Z45)</f>
        <v>41</v>
      </c>
      <c r="AA47" s="1">
        <f>SUM(AA27:AA45)</f>
        <v>40</v>
      </c>
      <c r="AB47" s="1">
        <f>SUM(AB27:AB45)</f>
        <v>46</v>
      </c>
      <c r="AC47" s="25">
        <f t="shared" si="14"/>
        <v>216</v>
      </c>
      <c r="AD47">
        <f t="shared" si="19"/>
        <v>43.2</v>
      </c>
      <c r="AE47">
        <f>SUM(AE27:AE45)</f>
        <v>4688</v>
      </c>
    </row>
    <row r="48" spans="1:31">
      <c r="C48" s="67">
        <f>C47/10</f>
        <v>5.8</v>
      </c>
      <c r="D48" s="68">
        <f t="shared" ref="D48:H48" si="21">D47/10</f>
        <v>6.6</v>
      </c>
      <c r="E48" s="68">
        <f t="shared" si="21"/>
        <v>6.3</v>
      </c>
      <c r="F48" s="68">
        <f t="shared" si="21"/>
        <v>6.4</v>
      </c>
      <c r="G48" s="69">
        <f t="shared" si="21"/>
        <v>5.8</v>
      </c>
      <c r="H48">
        <f t="shared" si="21"/>
        <v>30.9</v>
      </c>
      <c r="I48" s="35">
        <f>H48/5</f>
        <v>6.18</v>
      </c>
      <c r="J48" s="66"/>
      <c r="M48" s="67">
        <f>M47/10</f>
        <v>4.0999999999999996</v>
      </c>
      <c r="N48" s="68">
        <f t="shared" ref="N48:R48" si="22">N47/10</f>
        <v>4.4000000000000004</v>
      </c>
      <c r="O48" s="68">
        <f t="shared" si="22"/>
        <v>4</v>
      </c>
      <c r="P48" s="68">
        <f t="shared" si="22"/>
        <v>4.4000000000000004</v>
      </c>
      <c r="Q48" s="69">
        <f t="shared" si="22"/>
        <v>3.9</v>
      </c>
      <c r="R48">
        <f t="shared" si="22"/>
        <v>20.8</v>
      </c>
      <c r="S48" s="35">
        <f>R48/5</f>
        <v>4.16</v>
      </c>
      <c r="X48" s="67">
        <f>X47/10</f>
        <v>4.3</v>
      </c>
      <c r="Y48" s="68">
        <f t="shared" ref="Y48:AB48" si="23">Y47/10</f>
        <v>4.5999999999999996</v>
      </c>
      <c r="Z48" s="68">
        <f t="shared" si="23"/>
        <v>4.0999999999999996</v>
      </c>
      <c r="AA48" s="68">
        <f t="shared" si="23"/>
        <v>4</v>
      </c>
      <c r="AB48" s="69">
        <f t="shared" si="23"/>
        <v>4.5999999999999996</v>
      </c>
      <c r="AC48" s="85">
        <f t="shared" si="14"/>
        <v>21.6</v>
      </c>
      <c r="AD48">
        <f t="shared" si="19"/>
        <v>4.32</v>
      </c>
    </row>
    <row r="49" spans="1:13">
      <c r="D49" s="23"/>
    </row>
    <row r="50" spans="1:13">
      <c r="A50">
        <v>5</v>
      </c>
    </row>
    <row r="52" spans="1:13">
      <c r="C52" s="1">
        <v>2</v>
      </c>
      <c r="D52" s="1">
        <v>3</v>
      </c>
      <c r="E52" s="1">
        <v>2</v>
      </c>
      <c r="F52" s="1">
        <v>2</v>
      </c>
      <c r="G52" s="1">
        <v>2</v>
      </c>
      <c r="I52" s="1"/>
      <c r="J52" s="1"/>
      <c r="K52" s="1"/>
      <c r="L52" s="1"/>
      <c r="M52" s="1"/>
    </row>
    <row r="53" spans="1:13">
      <c r="C53" s="1"/>
      <c r="D53" s="1"/>
      <c r="E53" s="1"/>
      <c r="F53" s="1"/>
      <c r="G53" s="1"/>
      <c r="I53" s="1">
        <v>5</v>
      </c>
      <c r="J53" s="1">
        <v>4</v>
      </c>
      <c r="K53" s="1">
        <v>5</v>
      </c>
      <c r="L53" s="1">
        <v>4</v>
      </c>
      <c r="M53" s="1">
        <v>4</v>
      </c>
    </row>
    <row r="54" spans="1:13">
      <c r="C54" s="1">
        <v>2</v>
      </c>
      <c r="D54" s="1">
        <v>3</v>
      </c>
      <c r="E54" s="1">
        <v>2</v>
      </c>
      <c r="F54" s="1">
        <v>2</v>
      </c>
      <c r="G54" s="1">
        <v>2</v>
      </c>
      <c r="I54" s="1"/>
      <c r="J54" s="1"/>
      <c r="K54" s="1"/>
      <c r="L54" s="1"/>
      <c r="M54" s="1"/>
    </row>
    <row r="55" spans="1:13">
      <c r="C55" s="1"/>
      <c r="D55" s="1"/>
      <c r="E55" s="1"/>
      <c r="F55" s="1"/>
      <c r="G55" s="1"/>
      <c r="I55" s="1">
        <v>4</v>
      </c>
      <c r="J55" s="1">
        <v>5</v>
      </c>
      <c r="K55" s="1">
        <v>5</v>
      </c>
      <c r="L55" s="1">
        <v>5</v>
      </c>
      <c r="M55" s="1">
        <v>4</v>
      </c>
    </row>
    <row r="56" spans="1:13">
      <c r="C56" s="1">
        <v>2</v>
      </c>
      <c r="D56" s="1">
        <v>2</v>
      </c>
      <c r="E56" s="1">
        <v>3</v>
      </c>
      <c r="F56" s="1">
        <v>2</v>
      </c>
      <c r="G56" s="1">
        <v>2</v>
      </c>
      <c r="I56" s="1"/>
      <c r="J56" s="1"/>
      <c r="K56" s="1"/>
      <c r="L56" s="1"/>
      <c r="M56" s="1"/>
    </row>
    <row r="57" spans="1:13">
      <c r="C57" s="1"/>
      <c r="D57" s="1"/>
      <c r="E57" s="1"/>
      <c r="F57" s="1"/>
      <c r="G57" s="1"/>
      <c r="I57" s="1">
        <v>4</v>
      </c>
      <c r="J57" s="1">
        <v>4</v>
      </c>
      <c r="K57" s="1">
        <v>4</v>
      </c>
      <c r="L57" s="1">
        <v>5</v>
      </c>
      <c r="M57" s="1">
        <v>4</v>
      </c>
    </row>
    <row r="58" spans="1:13">
      <c r="C58" s="1">
        <v>2</v>
      </c>
      <c r="D58" s="1">
        <v>3</v>
      </c>
      <c r="E58" s="1">
        <v>2</v>
      </c>
      <c r="F58" s="1">
        <v>3</v>
      </c>
      <c r="G58" s="1">
        <v>2</v>
      </c>
      <c r="I58" s="1"/>
      <c r="J58" s="1"/>
      <c r="K58" s="1"/>
      <c r="L58" s="1"/>
      <c r="M58" s="1"/>
    </row>
    <row r="59" spans="1:13">
      <c r="C59" s="1"/>
      <c r="D59" s="1"/>
      <c r="E59" s="1"/>
      <c r="F59" s="1"/>
      <c r="G59" s="1"/>
      <c r="I59" s="1">
        <v>3</v>
      </c>
      <c r="J59" s="1">
        <v>4</v>
      </c>
      <c r="K59" s="1">
        <v>4</v>
      </c>
      <c r="L59" s="1">
        <v>5</v>
      </c>
      <c r="M59" s="1">
        <v>4</v>
      </c>
    </row>
    <row r="60" spans="1:13">
      <c r="C60" s="1">
        <v>1</v>
      </c>
      <c r="D60" s="1">
        <v>2</v>
      </c>
      <c r="E60" s="1">
        <v>2</v>
      </c>
      <c r="F60" s="1">
        <v>2</v>
      </c>
      <c r="G60" s="1">
        <v>2</v>
      </c>
      <c r="I60" s="1"/>
      <c r="J60" s="1"/>
      <c r="K60" s="1"/>
      <c r="L60" s="1"/>
      <c r="M60" s="1"/>
    </row>
    <row r="61" spans="1:13">
      <c r="C61" s="1"/>
      <c r="D61" s="1"/>
      <c r="E61" s="1"/>
      <c r="F61" s="1"/>
      <c r="G61" s="1"/>
      <c r="I61" s="1">
        <v>3</v>
      </c>
      <c r="J61" s="1">
        <v>4</v>
      </c>
      <c r="K61" s="1">
        <v>3</v>
      </c>
      <c r="L61" s="1">
        <v>3</v>
      </c>
      <c r="M61" s="1">
        <v>3</v>
      </c>
    </row>
    <row r="62" spans="1:13">
      <c r="C62" s="1">
        <v>2</v>
      </c>
      <c r="D62" s="1">
        <v>2</v>
      </c>
      <c r="E62" s="1">
        <v>2</v>
      </c>
      <c r="F62" s="1">
        <v>2</v>
      </c>
      <c r="G62" s="1">
        <v>2</v>
      </c>
      <c r="I62" s="1"/>
      <c r="J62" s="1"/>
      <c r="K62" s="1"/>
      <c r="L62" s="1"/>
      <c r="M62" s="1"/>
    </row>
    <row r="63" spans="1:13">
      <c r="C63" s="1"/>
      <c r="D63" s="1"/>
      <c r="E63" s="1"/>
      <c r="F63" s="1"/>
      <c r="G63" s="1"/>
      <c r="I63" s="1">
        <v>5</v>
      </c>
      <c r="J63" s="1">
        <v>5</v>
      </c>
      <c r="K63" s="1">
        <v>4</v>
      </c>
      <c r="L63" s="1">
        <v>4</v>
      </c>
      <c r="M63" s="1">
        <v>5</v>
      </c>
    </row>
    <row r="64" spans="1:13">
      <c r="C64" s="1">
        <v>2</v>
      </c>
      <c r="D64" s="1">
        <v>2</v>
      </c>
      <c r="E64" s="1">
        <v>2</v>
      </c>
      <c r="F64" s="1">
        <v>2</v>
      </c>
      <c r="G64" s="1">
        <v>1</v>
      </c>
      <c r="I64" s="1"/>
      <c r="J64" s="1"/>
      <c r="K64" s="1"/>
      <c r="L64" s="1"/>
      <c r="M64" s="1"/>
    </row>
    <row r="65" spans="2:13">
      <c r="C65" s="1"/>
      <c r="D65" s="1"/>
      <c r="E65" s="1"/>
      <c r="F65" s="1"/>
      <c r="G65" s="1"/>
      <c r="I65" s="1">
        <v>4</v>
      </c>
      <c r="J65" s="1">
        <v>5</v>
      </c>
      <c r="K65" s="1">
        <v>4</v>
      </c>
      <c r="L65" s="1">
        <v>4</v>
      </c>
      <c r="M65" s="1">
        <v>4</v>
      </c>
    </row>
    <row r="66" spans="2:13">
      <c r="C66" s="1">
        <v>1</v>
      </c>
      <c r="D66" s="1">
        <v>2</v>
      </c>
      <c r="E66" s="1">
        <v>2</v>
      </c>
      <c r="F66" s="1">
        <v>1</v>
      </c>
      <c r="G66" s="1">
        <v>2</v>
      </c>
      <c r="I66" s="1"/>
      <c r="J66" s="1"/>
      <c r="K66" s="1"/>
      <c r="L66" s="1"/>
      <c r="M66" s="1"/>
    </row>
    <row r="67" spans="2:13">
      <c r="C67" s="1"/>
      <c r="D67" s="1"/>
      <c r="E67" s="1"/>
      <c r="F67" s="1"/>
      <c r="G67" s="1"/>
      <c r="I67" s="1">
        <v>5</v>
      </c>
      <c r="J67" s="1">
        <v>4</v>
      </c>
      <c r="K67" s="1">
        <v>4</v>
      </c>
      <c r="L67" s="1">
        <v>5</v>
      </c>
      <c r="M67" s="1">
        <v>4</v>
      </c>
    </row>
    <row r="68" spans="2:13">
      <c r="C68" s="1">
        <v>1</v>
      </c>
      <c r="D68" s="1">
        <v>2</v>
      </c>
      <c r="E68" s="1">
        <v>2</v>
      </c>
      <c r="F68" s="1">
        <v>1</v>
      </c>
      <c r="G68" s="1">
        <v>1</v>
      </c>
      <c r="I68" s="1"/>
      <c r="J68" s="1"/>
      <c r="K68" s="1"/>
      <c r="L68" s="1"/>
      <c r="M68" s="1"/>
    </row>
    <row r="69" spans="2:13">
      <c r="C69" s="1"/>
      <c r="D69" s="1"/>
      <c r="E69" s="1"/>
      <c r="F69" s="1"/>
      <c r="G69" s="1"/>
      <c r="I69" s="1">
        <v>4</v>
      </c>
      <c r="J69" s="1">
        <v>4</v>
      </c>
      <c r="K69" s="1">
        <v>4</v>
      </c>
      <c r="L69" s="1">
        <v>5</v>
      </c>
      <c r="M69" s="1">
        <v>4</v>
      </c>
    </row>
    <row r="70" spans="2:13">
      <c r="C70" s="1">
        <v>2</v>
      </c>
      <c r="D70" s="1">
        <v>2</v>
      </c>
      <c r="E70" s="1">
        <v>2</v>
      </c>
      <c r="F70" s="1">
        <v>2</v>
      </c>
      <c r="G70" s="1">
        <v>2</v>
      </c>
      <c r="I70" s="1"/>
      <c r="J70" s="1"/>
      <c r="K70" s="1"/>
      <c r="L70" s="1"/>
      <c r="M70" s="1"/>
    </row>
    <row r="71" spans="2:13">
      <c r="C71" s="1">
        <f>SUM(C52:C70)/10</f>
        <v>1.7</v>
      </c>
      <c r="D71" s="1">
        <f t="shared" ref="D71:G71" si="24">SUM(D52:D70)/10</f>
        <v>2.2999999999999998</v>
      </c>
      <c r="E71" s="1">
        <f t="shared" si="24"/>
        <v>2.1</v>
      </c>
      <c r="F71" s="1">
        <f t="shared" si="24"/>
        <v>1.9</v>
      </c>
      <c r="G71" s="1">
        <f t="shared" si="24"/>
        <v>1.8</v>
      </c>
      <c r="I71" s="1">
        <v>4</v>
      </c>
      <c r="J71" s="1">
        <v>5</v>
      </c>
      <c r="K71" s="1">
        <v>4</v>
      </c>
      <c r="L71" s="1">
        <v>4</v>
      </c>
      <c r="M71" s="1">
        <v>4</v>
      </c>
    </row>
    <row r="72" spans="2:13">
      <c r="I72">
        <f>SUM(I53:I71)/10</f>
        <v>4.0999999999999996</v>
      </c>
      <c r="J72">
        <f t="shared" ref="J72:M72" si="25">SUM(J53:J71)/10</f>
        <v>4.4000000000000004</v>
      </c>
      <c r="K72">
        <f t="shared" si="25"/>
        <v>4.0999999999999996</v>
      </c>
      <c r="L72">
        <f t="shared" si="25"/>
        <v>4.4000000000000004</v>
      </c>
      <c r="M72">
        <f t="shared" si="25"/>
        <v>4</v>
      </c>
    </row>
    <row r="74" spans="2:13">
      <c r="C74">
        <f>I71-C71</f>
        <v>2.2999999999999998</v>
      </c>
      <c r="D74">
        <f>J71-D71</f>
        <v>2.7</v>
      </c>
      <c r="E74">
        <f>K71-E71</f>
        <v>1.9</v>
      </c>
      <c r="F74">
        <f>L71-F71</f>
        <v>2.1</v>
      </c>
      <c r="G74">
        <f>M71-G71</f>
        <v>2.2000000000000002</v>
      </c>
    </row>
    <row r="75" spans="2:13">
      <c r="B75" t="s">
        <v>223</v>
      </c>
      <c r="C75">
        <f>AVERAGE(C74:G74)</f>
        <v>2.2399999999999998</v>
      </c>
    </row>
    <row r="76" spans="2:13">
      <c r="B76" t="s">
        <v>224</v>
      </c>
      <c r="C76">
        <f>_xlfn.STDEV.P(C74:G74)</f>
        <v>0.26532998322843343</v>
      </c>
    </row>
    <row r="77" spans="2:13">
      <c r="B77" t="s">
        <v>225</v>
      </c>
      <c r="C77">
        <v>0.03</v>
      </c>
    </row>
    <row r="78" spans="2:13" ht="18.75">
      <c r="B78" s="125" t="s">
        <v>229</v>
      </c>
      <c r="C78" s="123" t="s">
        <v>226</v>
      </c>
    </row>
    <row r="79" spans="2:13" ht="18.75">
      <c r="C79" s="124" t="s">
        <v>227</v>
      </c>
    </row>
    <row r="80" spans="2:13">
      <c r="C80" s="124" t="s">
        <v>230</v>
      </c>
    </row>
    <row r="81" spans="3:13">
      <c r="C81" t="s">
        <v>228</v>
      </c>
    </row>
    <row r="84" spans="3:13">
      <c r="C84" s="1">
        <v>2</v>
      </c>
      <c r="D84" s="1">
        <v>3</v>
      </c>
      <c r="E84" s="1">
        <v>2</v>
      </c>
      <c r="F84" s="1">
        <v>2</v>
      </c>
      <c r="G84" s="1">
        <v>2</v>
      </c>
      <c r="I84" s="1">
        <v>5</v>
      </c>
      <c r="J84" s="1">
        <v>4</v>
      </c>
      <c r="K84" s="1">
        <v>5</v>
      </c>
      <c r="L84" s="1">
        <v>4</v>
      </c>
      <c r="M84" s="1">
        <v>4</v>
      </c>
    </row>
    <row r="86" spans="3:13">
      <c r="C86" s="1">
        <v>3</v>
      </c>
      <c r="D86" s="1">
        <v>3</v>
      </c>
      <c r="E86" s="1">
        <v>3</v>
      </c>
      <c r="F86" s="1">
        <v>2</v>
      </c>
      <c r="G86" s="1">
        <v>3</v>
      </c>
      <c r="I86" s="1">
        <v>4</v>
      </c>
      <c r="J86" s="1">
        <v>5</v>
      </c>
      <c r="K86" s="1">
        <v>5</v>
      </c>
      <c r="L86" s="1">
        <v>5</v>
      </c>
      <c r="M86" s="1">
        <v>4</v>
      </c>
    </row>
    <row r="88" spans="3:13">
      <c r="C88" s="1">
        <v>2</v>
      </c>
      <c r="D88" s="1">
        <v>3</v>
      </c>
      <c r="E88" s="1">
        <v>3</v>
      </c>
      <c r="F88" s="1">
        <v>2</v>
      </c>
      <c r="G88" s="1">
        <v>2</v>
      </c>
      <c r="I88" s="1">
        <v>4</v>
      </c>
      <c r="J88" s="1">
        <v>4</v>
      </c>
      <c r="K88" s="1">
        <v>4</v>
      </c>
      <c r="L88" s="1">
        <v>5</v>
      </c>
      <c r="M88" s="1">
        <v>4</v>
      </c>
    </row>
    <row r="90" spans="3:13">
      <c r="C90" s="1">
        <v>1</v>
      </c>
      <c r="D90" s="1">
        <v>2</v>
      </c>
      <c r="E90" s="1">
        <v>1</v>
      </c>
      <c r="F90" s="1">
        <v>2</v>
      </c>
      <c r="G90" s="1">
        <v>2</v>
      </c>
      <c r="I90" s="1">
        <v>3</v>
      </c>
      <c r="J90" s="1">
        <v>4</v>
      </c>
      <c r="K90" s="1">
        <v>4</v>
      </c>
      <c r="L90" s="1">
        <v>5</v>
      </c>
      <c r="M90" s="1">
        <v>4</v>
      </c>
    </row>
    <row r="92" spans="3:13">
      <c r="C92" s="1">
        <v>1</v>
      </c>
      <c r="D92" s="1">
        <v>2</v>
      </c>
      <c r="E92" s="1">
        <v>2</v>
      </c>
      <c r="F92" s="1">
        <v>2</v>
      </c>
      <c r="G92" s="1">
        <v>2</v>
      </c>
      <c r="I92" s="1">
        <v>3</v>
      </c>
      <c r="J92" s="1">
        <v>4</v>
      </c>
      <c r="K92" s="1">
        <v>3</v>
      </c>
      <c r="L92" s="1">
        <v>3</v>
      </c>
      <c r="M92" s="1">
        <v>3</v>
      </c>
    </row>
    <row r="94" spans="3:13">
      <c r="C94" s="1">
        <v>1</v>
      </c>
      <c r="D94" s="1">
        <v>2</v>
      </c>
      <c r="E94" s="1">
        <v>2</v>
      </c>
      <c r="F94" s="1">
        <v>2</v>
      </c>
      <c r="G94" s="1">
        <v>1</v>
      </c>
      <c r="I94" s="1">
        <v>5</v>
      </c>
      <c r="J94" s="1">
        <v>5</v>
      </c>
      <c r="K94" s="1">
        <v>4</v>
      </c>
      <c r="L94" s="1">
        <v>4</v>
      </c>
      <c r="M94" s="1">
        <v>5</v>
      </c>
    </row>
    <row r="96" spans="3:13">
      <c r="C96" s="1">
        <v>2</v>
      </c>
      <c r="D96" s="1">
        <v>2</v>
      </c>
      <c r="E96" s="1">
        <v>2</v>
      </c>
      <c r="F96" s="1">
        <v>2</v>
      </c>
      <c r="G96" s="1">
        <v>2</v>
      </c>
      <c r="I96" s="1">
        <v>4</v>
      </c>
      <c r="J96" s="1">
        <v>5</v>
      </c>
      <c r="K96" s="1">
        <v>4</v>
      </c>
      <c r="L96" s="1">
        <v>4</v>
      </c>
      <c r="M96" s="1">
        <v>4</v>
      </c>
    </row>
    <row r="98" spans="3:13">
      <c r="C98" s="1">
        <v>2</v>
      </c>
      <c r="D98" s="1">
        <v>1</v>
      </c>
      <c r="E98" s="1">
        <v>2</v>
      </c>
      <c r="F98" s="1">
        <v>2</v>
      </c>
      <c r="G98" s="1">
        <v>1</v>
      </c>
      <c r="I98" s="1">
        <v>5</v>
      </c>
      <c r="J98" s="1">
        <v>4</v>
      </c>
      <c r="K98" s="1">
        <v>4</v>
      </c>
      <c r="L98" s="1">
        <v>5</v>
      </c>
      <c r="M98" s="1">
        <v>4</v>
      </c>
    </row>
    <row r="100" spans="3:13">
      <c r="C100" s="1">
        <v>2</v>
      </c>
      <c r="D100" s="1">
        <v>2</v>
      </c>
      <c r="E100" s="1">
        <v>3</v>
      </c>
      <c r="F100" s="1">
        <v>2</v>
      </c>
      <c r="G100" s="1">
        <v>2</v>
      </c>
      <c r="I100" s="1">
        <v>4</v>
      </c>
      <c r="J100" s="1">
        <v>4</v>
      </c>
      <c r="K100" s="1">
        <v>4</v>
      </c>
      <c r="L100" s="1">
        <v>5</v>
      </c>
      <c r="M100" s="1">
        <v>4</v>
      </c>
    </row>
    <row r="102" spans="3:13">
      <c r="C102" s="1">
        <v>1</v>
      </c>
      <c r="D102" s="1">
        <v>2</v>
      </c>
      <c r="E102" s="1">
        <v>2</v>
      </c>
      <c r="F102" s="1">
        <v>2</v>
      </c>
      <c r="G102" s="1">
        <v>1</v>
      </c>
      <c r="I102" s="1">
        <v>4</v>
      </c>
      <c r="J102" s="1">
        <v>5</v>
      </c>
      <c r="K102" s="1">
        <v>4</v>
      </c>
      <c r="L102" s="1">
        <v>4</v>
      </c>
      <c r="M102" s="1">
        <v>4</v>
      </c>
    </row>
    <row r="103" spans="3:13">
      <c r="C103">
        <f>SUM(C84:C102)/10</f>
        <v>1.7</v>
      </c>
      <c r="D103">
        <f t="shared" ref="D103:G103" si="26">SUM(D84:D102)/10</f>
        <v>2.2000000000000002</v>
      </c>
      <c r="E103">
        <f t="shared" si="26"/>
        <v>2.2000000000000002</v>
      </c>
      <c r="F103">
        <f t="shared" si="26"/>
        <v>2</v>
      </c>
      <c r="G103">
        <f t="shared" si="26"/>
        <v>1.8</v>
      </c>
      <c r="I103">
        <f>SUM(I84:I102)/10</f>
        <v>4.0999999999999996</v>
      </c>
      <c r="J103">
        <f t="shared" ref="J103:M103" si="27">SUM(J84:J102)/10</f>
        <v>4.4000000000000004</v>
      </c>
      <c r="K103">
        <f t="shared" si="27"/>
        <v>4.0999999999999996</v>
      </c>
      <c r="L103">
        <f t="shared" si="27"/>
        <v>4.4000000000000004</v>
      </c>
      <c r="M103">
        <f t="shared" si="27"/>
        <v>4</v>
      </c>
    </row>
    <row r="105" spans="3:13">
      <c r="D105">
        <f>I103-C103</f>
        <v>2.3999999999999995</v>
      </c>
      <c r="E105">
        <f>J103-D103</f>
        <v>2.2000000000000002</v>
      </c>
      <c r="F105">
        <f>K103-E103</f>
        <v>1.8999999999999995</v>
      </c>
      <c r="G105">
        <f>L103-F103</f>
        <v>2.4000000000000004</v>
      </c>
      <c r="H105">
        <f>M103-G103</f>
        <v>2.2000000000000002</v>
      </c>
    </row>
    <row r="106" spans="3:13">
      <c r="D106">
        <f>AVERAGE(D105:H105)</f>
        <v>2.2199999999999998</v>
      </c>
    </row>
    <row r="107" spans="3:13">
      <c r="D107">
        <f>_xlfn.STDEV.P(D105:H105)</f>
        <v>0.18330302779823376</v>
      </c>
    </row>
    <row r="108" spans="3:13">
      <c r="D108" t="s">
        <v>233</v>
      </c>
      <c r="E108" t="s">
        <v>234</v>
      </c>
      <c r="F108" t="s">
        <v>235</v>
      </c>
    </row>
    <row r="109" spans="3:13">
      <c r="C109" t="s">
        <v>231</v>
      </c>
      <c r="D109">
        <v>2.62</v>
      </c>
      <c r="E109">
        <f>D107</f>
        <v>0.18330302779823376</v>
      </c>
      <c r="F109">
        <f>E109*3</f>
        <v>0.54990908339470135</v>
      </c>
      <c r="G109">
        <f>D109-F109</f>
        <v>2.0700909166052988</v>
      </c>
    </row>
    <row r="110" spans="3:13">
      <c r="C110" t="s">
        <v>232</v>
      </c>
    </row>
    <row r="111" spans="3:13">
      <c r="E111">
        <f>E109/SQRT(5)</f>
        <v>8.1975606127676862E-2</v>
      </c>
    </row>
  </sheetData>
  <sortState ref="C36:G36">
    <sortCondition sortBy="cellColor" ref="C36" dxfId="0"/>
  </sortState>
  <conditionalFormatting sqref="C52:G7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G4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Q2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Q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B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7:AB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M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:G84 C86:G86 C88:G88 C90:G90 C92:G92 C94:G94 C96:G96 C98:G98 C100:G100 C102:G102 I102:M102 I100:M100 I98:M98 I96:M96 I94:M94 I92:M92 I90:M90 I88:M88 I86:M86 I84:M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B1" workbookViewId="0">
      <selection activeCell="P17" sqref="P17"/>
    </sheetView>
  </sheetViews>
  <sheetFormatPr defaultRowHeight="15"/>
  <cols>
    <col min="2" max="2" width="8.5703125" bestFit="1" customWidth="1"/>
    <col min="3" max="3" width="3" bestFit="1" customWidth="1"/>
    <col min="4" max="4" width="72.42578125" customWidth="1"/>
    <col min="5" max="5" width="7.42578125" customWidth="1"/>
    <col min="8" max="8" width="9.140625" style="95"/>
  </cols>
  <sheetData>
    <row r="1" spans="2:12" ht="15.75" thickBot="1">
      <c r="B1" s="113"/>
      <c r="C1" s="113"/>
      <c r="D1" s="113"/>
      <c r="E1" s="113"/>
    </row>
    <row r="2" spans="2:12" ht="15.75" thickBot="1">
      <c r="B2" s="120" t="s">
        <v>218</v>
      </c>
      <c r="C2" s="120"/>
      <c r="D2" s="120" t="s">
        <v>207</v>
      </c>
      <c r="E2" s="120" t="s">
        <v>219</v>
      </c>
    </row>
    <row r="3" spans="2:12">
      <c r="B3" s="121" t="s">
        <v>130</v>
      </c>
      <c r="C3" s="102" t="s">
        <v>208</v>
      </c>
      <c r="D3" s="103" t="s">
        <v>99</v>
      </c>
      <c r="E3" s="105">
        <v>9</v>
      </c>
    </row>
    <row r="4" spans="2:12">
      <c r="B4" s="115" t="s">
        <v>222</v>
      </c>
      <c r="C4" s="97" t="s">
        <v>209</v>
      </c>
      <c r="D4" s="98" t="s">
        <v>102</v>
      </c>
      <c r="E4" s="106">
        <v>6.33</v>
      </c>
      <c r="J4" s="95"/>
      <c r="K4" s="95"/>
      <c r="L4" s="95"/>
    </row>
    <row r="5" spans="2:12">
      <c r="B5" s="100"/>
      <c r="C5" s="97" t="s">
        <v>210</v>
      </c>
      <c r="D5" s="98" t="s">
        <v>100</v>
      </c>
      <c r="E5" s="106">
        <v>6.32</v>
      </c>
      <c r="J5" s="95"/>
      <c r="K5" s="95"/>
      <c r="L5" s="95"/>
    </row>
    <row r="6" spans="2:12">
      <c r="B6" s="100"/>
      <c r="C6" s="97" t="s">
        <v>211</v>
      </c>
      <c r="D6" s="98" t="s">
        <v>101</v>
      </c>
      <c r="E6" s="107">
        <v>4</v>
      </c>
      <c r="J6" s="95"/>
      <c r="K6" s="95"/>
      <c r="L6" s="95"/>
    </row>
    <row r="7" spans="2:12">
      <c r="B7" s="100"/>
      <c r="C7" s="97" t="s">
        <v>212</v>
      </c>
      <c r="D7" s="98" t="s">
        <v>103</v>
      </c>
      <c r="E7" s="107">
        <v>5.9999999999999973</v>
      </c>
      <c r="J7" s="95"/>
      <c r="K7" s="95"/>
      <c r="L7" s="95"/>
    </row>
    <row r="8" spans="2:12">
      <c r="B8" s="100"/>
      <c r="C8" s="97" t="s">
        <v>213</v>
      </c>
      <c r="D8" s="98" t="s">
        <v>104</v>
      </c>
      <c r="E8" s="106">
        <v>10.61</v>
      </c>
      <c r="J8" s="95"/>
      <c r="K8" s="95"/>
      <c r="L8" s="95"/>
    </row>
    <row r="9" spans="2:12">
      <c r="B9" s="100"/>
      <c r="C9" s="97" t="s">
        <v>214</v>
      </c>
      <c r="D9" s="98" t="s">
        <v>105</v>
      </c>
      <c r="E9" s="106">
        <v>10.61</v>
      </c>
      <c r="J9" s="95"/>
      <c r="K9" s="95"/>
      <c r="L9" s="95"/>
    </row>
    <row r="10" spans="2:12">
      <c r="B10" s="100"/>
      <c r="C10" s="97" t="s">
        <v>215</v>
      </c>
      <c r="D10" s="98" t="s">
        <v>106</v>
      </c>
      <c r="E10" s="106">
        <v>6.71</v>
      </c>
    </row>
    <row r="11" spans="2:12">
      <c r="B11" s="100"/>
      <c r="C11" s="97" t="s">
        <v>216</v>
      </c>
      <c r="D11" s="98" t="s">
        <v>167</v>
      </c>
      <c r="E11" s="106">
        <v>9.49</v>
      </c>
      <c r="J11" s="95"/>
    </row>
    <row r="12" spans="2:12">
      <c r="B12" s="100"/>
      <c r="C12" s="97" t="s">
        <v>217</v>
      </c>
      <c r="D12" s="98" t="s">
        <v>118</v>
      </c>
      <c r="E12" s="106">
        <v>10.61</v>
      </c>
      <c r="J12" s="95"/>
    </row>
    <row r="13" spans="2:12">
      <c r="B13" s="117"/>
      <c r="C13" s="104"/>
      <c r="D13" s="114" t="s">
        <v>221</v>
      </c>
      <c r="E13" s="118"/>
      <c r="J13" s="95"/>
    </row>
    <row r="14" spans="2:12">
      <c r="B14" s="122" t="s">
        <v>131</v>
      </c>
      <c r="C14" s="97" t="s">
        <v>208</v>
      </c>
      <c r="D14" s="96" t="s">
        <v>107</v>
      </c>
      <c r="E14" s="111">
        <v>4.8099999999999996</v>
      </c>
    </row>
    <row r="15" spans="2:12">
      <c r="B15" s="116" t="s">
        <v>220</v>
      </c>
      <c r="C15" s="97" t="s">
        <v>209</v>
      </c>
      <c r="D15" s="96" t="s">
        <v>116</v>
      </c>
      <c r="E15" s="111">
        <v>5.88</v>
      </c>
    </row>
    <row r="16" spans="2:12">
      <c r="B16" s="108"/>
      <c r="C16" s="97" t="s">
        <v>210</v>
      </c>
      <c r="D16" s="96" t="s">
        <v>108</v>
      </c>
      <c r="E16" s="111">
        <v>4.8099999999999996</v>
      </c>
    </row>
    <row r="17" spans="1:6">
      <c r="B17" s="108"/>
      <c r="C17" s="97" t="s">
        <v>211</v>
      </c>
      <c r="D17" s="96" t="s">
        <v>109</v>
      </c>
      <c r="E17" s="111">
        <v>9.8000000000000007</v>
      </c>
    </row>
    <row r="18" spans="1:6">
      <c r="B18" s="108"/>
      <c r="C18" s="97" t="s">
        <v>212</v>
      </c>
      <c r="D18" s="96" t="s">
        <v>110</v>
      </c>
      <c r="E18" s="111">
        <v>5.72</v>
      </c>
    </row>
    <row r="19" spans="1:6">
      <c r="A19" s="95"/>
      <c r="B19" s="108"/>
      <c r="C19" s="97" t="s">
        <v>213</v>
      </c>
      <c r="D19" s="96" t="s">
        <v>111</v>
      </c>
      <c r="E19" s="111">
        <v>6.71</v>
      </c>
    </row>
    <row r="20" spans="1:6">
      <c r="A20" s="95"/>
      <c r="B20" s="119"/>
      <c r="C20" s="97" t="s">
        <v>214</v>
      </c>
      <c r="D20" s="96" t="s">
        <v>112</v>
      </c>
      <c r="E20" s="111">
        <v>11</v>
      </c>
      <c r="F20" s="101"/>
    </row>
    <row r="21" spans="1:6">
      <c r="B21" s="108"/>
      <c r="C21" s="97" t="s">
        <v>215</v>
      </c>
      <c r="D21" s="96" t="s">
        <v>113</v>
      </c>
      <c r="E21" s="111">
        <v>14</v>
      </c>
    </row>
    <row r="22" spans="1:6">
      <c r="B22" s="108"/>
      <c r="C22" s="97" t="s">
        <v>216</v>
      </c>
      <c r="D22" s="96" t="s">
        <v>114</v>
      </c>
      <c r="E22" s="111">
        <v>6.33</v>
      </c>
    </row>
    <row r="23" spans="1:6" ht="15.75" thickBot="1">
      <c r="B23" s="109"/>
      <c r="C23" s="99" t="s">
        <v>217</v>
      </c>
      <c r="D23" s="110" t="s">
        <v>115</v>
      </c>
      <c r="E23" s="112">
        <v>10.61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0" sqref="D10"/>
    </sheetView>
  </sheetViews>
  <sheetFormatPr defaultRowHeight="15"/>
  <cols>
    <col min="1" max="1" width="3.42578125" bestFit="1" customWidth="1"/>
    <col min="2" max="2" width="13.85546875" bestFit="1" customWidth="1"/>
    <col min="3" max="3" width="11.7109375" bestFit="1" customWidth="1"/>
    <col min="6" max="6" width="13.42578125" bestFit="1" customWidth="1"/>
    <col min="7" max="7" width="16.28515625" bestFit="1" customWidth="1"/>
  </cols>
  <sheetData>
    <row r="1" spans="1:10">
      <c r="A1" s="2" t="s">
        <v>0</v>
      </c>
      <c r="B1" s="2" t="s">
        <v>3</v>
      </c>
      <c r="C1" s="2" t="s">
        <v>4</v>
      </c>
      <c r="D1" s="5" t="s">
        <v>26</v>
      </c>
      <c r="E1" s="5" t="s">
        <v>29</v>
      </c>
      <c r="F1" s="2" t="s">
        <v>1</v>
      </c>
      <c r="G1" s="2" t="s">
        <v>43</v>
      </c>
    </row>
    <row r="2" spans="1:10">
      <c r="A2" s="40" t="s">
        <v>50</v>
      </c>
      <c r="B2" s="40" t="s">
        <v>143</v>
      </c>
      <c r="C2" s="40" t="s">
        <v>144</v>
      </c>
      <c r="D2" s="41">
        <v>36</v>
      </c>
      <c r="E2" s="42" t="s">
        <v>31</v>
      </c>
      <c r="F2" s="43">
        <v>40987</v>
      </c>
      <c r="G2" s="44" t="s">
        <v>44</v>
      </c>
    </row>
    <row r="3" spans="1:10">
      <c r="A3" s="40" t="s">
        <v>51</v>
      </c>
      <c r="B3" s="40" t="s">
        <v>24</v>
      </c>
      <c r="C3" s="40" t="s">
        <v>25</v>
      </c>
      <c r="D3" s="41">
        <v>42</v>
      </c>
      <c r="E3" s="42" t="s">
        <v>30</v>
      </c>
      <c r="F3" s="43">
        <v>40989</v>
      </c>
      <c r="G3" s="44" t="s">
        <v>44</v>
      </c>
    </row>
    <row r="4" spans="1:10">
      <c r="A4" s="40" t="s">
        <v>52</v>
      </c>
      <c r="B4" s="40" t="s">
        <v>32</v>
      </c>
      <c r="C4" s="40" t="s">
        <v>33</v>
      </c>
      <c r="D4" s="41">
        <v>32</v>
      </c>
      <c r="E4" s="42" t="s">
        <v>31</v>
      </c>
      <c r="F4" s="43">
        <v>40989</v>
      </c>
      <c r="G4" s="44" t="s">
        <v>66</v>
      </c>
    </row>
    <row r="5" spans="1:10">
      <c r="A5" s="40" t="s">
        <v>53</v>
      </c>
      <c r="B5" s="40" t="s">
        <v>27</v>
      </c>
      <c r="C5" s="40" t="s">
        <v>28</v>
      </c>
      <c r="D5" s="41">
        <v>37</v>
      </c>
      <c r="E5" s="42" t="s">
        <v>30</v>
      </c>
      <c r="F5" s="43">
        <v>40990</v>
      </c>
      <c r="G5" s="44" t="s">
        <v>44</v>
      </c>
    </row>
    <row r="6" spans="1:10">
      <c r="A6" s="40" t="s">
        <v>54</v>
      </c>
      <c r="B6" s="40" t="s">
        <v>69</v>
      </c>
      <c r="C6" s="40" t="s">
        <v>70</v>
      </c>
      <c r="D6" s="41">
        <v>33</v>
      </c>
      <c r="E6" s="42" t="s">
        <v>31</v>
      </c>
      <c r="F6" s="43">
        <v>40991</v>
      </c>
      <c r="G6" s="44" t="s">
        <v>66</v>
      </c>
      <c r="I6" s="88" t="s">
        <v>119</v>
      </c>
      <c r="J6" s="88"/>
    </row>
    <row r="7" spans="1:10">
      <c r="D7" s="11"/>
      <c r="E7" s="4"/>
      <c r="F7" s="3"/>
      <c r="G7" s="1"/>
      <c r="I7" s="53"/>
      <c r="J7" s="53"/>
    </row>
    <row r="8" spans="1:10">
      <c r="A8" s="45" t="s">
        <v>55</v>
      </c>
      <c r="B8" s="45" t="s">
        <v>18</v>
      </c>
      <c r="C8" s="45" t="s">
        <v>19</v>
      </c>
      <c r="D8" s="46">
        <v>29</v>
      </c>
      <c r="E8" s="47" t="s">
        <v>31</v>
      </c>
      <c r="F8" s="48">
        <v>40996</v>
      </c>
      <c r="G8" s="45"/>
      <c r="I8" s="54" t="s">
        <v>145</v>
      </c>
      <c r="J8" s="55"/>
    </row>
    <row r="9" spans="1:10">
      <c r="A9" s="45" t="s">
        <v>56</v>
      </c>
      <c r="B9" s="45" t="s">
        <v>67</v>
      </c>
      <c r="C9" s="45" t="s">
        <v>68</v>
      </c>
      <c r="D9" s="46">
        <v>38</v>
      </c>
      <c r="E9" s="47" t="s">
        <v>30</v>
      </c>
      <c r="F9" s="48"/>
      <c r="G9" s="45"/>
      <c r="I9" s="54" t="s">
        <v>146</v>
      </c>
      <c r="J9" s="56"/>
    </row>
    <row r="10" spans="1:10">
      <c r="A10" s="45" t="s">
        <v>57</v>
      </c>
      <c r="B10" s="45" t="s">
        <v>2</v>
      </c>
      <c r="C10" s="45" t="s">
        <v>5</v>
      </c>
      <c r="D10" s="46">
        <v>35</v>
      </c>
      <c r="E10" s="47" t="s">
        <v>30</v>
      </c>
      <c r="F10" s="48"/>
      <c r="G10" s="45"/>
      <c r="I10" s="54" t="s">
        <v>147</v>
      </c>
      <c r="J10" s="57"/>
    </row>
    <row r="11" spans="1:10">
      <c r="A11" s="45" t="s">
        <v>58</v>
      </c>
      <c r="B11" s="45" t="s">
        <v>34</v>
      </c>
      <c r="C11" s="45" t="s">
        <v>35</v>
      </c>
      <c r="D11" s="46">
        <v>41</v>
      </c>
      <c r="E11" s="47" t="s">
        <v>30</v>
      </c>
      <c r="F11" s="48"/>
      <c r="G11" s="45"/>
    </row>
    <row r="12" spans="1:10">
      <c r="A12" s="45" t="s">
        <v>59</v>
      </c>
      <c r="B12" s="45" t="s">
        <v>38</v>
      </c>
      <c r="C12" s="45" t="s">
        <v>39</v>
      </c>
      <c r="D12" s="46">
        <v>39</v>
      </c>
      <c r="E12" s="47" t="s">
        <v>30</v>
      </c>
      <c r="F12" s="48"/>
      <c r="G12" s="45"/>
    </row>
    <row r="13" spans="1:10">
      <c r="D13" s="11"/>
      <c r="E13" s="4"/>
      <c r="F13" s="3"/>
    </row>
    <row r="14" spans="1:10">
      <c r="A14" s="49" t="s">
        <v>60</v>
      </c>
      <c r="B14" s="49" t="s">
        <v>22</v>
      </c>
      <c r="C14" s="49" t="s">
        <v>23</v>
      </c>
      <c r="D14" s="50">
        <v>24</v>
      </c>
      <c r="E14" s="51" t="s">
        <v>31</v>
      </c>
      <c r="F14" s="52"/>
      <c r="G14" s="49"/>
    </row>
    <row r="15" spans="1:10">
      <c r="A15" s="49" t="s">
        <v>61</v>
      </c>
      <c r="B15" s="49" t="s">
        <v>36</v>
      </c>
      <c r="C15" s="49" t="s">
        <v>37</v>
      </c>
      <c r="D15" s="50">
        <v>62</v>
      </c>
      <c r="E15" s="51" t="s">
        <v>30</v>
      </c>
      <c r="F15" s="52"/>
      <c r="G15" s="49"/>
    </row>
    <row r="16" spans="1:10">
      <c r="A16" s="49" t="s">
        <v>62</v>
      </c>
      <c r="B16" s="49" t="s">
        <v>65</v>
      </c>
      <c r="C16" s="49" t="s">
        <v>40</v>
      </c>
      <c r="D16" s="50">
        <v>55</v>
      </c>
      <c r="E16" s="51" t="s">
        <v>31</v>
      </c>
      <c r="F16" s="52"/>
      <c r="G16" s="49"/>
    </row>
    <row r="17" spans="1:7">
      <c r="A17" s="49" t="s">
        <v>63</v>
      </c>
      <c r="B17" s="49" t="s">
        <v>20</v>
      </c>
      <c r="C17" s="49" t="s">
        <v>21</v>
      </c>
      <c r="D17" s="50">
        <v>35</v>
      </c>
      <c r="E17" s="51" t="s">
        <v>31</v>
      </c>
      <c r="F17" s="52"/>
      <c r="G17" s="49"/>
    </row>
    <row r="18" spans="1:7">
      <c r="A18" s="49" t="s">
        <v>64</v>
      </c>
      <c r="B18" s="49" t="s">
        <v>41</v>
      </c>
      <c r="C18" s="49" t="s">
        <v>42</v>
      </c>
      <c r="D18" s="50">
        <v>28</v>
      </c>
      <c r="E18" s="51" t="s">
        <v>31</v>
      </c>
      <c r="F18" s="52"/>
      <c r="G18" s="49"/>
    </row>
    <row r="19" spans="1:7">
      <c r="D19" s="11"/>
      <c r="F19" s="10"/>
    </row>
  </sheetData>
  <mergeCells count="1">
    <mergeCell ref="I6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G26" sqref="G26"/>
    </sheetView>
  </sheetViews>
  <sheetFormatPr defaultRowHeight="15"/>
  <sheetData>
    <row r="1" spans="1:17">
      <c r="A1" s="30"/>
      <c r="B1" s="27"/>
      <c r="C1" s="27"/>
      <c r="D1" s="30" t="s">
        <v>71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>
      <c r="A2" s="31"/>
      <c r="B2" s="28" t="s">
        <v>72</v>
      </c>
      <c r="C2" s="28"/>
      <c r="D2" s="28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>
      <c r="A3" s="32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>
      <c r="A4" s="33" t="s">
        <v>73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17">
      <c r="A5" s="32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>
      <c r="A6" s="32" t="s">
        <v>120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17">
      <c r="A7" s="32" t="s">
        <v>123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17">
      <c r="A8" s="32" t="s">
        <v>124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</row>
    <row r="9" spans="1:17">
      <c r="A9" s="32" t="s">
        <v>121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spans="1:17">
      <c r="A10" s="32" t="s">
        <v>74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</row>
    <row r="11" spans="1:17">
      <c r="A11" s="32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</row>
    <row r="12" spans="1:17">
      <c r="A12" s="29" t="s">
        <v>122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1:17">
      <c r="A13" s="32" t="s">
        <v>125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</row>
    <row r="14" spans="1:17">
      <c r="A14" s="32" t="s">
        <v>75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>
      <c r="A15" s="32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>
      <c r="A16" s="32" t="s">
        <v>76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>
      <c r="A17" s="32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>
      <c r="A18" s="32" t="s">
        <v>77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1:17">
      <c r="A19" s="32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>
      <c r="A20" s="32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>
      <c r="A21" s="32" t="s">
        <v>78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  <row r="22" spans="1:17">
      <c r="A22" s="32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</row>
    <row r="23" spans="1:17">
      <c r="A23" s="32" t="s">
        <v>79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</row>
    <row r="24" spans="1:17">
      <c r="A24" s="32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</row>
    <row r="25" spans="1:17">
      <c r="A25" s="32" t="s">
        <v>80</v>
      </c>
      <c r="B25" s="32" t="s">
        <v>81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1:17">
      <c r="A26" s="32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</row>
    <row r="27" spans="1:17">
      <c r="A27" s="27"/>
      <c r="B27" s="27"/>
      <c r="C27" s="32" t="s">
        <v>81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  <row r="28" spans="1:17">
      <c r="A28" s="32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</row>
    <row r="29" spans="1:17">
      <c r="A29" s="27"/>
      <c r="B29" s="27"/>
      <c r="C29" s="32" t="s">
        <v>81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</row>
    <row r="30" spans="1:17">
      <c r="A30" s="32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</row>
    <row r="31" spans="1:17">
      <c r="A31" s="32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</row>
    <row r="32" spans="1:17">
      <c r="A32" s="32" t="s">
        <v>82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</row>
    <row r="33" spans="1:17">
      <c r="A33" s="32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</row>
    <row r="34" spans="1:17">
      <c r="A34" s="32" t="s">
        <v>83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</row>
  </sheetData>
  <hyperlinks>
    <hyperlink ref="A12" r:id="rId1" display="http://www.uol.ohecampus.com/index.php?mod=dcp&amp;act=navigationindex&amp;navigationid=7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7" workbookViewId="0">
      <selection activeCell="F32" sqref="F32"/>
    </sheetView>
  </sheetViews>
  <sheetFormatPr defaultRowHeight="15"/>
  <sheetData>
    <row r="1" spans="1:1">
      <c r="A1" s="16" t="s">
        <v>84</v>
      </c>
    </row>
    <row r="2" spans="1:1">
      <c r="A2" s="18"/>
    </row>
    <row r="3" spans="1:1">
      <c r="A3" s="19" t="s">
        <v>85</v>
      </c>
    </row>
    <row r="4" spans="1:1">
      <c r="A4" s="17"/>
    </row>
    <row r="5" spans="1:1">
      <c r="A5" s="20" t="s">
        <v>86</v>
      </c>
    </row>
    <row r="7" spans="1:1">
      <c r="A7" s="20" t="s">
        <v>94</v>
      </c>
    </row>
    <row r="8" spans="1:1">
      <c r="A8" s="20"/>
    </row>
    <row r="9" spans="1:1">
      <c r="A9" s="20" t="s">
        <v>95</v>
      </c>
    </row>
    <row r="10" spans="1:1">
      <c r="A10" s="17"/>
    </row>
    <row r="11" spans="1:1">
      <c r="A11" s="20" t="s">
        <v>87</v>
      </c>
    </row>
    <row r="13" spans="1:1">
      <c r="A13" s="20" t="s">
        <v>88</v>
      </c>
    </row>
    <row r="15" spans="1:1">
      <c r="A15" s="20" t="s">
        <v>89</v>
      </c>
    </row>
    <row r="16" spans="1:1">
      <c r="A16" s="17"/>
    </row>
    <row r="17" spans="1:3">
      <c r="A17" s="20" t="s">
        <v>90</v>
      </c>
    </row>
    <row r="18" spans="1:3">
      <c r="A18" s="20" t="s">
        <v>91</v>
      </c>
      <c r="B18" s="20" t="s">
        <v>92</v>
      </c>
      <c r="C18" s="20" t="s">
        <v>92</v>
      </c>
    </row>
    <row r="20" spans="1:3">
      <c r="A20" s="21" t="s">
        <v>96</v>
      </c>
    </row>
    <row r="21" spans="1:3">
      <c r="A21" s="20" t="s">
        <v>93</v>
      </c>
    </row>
    <row r="22" spans="1:3">
      <c r="A22" s="20" t="s">
        <v>93</v>
      </c>
    </row>
    <row r="23" spans="1:3">
      <c r="A23" s="20" t="s">
        <v>93</v>
      </c>
    </row>
    <row r="24" spans="1:3">
      <c r="A24" s="20" t="s">
        <v>93</v>
      </c>
    </row>
    <row r="26" spans="1:3">
      <c r="A26" s="21" t="s">
        <v>97</v>
      </c>
    </row>
    <row r="27" spans="1:3">
      <c r="A27" s="20" t="s">
        <v>98</v>
      </c>
    </row>
    <row r="29" spans="1:3">
      <c r="A29" s="1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zoomScaleNormal="100" workbookViewId="0">
      <selection activeCell="B21" sqref="B21"/>
    </sheetView>
  </sheetViews>
  <sheetFormatPr defaultRowHeight="15"/>
  <cols>
    <col min="1" max="1" width="14.28515625" bestFit="1" customWidth="1"/>
    <col min="2" max="2" width="130.42578125" customWidth="1"/>
  </cols>
  <sheetData>
    <row r="1" spans="1:2" ht="18">
      <c r="A1" s="76" t="s">
        <v>148</v>
      </c>
      <c r="B1" s="76" t="s">
        <v>129</v>
      </c>
    </row>
    <row r="2" spans="1:2" ht="18">
      <c r="A2" s="76"/>
      <c r="B2" s="76"/>
    </row>
    <row r="3" spans="1:2" ht="18">
      <c r="A3" s="76" t="s">
        <v>149</v>
      </c>
      <c r="B3" s="76" t="s">
        <v>181</v>
      </c>
    </row>
    <row r="4" spans="1:2" ht="18">
      <c r="A4" s="76" t="s">
        <v>150</v>
      </c>
      <c r="B4" s="76" t="s">
        <v>126</v>
      </c>
    </row>
    <row r="5" spans="1:2" ht="18">
      <c r="A5" s="76" t="s">
        <v>151</v>
      </c>
      <c r="B5" s="76" t="s">
        <v>183</v>
      </c>
    </row>
    <row r="6" spans="1:2" ht="18">
      <c r="A6" s="76"/>
      <c r="B6" s="76" t="s">
        <v>184</v>
      </c>
    </row>
    <row r="7" spans="1:2" ht="18">
      <c r="A7" s="76" t="s">
        <v>152</v>
      </c>
      <c r="B7" s="77" t="s">
        <v>127</v>
      </c>
    </row>
    <row r="8" spans="1:2" ht="18">
      <c r="A8" s="76" t="s">
        <v>153</v>
      </c>
      <c r="B8" s="76" t="s">
        <v>182</v>
      </c>
    </row>
    <row r="9" spans="1:2" ht="18">
      <c r="A9" s="76" t="s">
        <v>154</v>
      </c>
      <c r="B9" s="76" t="s">
        <v>128</v>
      </c>
    </row>
    <row r="10" spans="1:2" ht="18">
      <c r="A10" s="76" t="s">
        <v>155</v>
      </c>
      <c r="B10" s="76" t="s">
        <v>185</v>
      </c>
    </row>
    <row r="11" spans="1:2" ht="18">
      <c r="A11" s="76"/>
      <c r="B11" s="76" t="s">
        <v>186</v>
      </c>
    </row>
    <row r="12" spans="1:2" ht="18">
      <c r="A12" s="76" t="s">
        <v>156</v>
      </c>
      <c r="B12" s="76" t="s">
        <v>179</v>
      </c>
    </row>
    <row r="13" spans="1:2" ht="18">
      <c r="A13" s="76" t="s">
        <v>157</v>
      </c>
      <c r="B13" s="76" t="s">
        <v>180</v>
      </c>
    </row>
    <row r="14" spans="1:2" ht="15.75">
      <c r="B14" s="12"/>
    </row>
    <row r="15" spans="1:2" ht="15.75">
      <c r="B15" s="12"/>
    </row>
    <row r="16" spans="1:2" ht="15.75">
      <c r="B16" s="12"/>
    </row>
    <row r="17" spans="2:2" ht="15.75">
      <c r="B17" s="12"/>
    </row>
    <row r="18" spans="2:2">
      <c r="B18" s="13"/>
    </row>
    <row r="20" spans="2:2">
      <c r="B20" s="13"/>
    </row>
    <row r="21" spans="2:2">
      <c r="B21" s="13"/>
    </row>
    <row r="22" spans="2:2" ht="15.75">
      <c r="B22" s="12"/>
    </row>
    <row r="23" spans="2:2" ht="15.75">
      <c r="B23" s="12"/>
    </row>
  </sheetData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opLeftCell="A16" workbookViewId="0">
      <selection activeCell="L21" sqref="L21"/>
    </sheetView>
  </sheetViews>
  <sheetFormatPr defaultRowHeight="15"/>
  <sheetData>
    <row r="1" spans="1:1">
      <c r="A1" s="16" t="s">
        <v>132</v>
      </c>
    </row>
    <row r="2" spans="1:1">
      <c r="A2" s="36"/>
    </row>
    <row r="3" spans="1:1">
      <c r="A3" s="36"/>
    </row>
    <row r="4" spans="1:1">
      <c r="A4" s="37" t="s">
        <v>133</v>
      </c>
    </row>
    <row r="5" spans="1:1">
      <c r="A5" s="17"/>
    </row>
    <row r="6" spans="1:1">
      <c r="A6" s="38" t="s">
        <v>134</v>
      </c>
    </row>
    <row r="7" spans="1:1">
      <c r="A7" s="39"/>
    </row>
    <row r="8" spans="1:1">
      <c r="A8" s="20" t="s">
        <v>135</v>
      </c>
    </row>
    <row r="9" spans="1:1">
      <c r="A9" s="20" t="s">
        <v>136</v>
      </c>
    </row>
    <row r="10" spans="1:1">
      <c r="A10" s="20" t="s">
        <v>136</v>
      </c>
    </row>
    <row r="11" spans="1:1">
      <c r="A11" s="17"/>
    </row>
    <row r="12" spans="1:1">
      <c r="A12" s="20" t="s">
        <v>137</v>
      </c>
    </row>
    <row r="13" spans="1:1">
      <c r="A13" s="20" t="s">
        <v>136</v>
      </c>
    </row>
    <row r="14" spans="1:1">
      <c r="A14" s="17"/>
    </row>
    <row r="15" spans="1:1">
      <c r="A15" s="20" t="s">
        <v>138</v>
      </c>
    </row>
    <row r="16" spans="1:1">
      <c r="A16" s="20" t="s">
        <v>136</v>
      </c>
    </row>
    <row r="17" spans="1:1">
      <c r="A17" s="17"/>
    </row>
    <row r="18" spans="1:1">
      <c r="A18" s="20" t="s">
        <v>139</v>
      </c>
    </row>
    <row r="19" spans="1:1">
      <c r="A19" s="20" t="s">
        <v>136</v>
      </c>
    </row>
    <row r="20" spans="1:1">
      <c r="A20" s="20" t="s">
        <v>136</v>
      </c>
    </row>
    <row r="21" spans="1:1">
      <c r="A21" s="20"/>
    </row>
    <row r="22" spans="1:1">
      <c r="A22" s="20" t="s">
        <v>140</v>
      </c>
    </row>
    <row r="23" spans="1:1">
      <c r="A23" s="20" t="s">
        <v>136</v>
      </c>
    </row>
    <row r="24" spans="1:1">
      <c r="A24" s="20" t="s">
        <v>136</v>
      </c>
    </row>
    <row r="25" spans="1:1">
      <c r="A25" s="20"/>
    </row>
    <row r="26" spans="1:1">
      <c r="A26" s="20" t="s">
        <v>141</v>
      </c>
    </row>
    <row r="27" spans="1:1">
      <c r="A27" s="20" t="s">
        <v>136</v>
      </c>
    </row>
    <row r="28" spans="1:1">
      <c r="A28" s="20" t="s">
        <v>136</v>
      </c>
    </row>
    <row r="29" spans="1:1">
      <c r="A29" s="20"/>
    </row>
    <row r="30" spans="1:1">
      <c r="A30" s="20" t="s">
        <v>142</v>
      </c>
    </row>
    <row r="31" spans="1:1">
      <c r="A31" s="20" t="s">
        <v>136</v>
      </c>
    </row>
    <row r="32" spans="1:1">
      <c r="A32" s="20" t="s">
        <v>136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topLeftCell="A13" workbookViewId="0">
      <selection activeCell="C26" sqref="C26:C28"/>
    </sheetView>
  </sheetViews>
  <sheetFormatPr defaultRowHeight="15"/>
  <cols>
    <col min="1" max="1" width="3" bestFit="1" customWidth="1"/>
    <col min="2" max="2" width="13.28515625" customWidth="1"/>
    <col min="3" max="3" width="15.7109375" bestFit="1" customWidth="1"/>
    <col min="4" max="4" width="12.42578125" customWidth="1"/>
    <col min="5" max="5" width="13.7109375" customWidth="1"/>
    <col min="6" max="6" width="11" bestFit="1" customWidth="1"/>
    <col min="7" max="7" width="11" customWidth="1"/>
    <col min="9" max="9" width="10.85546875" bestFit="1" customWidth="1"/>
    <col min="11" max="11" width="10.85546875" bestFit="1" customWidth="1"/>
    <col min="12" max="12" width="11.140625" bestFit="1" customWidth="1"/>
    <col min="13" max="13" width="10.85546875" bestFit="1" customWidth="1"/>
    <col min="15" max="15" width="10.85546875" bestFit="1" customWidth="1"/>
    <col min="17" max="17" width="10.85546875" bestFit="1" customWidth="1"/>
    <col min="19" max="19" width="10.85546875" bestFit="1" customWidth="1"/>
    <col min="21" max="21" width="10.85546875" bestFit="1" customWidth="1"/>
  </cols>
  <sheetData>
    <row r="1" spans="1:22" s="2" customFormat="1">
      <c r="C1" s="92" t="s">
        <v>46</v>
      </c>
      <c r="D1" s="92"/>
      <c r="E1" s="91" t="s">
        <v>9</v>
      </c>
      <c r="F1" s="91"/>
      <c r="G1" s="93" t="s">
        <v>10</v>
      </c>
      <c r="H1" s="93"/>
      <c r="I1" s="89" t="s">
        <v>11</v>
      </c>
      <c r="J1" s="89"/>
      <c r="K1" s="90" t="s">
        <v>12</v>
      </c>
      <c r="L1" s="90"/>
      <c r="M1" s="91" t="s">
        <v>13</v>
      </c>
      <c r="N1" s="91"/>
      <c r="O1" s="93" t="s">
        <v>14</v>
      </c>
      <c r="P1" s="93"/>
      <c r="Q1" s="89" t="s">
        <v>15</v>
      </c>
      <c r="R1" s="89"/>
      <c r="S1" s="90" t="s">
        <v>16</v>
      </c>
      <c r="T1" s="90"/>
      <c r="U1" s="91" t="s">
        <v>17</v>
      </c>
      <c r="V1" s="91"/>
    </row>
    <row r="2" spans="1:22" s="2" customFormat="1">
      <c r="B2" s="2" t="s">
        <v>171</v>
      </c>
      <c r="C2" s="14" t="s">
        <v>47</v>
      </c>
      <c r="D2" s="14" t="s">
        <v>45</v>
      </c>
      <c r="E2" s="6" t="s">
        <v>6</v>
      </c>
      <c r="F2" s="6" t="s">
        <v>45</v>
      </c>
      <c r="G2" s="7" t="s">
        <v>6</v>
      </c>
      <c r="H2" s="7" t="s">
        <v>8</v>
      </c>
      <c r="I2" s="8" t="s">
        <v>6</v>
      </c>
      <c r="J2" s="8" t="s">
        <v>8</v>
      </c>
      <c r="K2" s="9" t="s">
        <v>6</v>
      </c>
      <c r="L2" s="9" t="s">
        <v>8</v>
      </c>
      <c r="M2" s="6" t="s">
        <v>6</v>
      </c>
      <c r="N2" s="6" t="s">
        <v>8</v>
      </c>
      <c r="O2" s="7" t="s">
        <v>6</v>
      </c>
      <c r="P2" s="7" t="s">
        <v>8</v>
      </c>
      <c r="Q2" s="8" t="s">
        <v>6</v>
      </c>
      <c r="R2" s="8" t="s">
        <v>8</v>
      </c>
      <c r="S2" s="9" t="s">
        <v>6</v>
      </c>
      <c r="T2" s="9" t="s">
        <v>8</v>
      </c>
      <c r="U2" s="6" t="s">
        <v>6</v>
      </c>
      <c r="V2" s="6" t="s">
        <v>8</v>
      </c>
    </row>
    <row r="3" spans="1:22">
      <c r="A3" s="2" t="s">
        <v>50</v>
      </c>
      <c r="B3" s="58" t="s">
        <v>172</v>
      </c>
      <c r="C3" t="s">
        <v>48</v>
      </c>
      <c r="D3" s="15">
        <v>15</v>
      </c>
      <c r="E3" t="s">
        <v>7</v>
      </c>
      <c r="F3" s="15">
        <v>15</v>
      </c>
      <c r="G3" t="s">
        <v>7</v>
      </c>
      <c r="H3" s="15">
        <v>10</v>
      </c>
      <c r="I3" t="s">
        <v>7</v>
      </c>
      <c r="J3" s="15">
        <v>10</v>
      </c>
      <c r="K3" t="s">
        <v>7</v>
      </c>
      <c r="L3" s="15">
        <v>15</v>
      </c>
      <c r="M3" t="s">
        <v>7</v>
      </c>
      <c r="N3" s="15">
        <v>12</v>
      </c>
      <c r="O3" t="s">
        <v>7</v>
      </c>
      <c r="P3" s="15">
        <v>20</v>
      </c>
      <c r="Q3" t="s">
        <v>7</v>
      </c>
      <c r="R3" s="15">
        <v>8</v>
      </c>
      <c r="S3" t="s">
        <v>159</v>
      </c>
      <c r="T3" s="15"/>
      <c r="U3" t="s">
        <v>7</v>
      </c>
      <c r="V3" s="15">
        <v>6</v>
      </c>
    </row>
    <row r="4" spans="1:22">
      <c r="A4" s="2" t="s">
        <v>51</v>
      </c>
      <c r="B4" s="58" t="s">
        <v>173</v>
      </c>
      <c r="C4" t="s">
        <v>160</v>
      </c>
      <c r="D4" s="15">
        <v>15</v>
      </c>
      <c r="E4" t="s">
        <v>7</v>
      </c>
      <c r="F4" s="15">
        <v>10</v>
      </c>
      <c r="G4" t="s">
        <v>7</v>
      </c>
      <c r="H4" s="15">
        <v>10</v>
      </c>
      <c r="I4" t="s">
        <v>7</v>
      </c>
      <c r="J4" s="15">
        <v>9</v>
      </c>
      <c r="K4" t="s">
        <v>7</v>
      </c>
      <c r="L4" s="15">
        <v>12</v>
      </c>
      <c r="M4" t="s">
        <v>7</v>
      </c>
      <c r="N4" s="15">
        <v>10</v>
      </c>
      <c r="O4" t="s">
        <v>7</v>
      </c>
      <c r="P4" s="15">
        <v>15</v>
      </c>
      <c r="Q4" t="s">
        <v>7</v>
      </c>
      <c r="R4" s="15">
        <v>10</v>
      </c>
      <c r="S4" t="s">
        <v>159</v>
      </c>
      <c r="T4" s="15"/>
      <c r="U4" t="s">
        <v>7</v>
      </c>
      <c r="V4" s="15">
        <v>5</v>
      </c>
    </row>
    <row r="5" spans="1:22">
      <c r="A5" s="2" t="s">
        <v>52</v>
      </c>
      <c r="B5" s="58" t="s">
        <v>174</v>
      </c>
      <c r="C5" t="s">
        <v>161</v>
      </c>
      <c r="D5" s="15">
        <v>20</v>
      </c>
      <c r="E5" t="s">
        <v>7</v>
      </c>
      <c r="F5" s="15">
        <v>12</v>
      </c>
      <c r="G5" t="s">
        <v>7</v>
      </c>
      <c r="H5" s="15">
        <v>15</v>
      </c>
      <c r="I5" t="s">
        <v>7</v>
      </c>
      <c r="J5" s="15">
        <v>14</v>
      </c>
      <c r="K5" t="s">
        <v>7</v>
      </c>
      <c r="L5" s="15">
        <v>30</v>
      </c>
      <c r="M5" t="s">
        <v>7</v>
      </c>
      <c r="N5" s="15">
        <v>15</v>
      </c>
      <c r="O5" t="s">
        <v>7</v>
      </c>
      <c r="P5" s="15">
        <v>30</v>
      </c>
      <c r="Q5" t="s">
        <v>7</v>
      </c>
      <c r="R5" s="15">
        <v>15</v>
      </c>
      <c r="S5" t="s">
        <v>159</v>
      </c>
      <c r="T5" s="15"/>
      <c r="U5" t="s">
        <v>7</v>
      </c>
      <c r="V5" s="15">
        <v>10</v>
      </c>
    </row>
    <row r="6" spans="1:22">
      <c r="A6" s="2" t="s">
        <v>53</v>
      </c>
      <c r="B6" s="58" t="s">
        <v>175</v>
      </c>
      <c r="C6" t="s">
        <v>162</v>
      </c>
      <c r="D6" s="15">
        <v>13</v>
      </c>
      <c r="E6" t="s">
        <v>7</v>
      </c>
      <c r="F6" s="15">
        <v>10</v>
      </c>
      <c r="G6" t="s">
        <v>7</v>
      </c>
      <c r="H6" s="15">
        <v>11</v>
      </c>
      <c r="I6" t="s">
        <v>7</v>
      </c>
      <c r="J6" s="15">
        <v>10</v>
      </c>
      <c r="K6" t="s">
        <v>7</v>
      </c>
      <c r="L6" s="15">
        <v>14</v>
      </c>
      <c r="M6" t="s">
        <v>7</v>
      </c>
      <c r="N6" s="15">
        <v>10</v>
      </c>
      <c r="O6" t="s">
        <v>7</v>
      </c>
      <c r="P6" s="15">
        <v>17</v>
      </c>
      <c r="Q6" t="s">
        <v>7</v>
      </c>
      <c r="R6" s="15">
        <v>8</v>
      </c>
      <c r="S6" t="s">
        <v>159</v>
      </c>
      <c r="T6" s="15"/>
      <c r="U6" t="s">
        <v>7</v>
      </c>
      <c r="V6" s="15">
        <v>5</v>
      </c>
    </row>
    <row r="7" spans="1:22">
      <c r="A7" s="2" t="s">
        <v>54</v>
      </c>
      <c r="B7" s="58" t="s">
        <v>176</v>
      </c>
      <c r="C7" t="s">
        <v>48</v>
      </c>
      <c r="D7" s="15">
        <v>18</v>
      </c>
      <c r="E7" t="s">
        <v>7</v>
      </c>
      <c r="F7" s="15">
        <v>15</v>
      </c>
      <c r="G7" t="s">
        <v>7</v>
      </c>
      <c r="H7" s="15">
        <v>10</v>
      </c>
      <c r="I7" t="s">
        <v>7</v>
      </c>
      <c r="J7" s="15">
        <v>15</v>
      </c>
      <c r="K7" t="s">
        <v>7</v>
      </c>
      <c r="L7" s="15">
        <v>30</v>
      </c>
      <c r="M7" t="s">
        <v>7</v>
      </c>
      <c r="N7" s="15">
        <v>13</v>
      </c>
      <c r="O7" t="s">
        <v>7</v>
      </c>
      <c r="P7" s="15">
        <v>27</v>
      </c>
      <c r="Q7" t="s">
        <v>7</v>
      </c>
      <c r="R7" s="15">
        <v>12</v>
      </c>
      <c r="S7" t="s">
        <v>159</v>
      </c>
      <c r="T7" s="15"/>
      <c r="U7" t="s">
        <v>7</v>
      </c>
      <c r="V7" s="15">
        <v>8</v>
      </c>
    </row>
    <row r="8" spans="1:22" s="73" customFormat="1" ht="3" customHeight="1">
      <c r="A8" s="71"/>
      <c r="B8" s="72"/>
      <c r="D8" s="74"/>
      <c r="F8" s="74"/>
      <c r="J8" s="74"/>
      <c r="L8" s="74"/>
      <c r="N8" s="74"/>
      <c r="P8" s="74"/>
      <c r="R8" s="74"/>
      <c r="T8" s="74"/>
    </row>
    <row r="9" spans="1:22">
      <c r="A9" s="2" t="s">
        <v>55</v>
      </c>
      <c r="B9" s="58" t="s">
        <v>177</v>
      </c>
      <c r="C9" t="s">
        <v>158</v>
      </c>
      <c r="D9" s="15">
        <v>8</v>
      </c>
      <c r="E9" t="s">
        <v>7</v>
      </c>
      <c r="F9" s="15">
        <v>5</v>
      </c>
      <c r="G9" t="s">
        <v>7</v>
      </c>
      <c r="H9" s="15">
        <v>2</v>
      </c>
      <c r="I9" t="s">
        <v>7</v>
      </c>
      <c r="J9" s="15">
        <v>10</v>
      </c>
      <c r="K9" t="s">
        <v>7</v>
      </c>
      <c r="L9" s="15">
        <v>10</v>
      </c>
      <c r="M9" t="s">
        <v>7</v>
      </c>
      <c r="N9" s="15">
        <v>5</v>
      </c>
      <c r="O9" t="s">
        <v>7</v>
      </c>
      <c r="P9" s="15">
        <v>3</v>
      </c>
      <c r="Q9" t="s">
        <v>7</v>
      </c>
      <c r="R9" s="15">
        <v>3</v>
      </c>
      <c r="S9" t="s">
        <v>7</v>
      </c>
      <c r="T9" s="15">
        <v>5</v>
      </c>
      <c r="U9" t="s">
        <v>7</v>
      </c>
      <c r="V9" s="15">
        <v>3</v>
      </c>
    </row>
    <row r="10" spans="1:22">
      <c r="A10" s="2" t="s">
        <v>56</v>
      </c>
      <c r="B10" s="58" t="s">
        <v>178</v>
      </c>
      <c r="C10" t="s">
        <v>162</v>
      </c>
      <c r="D10" s="15">
        <v>5</v>
      </c>
      <c r="E10" t="s">
        <v>7</v>
      </c>
      <c r="F10" s="15">
        <v>5</v>
      </c>
      <c r="G10" t="s">
        <v>7</v>
      </c>
      <c r="H10" s="15">
        <v>2</v>
      </c>
      <c r="I10" t="s">
        <v>7</v>
      </c>
      <c r="J10" s="15">
        <v>7</v>
      </c>
      <c r="K10" t="s">
        <v>7</v>
      </c>
      <c r="L10" s="15">
        <v>5</v>
      </c>
      <c r="M10" t="s">
        <v>7</v>
      </c>
      <c r="N10" s="15">
        <v>4</v>
      </c>
      <c r="O10" t="s">
        <v>7</v>
      </c>
      <c r="P10" s="15">
        <v>3</v>
      </c>
      <c r="Q10" t="s">
        <v>7</v>
      </c>
      <c r="R10" s="15">
        <v>3</v>
      </c>
      <c r="S10" t="s">
        <v>7</v>
      </c>
      <c r="T10" s="15">
        <v>3</v>
      </c>
      <c r="U10" t="s">
        <v>7</v>
      </c>
      <c r="V10" s="15">
        <v>1</v>
      </c>
    </row>
    <row r="11" spans="1:22">
      <c r="A11" s="2" t="s">
        <v>57</v>
      </c>
      <c r="D11" s="15"/>
      <c r="F11" s="15"/>
    </row>
    <row r="12" spans="1:22">
      <c r="A12" s="2" t="s">
        <v>58</v>
      </c>
      <c r="D12" s="15"/>
      <c r="F12" s="15"/>
    </row>
    <row r="13" spans="1:22">
      <c r="A13" s="2" t="s">
        <v>59</v>
      </c>
      <c r="D13" s="15"/>
      <c r="F13" s="15"/>
    </row>
    <row r="14" spans="1:22">
      <c r="A14" s="2" t="s">
        <v>60</v>
      </c>
      <c r="D14" s="15"/>
      <c r="F14" s="15"/>
    </row>
    <row r="15" spans="1:22">
      <c r="A15" s="2" t="s">
        <v>61</v>
      </c>
      <c r="D15" s="15"/>
      <c r="E15" s="3"/>
      <c r="F15" s="15"/>
    </row>
    <row r="16" spans="1:22" s="126" customFormat="1" ht="3" customHeight="1">
      <c r="D16" s="127"/>
      <c r="E16" s="128"/>
      <c r="F16" s="127"/>
    </row>
    <row r="17" spans="1:8">
      <c r="A17" s="2" t="s">
        <v>62</v>
      </c>
      <c r="D17" s="15"/>
      <c r="E17" s="3"/>
      <c r="F17" s="15"/>
    </row>
    <row r="18" spans="1:8">
      <c r="A18" s="2" t="s">
        <v>63</v>
      </c>
      <c r="D18" s="15"/>
      <c r="E18" s="3"/>
      <c r="F18" s="15"/>
    </row>
    <row r="19" spans="1:8">
      <c r="A19" s="2" t="s">
        <v>64</v>
      </c>
      <c r="E19" s="3"/>
      <c r="F19" s="15"/>
    </row>
    <row r="20" spans="1:8">
      <c r="A20" s="2" t="s">
        <v>236</v>
      </c>
      <c r="F20" s="15"/>
    </row>
    <row r="21" spans="1:8">
      <c r="A21" s="2" t="s">
        <v>237</v>
      </c>
      <c r="F21" s="15"/>
    </row>
    <row r="22" spans="1:8">
      <c r="A22" s="2" t="s">
        <v>238</v>
      </c>
    </row>
    <row r="23" spans="1:8">
      <c r="A23" s="2" t="s">
        <v>239</v>
      </c>
    </row>
    <row r="24" spans="1:8">
      <c r="A24" s="2" t="s">
        <v>240</v>
      </c>
    </row>
    <row r="25" spans="1:8">
      <c r="B25" t="s">
        <v>251</v>
      </c>
      <c r="C25" t="s">
        <v>256</v>
      </c>
      <c r="D25" t="s">
        <v>252</v>
      </c>
      <c r="E25" t="s">
        <v>253</v>
      </c>
      <c r="F25" t="s">
        <v>249</v>
      </c>
      <c r="G25" t="s">
        <v>254</v>
      </c>
      <c r="H25" t="s">
        <v>255</v>
      </c>
    </row>
    <row r="26" spans="1:8">
      <c r="B26" t="s">
        <v>241</v>
      </c>
      <c r="C26" s="1">
        <v>5</v>
      </c>
      <c r="D26" t="s">
        <v>244</v>
      </c>
      <c r="E26" t="s">
        <v>247</v>
      </c>
      <c r="F26" t="s">
        <v>159</v>
      </c>
      <c r="G26" s="1">
        <v>1.8</v>
      </c>
      <c r="H26" s="1">
        <v>2.2000000000000002</v>
      </c>
    </row>
    <row r="27" spans="1:8">
      <c r="B27" t="s">
        <v>242</v>
      </c>
      <c r="C27" s="1">
        <v>7</v>
      </c>
      <c r="D27" t="s">
        <v>245</v>
      </c>
      <c r="E27" t="s">
        <v>248</v>
      </c>
      <c r="F27" t="s">
        <v>250</v>
      </c>
      <c r="G27" s="129">
        <v>4</v>
      </c>
      <c r="H27" s="1">
        <v>4.2</v>
      </c>
    </row>
    <row r="28" spans="1:8">
      <c r="B28" t="s">
        <v>243</v>
      </c>
      <c r="C28" s="1">
        <v>8</v>
      </c>
      <c r="D28" t="s">
        <v>246</v>
      </c>
      <c r="E28" t="s">
        <v>248</v>
      </c>
      <c r="F28" t="s">
        <v>250</v>
      </c>
      <c r="G28" s="1">
        <v>4.2</v>
      </c>
      <c r="H28" s="1">
        <v>4.5</v>
      </c>
    </row>
  </sheetData>
  <mergeCells count="10">
    <mergeCell ref="Q1:R1"/>
    <mergeCell ref="S1:T1"/>
    <mergeCell ref="U1:V1"/>
    <mergeCell ref="C1:D1"/>
    <mergeCell ref="E1:F1"/>
    <mergeCell ref="G1:H1"/>
    <mergeCell ref="I1:J1"/>
    <mergeCell ref="K1:L1"/>
    <mergeCell ref="M1:N1"/>
    <mergeCell ref="O1:P1"/>
  </mergeCells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zoomScaleNormal="100" workbookViewId="0">
      <selection activeCell="B21" sqref="B21"/>
    </sheetView>
  </sheetViews>
  <sheetFormatPr defaultRowHeight="15"/>
  <cols>
    <col min="1" max="1" width="2" bestFit="1" customWidth="1"/>
    <col min="2" max="2" width="72" bestFit="1" customWidth="1"/>
    <col min="3" max="3" width="17.28515625" bestFit="1" customWidth="1"/>
    <col min="10" max="10" width="12.85546875" customWidth="1"/>
    <col min="14" max="14" width="13.85546875" bestFit="1" customWidth="1"/>
  </cols>
  <sheetData>
    <row r="1" spans="2:13" ht="18.75">
      <c r="B1" s="59"/>
      <c r="D1" s="22"/>
      <c r="E1" s="22"/>
      <c r="I1" s="22"/>
      <c r="J1" s="22"/>
      <c r="K1" s="22"/>
      <c r="L1" s="22"/>
      <c r="M1" s="22"/>
    </row>
    <row r="2" spans="2:13" ht="15.75">
      <c r="B2" s="82" t="s">
        <v>190</v>
      </c>
      <c r="C2" s="83"/>
      <c r="D2" s="24"/>
      <c r="E2" s="24"/>
      <c r="I2" s="24"/>
      <c r="J2" s="24"/>
      <c r="K2" s="24"/>
      <c r="L2" s="24"/>
      <c r="M2" s="24"/>
    </row>
    <row r="3" spans="2:13">
      <c r="B3" s="83" t="s">
        <v>99</v>
      </c>
      <c r="C3" s="83" t="s">
        <v>188</v>
      </c>
      <c r="D3" s="1"/>
      <c r="E3" s="1"/>
      <c r="I3" s="1"/>
      <c r="J3" s="1"/>
      <c r="K3" s="1"/>
      <c r="L3" s="1"/>
      <c r="M3" s="1"/>
    </row>
    <row r="4" spans="2:13">
      <c r="B4" s="83" t="s">
        <v>102</v>
      </c>
      <c r="C4" s="83" t="s">
        <v>188</v>
      </c>
      <c r="D4" s="1"/>
      <c r="E4" s="1"/>
      <c r="I4" s="1"/>
      <c r="J4" s="1"/>
      <c r="K4" s="1"/>
      <c r="L4" s="1"/>
      <c r="M4" s="1"/>
    </row>
    <row r="5" spans="2:13">
      <c r="B5" s="83" t="s">
        <v>100</v>
      </c>
      <c r="C5" s="83" t="s">
        <v>188</v>
      </c>
      <c r="D5" s="1"/>
      <c r="E5" s="1"/>
      <c r="I5" s="1"/>
      <c r="J5" s="1"/>
      <c r="K5" s="1"/>
      <c r="L5" s="1"/>
      <c r="M5" s="1"/>
    </row>
    <row r="6" spans="2:13">
      <c r="B6" s="83" t="s">
        <v>101</v>
      </c>
      <c r="C6" s="83" t="s">
        <v>188</v>
      </c>
      <c r="D6" s="1"/>
      <c r="E6" s="1"/>
      <c r="I6" s="1"/>
      <c r="J6" s="1"/>
      <c r="K6" s="1"/>
      <c r="L6" s="1"/>
      <c r="M6" s="1"/>
    </row>
    <row r="7" spans="2:13">
      <c r="B7" s="83" t="s">
        <v>103</v>
      </c>
      <c r="C7" s="83" t="s">
        <v>188</v>
      </c>
      <c r="D7" s="1"/>
      <c r="E7" s="1"/>
      <c r="I7" s="1"/>
      <c r="J7" s="1"/>
      <c r="K7" s="1"/>
      <c r="L7" s="1"/>
      <c r="M7" s="1"/>
    </row>
    <row r="8" spans="2:13">
      <c r="B8" s="83" t="s">
        <v>104</v>
      </c>
      <c r="C8" s="83" t="s">
        <v>188</v>
      </c>
      <c r="D8" s="1"/>
      <c r="E8" s="1"/>
      <c r="I8" s="1"/>
      <c r="J8" s="1"/>
      <c r="K8" s="1"/>
      <c r="L8" s="1"/>
      <c r="M8" s="1"/>
    </row>
    <row r="9" spans="2:13">
      <c r="B9" s="83" t="s">
        <v>105</v>
      </c>
      <c r="C9" s="83" t="s">
        <v>188</v>
      </c>
      <c r="D9" s="1"/>
      <c r="E9" s="1"/>
      <c r="I9" s="1"/>
      <c r="J9" s="1"/>
      <c r="K9" s="1"/>
      <c r="L9" s="1"/>
      <c r="M9" s="1"/>
    </row>
    <row r="10" spans="2:13">
      <c r="B10" s="83" t="s">
        <v>106</v>
      </c>
      <c r="C10" s="83" t="s">
        <v>189</v>
      </c>
      <c r="D10" s="1"/>
      <c r="E10" s="1"/>
      <c r="I10" s="1"/>
      <c r="J10" s="1"/>
      <c r="K10" s="1"/>
      <c r="L10" s="1"/>
      <c r="M10" s="1"/>
    </row>
    <row r="11" spans="2:13">
      <c r="B11" s="83" t="s">
        <v>167</v>
      </c>
      <c r="C11" s="83" t="s">
        <v>189</v>
      </c>
      <c r="D11" s="1"/>
      <c r="E11" s="1"/>
      <c r="I11" s="1"/>
      <c r="J11" s="1"/>
      <c r="K11" s="1"/>
      <c r="L11" s="1"/>
      <c r="M11" s="1"/>
    </row>
    <row r="12" spans="2:13">
      <c r="B12" s="83" t="s">
        <v>118</v>
      </c>
      <c r="C12" s="83" t="s">
        <v>117</v>
      </c>
      <c r="D12" s="1"/>
      <c r="E12" s="1"/>
      <c r="I12" s="1"/>
      <c r="J12" s="1"/>
      <c r="K12" s="1"/>
      <c r="L12" s="1"/>
      <c r="M12" s="1"/>
    </row>
    <row r="13" spans="2:13">
      <c r="B13" s="83"/>
      <c r="C13" s="83"/>
      <c r="D13" s="1"/>
      <c r="I13" s="1"/>
      <c r="J13" s="1"/>
      <c r="K13" s="1"/>
      <c r="L13" s="1"/>
      <c r="M13" s="1"/>
    </row>
    <row r="14" spans="2:13">
      <c r="B14" s="82" t="s">
        <v>191</v>
      </c>
      <c r="C14" s="83"/>
    </row>
    <row r="15" spans="2:13">
      <c r="B15" s="83" t="s">
        <v>107</v>
      </c>
      <c r="C15" s="83" t="s">
        <v>117</v>
      </c>
      <c r="D15" s="1"/>
      <c r="E15" s="1"/>
      <c r="I15" s="1"/>
      <c r="J15" s="1"/>
      <c r="K15" s="1"/>
      <c r="L15" s="1"/>
      <c r="M15" s="1"/>
    </row>
    <row r="16" spans="2:13">
      <c r="B16" s="83" t="s">
        <v>116</v>
      </c>
      <c r="C16" s="83" t="s">
        <v>188</v>
      </c>
      <c r="D16" s="1"/>
      <c r="E16" s="1"/>
      <c r="I16" s="1"/>
      <c r="J16" s="1"/>
      <c r="K16" s="1"/>
      <c r="L16" s="1"/>
      <c r="M16" s="1"/>
    </row>
    <row r="17" spans="2:14">
      <c r="B17" s="83" t="s">
        <v>108</v>
      </c>
      <c r="C17" s="83" t="s">
        <v>117</v>
      </c>
      <c r="D17" s="1"/>
      <c r="E17" s="1"/>
      <c r="I17" s="1"/>
      <c r="J17" s="1"/>
      <c r="K17" s="1"/>
      <c r="L17" s="1"/>
      <c r="M17" s="1"/>
    </row>
    <row r="18" spans="2:14">
      <c r="B18" s="83" t="s">
        <v>109</v>
      </c>
      <c r="C18" s="83" t="s">
        <v>117</v>
      </c>
      <c r="D18" s="1"/>
      <c r="E18" s="1"/>
      <c r="I18" s="1"/>
      <c r="J18" s="1"/>
      <c r="K18" s="1"/>
      <c r="L18" s="1"/>
      <c r="M18" s="1"/>
    </row>
    <row r="19" spans="2:14">
      <c r="B19" s="83" t="s">
        <v>110</v>
      </c>
      <c r="C19" s="83" t="s">
        <v>117</v>
      </c>
      <c r="D19" s="1"/>
      <c r="E19" s="1"/>
      <c r="I19" s="1"/>
      <c r="J19" s="1"/>
      <c r="K19" s="1"/>
      <c r="L19" s="1"/>
      <c r="M19" s="1"/>
    </row>
    <row r="20" spans="2:14">
      <c r="B20" s="83" t="s">
        <v>111</v>
      </c>
      <c r="C20" s="83" t="s">
        <v>117</v>
      </c>
      <c r="D20" s="1"/>
      <c r="E20" s="1"/>
      <c r="I20" s="1"/>
      <c r="J20" s="1"/>
      <c r="K20" s="1"/>
      <c r="L20" s="1"/>
      <c r="M20" s="1"/>
    </row>
    <row r="21" spans="2:14">
      <c r="B21" s="83" t="s">
        <v>112</v>
      </c>
      <c r="C21" s="83" t="s">
        <v>117</v>
      </c>
      <c r="D21" s="1"/>
      <c r="E21" s="1"/>
      <c r="I21" s="1"/>
      <c r="J21" s="1"/>
      <c r="K21" s="1"/>
      <c r="L21" s="1"/>
      <c r="M21" s="1"/>
    </row>
    <row r="22" spans="2:14">
      <c r="B22" s="83" t="s">
        <v>113</v>
      </c>
      <c r="C22" s="83" t="s">
        <v>188</v>
      </c>
      <c r="D22" s="1"/>
      <c r="E22" s="1"/>
      <c r="I22" s="1"/>
      <c r="J22" s="1"/>
      <c r="K22" s="1"/>
      <c r="L22" s="1"/>
      <c r="M22" s="1"/>
    </row>
    <row r="23" spans="2:14">
      <c r="B23" s="83" t="s">
        <v>114</v>
      </c>
      <c r="C23" s="83" t="s">
        <v>188</v>
      </c>
      <c r="D23" s="1"/>
      <c r="E23" s="1"/>
      <c r="I23" s="1"/>
      <c r="J23" s="1"/>
      <c r="K23" s="1"/>
      <c r="L23" s="1"/>
      <c r="M23" s="1"/>
    </row>
    <row r="24" spans="2:14">
      <c r="B24" s="83" t="s">
        <v>115</v>
      </c>
      <c r="C24" s="83" t="s">
        <v>117</v>
      </c>
      <c r="D24" s="1"/>
      <c r="E24" s="1"/>
      <c r="I24" s="1"/>
      <c r="J24" s="1"/>
      <c r="K24" s="1"/>
      <c r="L24" s="1"/>
      <c r="M24" s="1"/>
    </row>
    <row r="25" spans="2:14">
      <c r="D25" s="1"/>
      <c r="E25" s="1"/>
      <c r="F25" s="25"/>
      <c r="I25" s="1"/>
      <c r="J25" s="1"/>
      <c r="K25" s="1"/>
      <c r="L25" s="1"/>
      <c r="M25" s="1"/>
      <c r="N25" s="25"/>
    </row>
    <row r="27" spans="2:14">
      <c r="D27" s="94"/>
      <c r="E27" s="94"/>
    </row>
  </sheetData>
  <mergeCells count="1">
    <mergeCell ref="D27:E27"/>
  </mergeCells>
  <conditionalFormatting sqref="I15:M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M1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E2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E1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3"/>
  <sheetViews>
    <sheetView topLeftCell="A4" workbookViewId="0">
      <selection activeCell="T3" sqref="T3"/>
    </sheetView>
  </sheetViews>
  <sheetFormatPr defaultRowHeight="15"/>
  <cols>
    <col min="1" max="1" width="4" bestFit="1" customWidth="1"/>
    <col min="2" max="2" width="95.28515625" bestFit="1" customWidth="1"/>
    <col min="4" max="4" width="11.7109375" bestFit="1" customWidth="1"/>
    <col min="6" max="6" width="13.85546875" bestFit="1" customWidth="1"/>
    <col min="8" max="9" width="9.140625" customWidth="1"/>
    <col min="14" max="14" width="12.85546875" customWidth="1"/>
    <col min="18" max="18" width="8.5703125" customWidth="1"/>
    <col min="19" max="19" width="9.140625" customWidth="1"/>
  </cols>
  <sheetData>
    <row r="1" spans="1:32" ht="18.75">
      <c r="B1" s="59" t="s">
        <v>166</v>
      </c>
      <c r="D1" s="59" t="s">
        <v>164</v>
      </c>
      <c r="E1" s="2"/>
      <c r="F1" s="2"/>
      <c r="H1" s="2"/>
    </row>
    <row r="2" spans="1:32">
      <c r="B2" s="1"/>
      <c r="D2" s="84" t="s">
        <v>49</v>
      </c>
      <c r="E2" s="84"/>
      <c r="F2" s="84"/>
      <c r="G2" s="84"/>
      <c r="N2" s="84" t="s">
        <v>163</v>
      </c>
      <c r="O2" s="84"/>
      <c r="P2" s="84"/>
      <c r="Q2" s="84"/>
      <c r="Y2" s="84" t="s">
        <v>192</v>
      </c>
    </row>
    <row r="3" spans="1:32" ht="18">
      <c r="B3" s="84" t="s">
        <v>130</v>
      </c>
      <c r="C3" s="24" t="s">
        <v>50</v>
      </c>
      <c r="D3" s="24" t="s">
        <v>51</v>
      </c>
      <c r="E3" s="24" t="s">
        <v>52</v>
      </c>
      <c r="F3" s="24" t="s">
        <v>53</v>
      </c>
      <c r="G3" s="24" t="s">
        <v>54</v>
      </c>
      <c r="H3" s="24" t="s">
        <v>193</v>
      </c>
      <c r="J3" s="24" t="s">
        <v>194</v>
      </c>
      <c r="K3" s="24" t="s">
        <v>197</v>
      </c>
      <c r="L3" s="24"/>
      <c r="M3" s="24" t="s">
        <v>55</v>
      </c>
      <c r="N3" s="24" t="s">
        <v>56</v>
      </c>
      <c r="O3" s="24" t="s">
        <v>57</v>
      </c>
      <c r="P3" s="24" t="s">
        <v>58</v>
      </c>
      <c r="Q3" s="24" t="s">
        <v>59</v>
      </c>
      <c r="R3" s="24" t="s">
        <v>193</v>
      </c>
      <c r="T3" s="24" t="s">
        <v>194</v>
      </c>
      <c r="U3" s="24" t="s">
        <v>197</v>
      </c>
      <c r="X3" s="24" t="s">
        <v>60</v>
      </c>
      <c r="Y3" s="24" t="s">
        <v>61</v>
      </c>
      <c r="Z3" s="24" t="s">
        <v>62</v>
      </c>
      <c r="AA3" s="24" t="s">
        <v>63</v>
      </c>
      <c r="AB3" s="24" t="s">
        <v>64</v>
      </c>
      <c r="AC3" s="24" t="s">
        <v>193</v>
      </c>
      <c r="AE3" s="24" t="s">
        <v>194</v>
      </c>
      <c r="AF3" s="24" t="s">
        <v>197</v>
      </c>
    </row>
    <row r="4" spans="1:32">
      <c r="A4">
        <v>1</v>
      </c>
      <c r="B4" t="s">
        <v>99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>
        <f t="shared" ref="H4:H13" si="0">SUM(C4:G4)</f>
        <v>10</v>
      </c>
      <c r="I4">
        <f>H4/5</f>
        <v>2</v>
      </c>
      <c r="J4">
        <f>POWER(H4,2)</f>
        <v>100</v>
      </c>
      <c r="K4">
        <f t="shared" ref="K4:K13" si="1">H4*H17</f>
        <v>100</v>
      </c>
      <c r="M4" s="1">
        <v>4</v>
      </c>
      <c r="N4" s="1">
        <v>4</v>
      </c>
      <c r="O4" s="1">
        <v>4</v>
      </c>
      <c r="P4" s="1">
        <v>4</v>
      </c>
      <c r="Q4" s="1">
        <v>4</v>
      </c>
      <c r="R4">
        <f t="shared" ref="R4:R15" si="2">SUM(M4:Q4)</f>
        <v>20</v>
      </c>
      <c r="S4">
        <f>R4/5</f>
        <v>4</v>
      </c>
      <c r="T4">
        <f>POWER(R4,2)</f>
        <v>400</v>
      </c>
      <c r="U4">
        <f>R4*R17</f>
        <v>440</v>
      </c>
      <c r="X4" s="1">
        <v>4</v>
      </c>
      <c r="Y4" s="1">
        <v>4</v>
      </c>
      <c r="Z4" s="1">
        <v>5</v>
      </c>
      <c r="AA4" s="1">
        <v>4</v>
      </c>
      <c r="AB4" s="1">
        <v>5</v>
      </c>
      <c r="AC4">
        <f t="shared" ref="AC4:AC15" si="3">SUM(X4:AB4)</f>
        <v>22</v>
      </c>
      <c r="AD4">
        <f>AC4/5</f>
        <v>4.4000000000000004</v>
      </c>
      <c r="AE4">
        <f>POWER(AC4,2)</f>
        <v>484</v>
      </c>
      <c r="AF4">
        <f>AC4*AC17</f>
        <v>484</v>
      </c>
    </row>
    <row r="5" spans="1:32">
      <c r="A5">
        <v>2</v>
      </c>
      <c r="B5" t="s">
        <v>102</v>
      </c>
      <c r="C5" s="1">
        <v>1</v>
      </c>
      <c r="D5" s="1">
        <v>2</v>
      </c>
      <c r="E5" s="1">
        <v>2</v>
      </c>
      <c r="F5" s="1">
        <v>2</v>
      </c>
      <c r="G5" s="1">
        <v>2</v>
      </c>
      <c r="H5">
        <f t="shared" si="0"/>
        <v>9</v>
      </c>
      <c r="I5">
        <f t="shared" ref="I5:I14" si="4">H5/5</f>
        <v>1.8</v>
      </c>
      <c r="J5">
        <f t="shared" ref="J5:J13" si="5">POWER(H5,2)</f>
        <v>81</v>
      </c>
      <c r="K5">
        <f t="shared" si="1"/>
        <v>81</v>
      </c>
      <c r="M5" s="1">
        <v>5</v>
      </c>
      <c r="N5" s="1">
        <v>4</v>
      </c>
      <c r="O5" s="1">
        <v>4</v>
      </c>
      <c r="P5" s="1">
        <v>4</v>
      </c>
      <c r="Q5" s="1">
        <v>4</v>
      </c>
      <c r="R5">
        <f t="shared" si="2"/>
        <v>21</v>
      </c>
      <c r="S5">
        <f t="shared" ref="S5:S14" si="6">R5/5</f>
        <v>4.2</v>
      </c>
      <c r="T5">
        <f t="shared" ref="T5:T13" si="7">POWER(R5,2)</f>
        <v>441</v>
      </c>
      <c r="U5">
        <f t="shared" ref="U5:U13" si="8">R5*R18</f>
        <v>483</v>
      </c>
      <c r="X5" s="1">
        <v>4</v>
      </c>
      <c r="Y5" s="1">
        <v>4</v>
      </c>
      <c r="Z5" s="1">
        <v>5</v>
      </c>
      <c r="AA5" s="1">
        <v>5</v>
      </c>
      <c r="AB5" s="1">
        <v>5</v>
      </c>
      <c r="AC5">
        <f t="shared" si="3"/>
        <v>23</v>
      </c>
      <c r="AD5">
        <f t="shared" ref="AD5:AD15" si="9">AC5/5</f>
        <v>4.5999999999999996</v>
      </c>
      <c r="AE5">
        <f t="shared" ref="AE5:AE13" si="10">POWER(AC5,2)</f>
        <v>529</v>
      </c>
      <c r="AF5">
        <f t="shared" ref="AF5:AF13" si="11">AC5*AC18</f>
        <v>552</v>
      </c>
    </row>
    <row r="6" spans="1:32">
      <c r="A6">
        <v>3</v>
      </c>
      <c r="B6" t="s">
        <v>100</v>
      </c>
      <c r="C6" s="1">
        <v>2</v>
      </c>
      <c r="D6" s="1">
        <v>2</v>
      </c>
      <c r="E6" s="1">
        <v>1</v>
      </c>
      <c r="F6" s="1">
        <v>2</v>
      </c>
      <c r="G6" s="1">
        <v>1</v>
      </c>
      <c r="H6">
        <f t="shared" si="0"/>
        <v>8</v>
      </c>
      <c r="I6">
        <f t="shared" si="4"/>
        <v>1.6</v>
      </c>
      <c r="J6">
        <f t="shared" si="5"/>
        <v>64</v>
      </c>
      <c r="K6">
        <f t="shared" si="1"/>
        <v>72</v>
      </c>
      <c r="M6" s="1">
        <v>4</v>
      </c>
      <c r="N6" s="1">
        <v>5</v>
      </c>
      <c r="O6" s="1">
        <v>4</v>
      </c>
      <c r="P6" s="1">
        <v>4</v>
      </c>
      <c r="Q6" s="1">
        <v>4</v>
      </c>
      <c r="R6">
        <f t="shared" si="2"/>
        <v>21</v>
      </c>
      <c r="S6">
        <f t="shared" si="6"/>
        <v>4.2</v>
      </c>
      <c r="T6">
        <f t="shared" si="7"/>
        <v>441</v>
      </c>
      <c r="U6">
        <f t="shared" si="8"/>
        <v>441</v>
      </c>
      <c r="X6" s="1">
        <v>5</v>
      </c>
      <c r="Y6" s="1">
        <v>4</v>
      </c>
      <c r="Z6" s="1">
        <v>5</v>
      </c>
      <c r="AA6" s="1">
        <v>5</v>
      </c>
      <c r="AB6" s="1">
        <v>4</v>
      </c>
      <c r="AC6">
        <f t="shared" si="3"/>
        <v>23</v>
      </c>
      <c r="AD6">
        <f t="shared" si="9"/>
        <v>4.5999999999999996</v>
      </c>
      <c r="AE6">
        <f t="shared" si="10"/>
        <v>529</v>
      </c>
      <c r="AF6">
        <f t="shared" si="11"/>
        <v>506</v>
      </c>
    </row>
    <row r="7" spans="1:32">
      <c r="A7">
        <v>4</v>
      </c>
      <c r="B7" t="s">
        <v>101</v>
      </c>
      <c r="C7" s="1">
        <v>2</v>
      </c>
      <c r="D7" s="1">
        <v>1</v>
      </c>
      <c r="E7" s="1">
        <v>2</v>
      </c>
      <c r="F7" s="1">
        <v>1</v>
      </c>
      <c r="G7" s="1">
        <v>2</v>
      </c>
      <c r="H7">
        <f t="shared" si="0"/>
        <v>8</v>
      </c>
      <c r="I7">
        <f t="shared" si="4"/>
        <v>1.6</v>
      </c>
      <c r="J7">
        <f t="shared" si="5"/>
        <v>64</v>
      </c>
      <c r="K7">
        <f t="shared" si="1"/>
        <v>56</v>
      </c>
      <c r="M7" s="1">
        <v>4</v>
      </c>
      <c r="N7" s="1">
        <v>4</v>
      </c>
      <c r="O7" s="1">
        <v>3</v>
      </c>
      <c r="P7" s="1">
        <v>4</v>
      </c>
      <c r="Q7" s="1">
        <v>5</v>
      </c>
      <c r="R7">
        <f t="shared" si="2"/>
        <v>20</v>
      </c>
      <c r="S7">
        <f t="shared" si="6"/>
        <v>4</v>
      </c>
      <c r="T7">
        <f t="shared" si="7"/>
        <v>400</v>
      </c>
      <c r="U7">
        <f t="shared" si="8"/>
        <v>300</v>
      </c>
      <c r="X7" s="1">
        <v>5</v>
      </c>
      <c r="Y7" s="1">
        <v>4</v>
      </c>
      <c r="Z7" s="1">
        <v>5</v>
      </c>
      <c r="AA7" s="1">
        <v>5</v>
      </c>
      <c r="AB7" s="1">
        <v>5</v>
      </c>
      <c r="AC7">
        <f t="shared" si="3"/>
        <v>24</v>
      </c>
      <c r="AD7">
        <f t="shared" si="9"/>
        <v>4.8</v>
      </c>
      <c r="AE7">
        <f t="shared" si="10"/>
        <v>576</v>
      </c>
      <c r="AF7">
        <f t="shared" si="11"/>
        <v>432</v>
      </c>
    </row>
    <row r="8" spans="1:32">
      <c r="A8">
        <v>5</v>
      </c>
      <c r="B8" t="s">
        <v>103</v>
      </c>
      <c r="C8" s="1">
        <v>1</v>
      </c>
      <c r="D8" s="1">
        <v>2</v>
      </c>
      <c r="E8" s="1">
        <v>2</v>
      </c>
      <c r="F8" s="1">
        <v>2</v>
      </c>
      <c r="G8" s="1">
        <v>2</v>
      </c>
      <c r="H8">
        <f t="shared" si="0"/>
        <v>9</v>
      </c>
      <c r="I8">
        <f t="shared" si="4"/>
        <v>1.8</v>
      </c>
      <c r="J8">
        <f t="shared" si="5"/>
        <v>81</v>
      </c>
      <c r="K8">
        <f t="shared" si="1"/>
        <v>81</v>
      </c>
      <c r="M8" s="1">
        <v>4</v>
      </c>
      <c r="N8" s="1">
        <v>4</v>
      </c>
      <c r="O8" s="1">
        <v>3</v>
      </c>
      <c r="P8" s="1">
        <v>5</v>
      </c>
      <c r="Q8" s="1">
        <v>5</v>
      </c>
      <c r="R8">
        <f t="shared" si="2"/>
        <v>21</v>
      </c>
      <c r="S8">
        <f t="shared" si="6"/>
        <v>4.2</v>
      </c>
      <c r="T8">
        <f t="shared" si="7"/>
        <v>441</v>
      </c>
      <c r="U8">
        <f t="shared" si="8"/>
        <v>420</v>
      </c>
      <c r="X8" s="1">
        <v>5</v>
      </c>
      <c r="Y8" s="1">
        <v>5</v>
      </c>
      <c r="Z8" s="1">
        <v>5</v>
      </c>
      <c r="AA8" s="1">
        <v>4</v>
      </c>
      <c r="AB8" s="1">
        <v>4</v>
      </c>
      <c r="AC8">
        <f t="shared" si="3"/>
        <v>23</v>
      </c>
      <c r="AD8">
        <f t="shared" si="9"/>
        <v>4.5999999999999996</v>
      </c>
      <c r="AE8">
        <f t="shared" si="10"/>
        <v>529</v>
      </c>
      <c r="AF8">
        <f t="shared" si="11"/>
        <v>529</v>
      </c>
    </row>
    <row r="9" spans="1:32">
      <c r="A9">
        <v>6</v>
      </c>
      <c r="B9" t="s">
        <v>104</v>
      </c>
      <c r="C9" s="1">
        <v>2</v>
      </c>
      <c r="D9" s="1">
        <v>1</v>
      </c>
      <c r="E9" s="1">
        <v>1</v>
      </c>
      <c r="F9" s="1">
        <v>2</v>
      </c>
      <c r="G9" s="1">
        <v>2</v>
      </c>
      <c r="H9">
        <f t="shared" si="0"/>
        <v>8</v>
      </c>
      <c r="I9">
        <f t="shared" si="4"/>
        <v>1.6</v>
      </c>
      <c r="J9">
        <f t="shared" si="5"/>
        <v>64</v>
      </c>
      <c r="K9">
        <f t="shared" si="1"/>
        <v>64</v>
      </c>
      <c r="M9" s="1">
        <v>5</v>
      </c>
      <c r="N9" s="1">
        <v>5</v>
      </c>
      <c r="O9" s="1">
        <v>4</v>
      </c>
      <c r="P9" s="1">
        <v>5</v>
      </c>
      <c r="Q9" s="1">
        <v>4</v>
      </c>
      <c r="R9">
        <f t="shared" si="2"/>
        <v>23</v>
      </c>
      <c r="S9">
        <f t="shared" si="6"/>
        <v>4.5999999999999996</v>
      </c>
      <c r="T9">
        <f t="shared" si="7"/>
        <v>529</v>
      </c>
      <c r="U9">
        <f t="shared" si="8"/>
        <v>506</v>
      </c>
      <c r="X9" s="1">
        <v>4</v>
      </c>
      <c r="Y9" s="1">
        <v>5</v>
      </c>
      <c r="Z9" s="1">
        <v>5</v>
      </c>
      <c r="AA9" s="1">
        <v>5</v>
      </c>
      <c r="AB9" s="1">
        <v>5</v>
      </c>
      <c r="AC9">
        <f t="shared" si="3"/>
        <v>24</v>
      </c>
      <c r="AD9">
        <f t="shared" si="9"/>
        <v>4.8</v>
      </c>
      <c r="AE9">
        <f t="shared" si="10"/>
        <v>576</v>
      </c>
      <c r="AF9">
        <f t="shared" si="11"/>
        <v>528</v>
      </c>
    </row>
    <row r="10" spans="1:32">
      <c r="A10">
        <v>7</v>
      </c>
      <c r="B10" t="s">
        <v>105</v>
      </c>
      <c r="C10" s="1">
        <v>2</v>
      </c>
      <c r="D10" s="1">
        <v>2</v>
      </c>
      <c r="E10" s="1">
        <v>2</v>
      </c>
      <c r="F10" s="1">
        <v>2</v>
      </c>
      <c r="G10" s="1">
        <v>1</v>
      </c>
      <c r="H10">
        <f t="shared" si="0"/>
        <v>9</v>
      </c>
      <c r="I10">
        <f t="shared" si="4"/>
        <v>1.8</v>
      </c>
      <c r="J10">
        <f t="shared" si="5"/>
        <v>81</v>
      </c>
      <c r="K10">
        <f t="shared" si="1"/>
        <v>90</v>
      </c>
      <c r="M10" s="1">
        <v>4</v>
      </c>
      <c r="N10" s="1">
        <v>4</v>
      </c>
      <c r="O10" s="1">
        <v>5</v>
      </c>
      <c r="P10" s="1">
        <v>5</v>
      </c>
      <c r="Q10" s="1">
        <v>4</v>
      </c>
      <c r="R10">
        <f t="shared" si="2"/>
        <v>22</v>
      </c>
      <c r="S10">
        <f t="shared" si="6"/>
        <v>4.4000000000000004</v>
      </c>
      <c r="T10">
        <f t="shared" si="7"/>
        <v>484</v>
      </c>
      <c r="U10">
        <f t="shared" si="8"/>
        <v>462</v>
      </c>
      <c r="X10" s="1">
        <v>4</v>
      </c>
      <c r="Y10" s="1">
        <v>5</v>
      </c>
      <c r="Z10" s="1">
        <v>5</v>
      </c>
      <c r="AA10" s="1">
        <v>5</v>
      </c>
      <c r="AB10" s="1">
        <v>4</v>
      </c>
      <c r="AC10">
        <f t="shared" si="3"/>
        <v>23</v>
      </c>
      <c r="AD10">
        <f t="shared" si="9"/>
        <v>4.5999999999999996</v>
      </c>
      <c r="AE10">
        <f t="shared" si="10"/>
        <v>529</v>
      </c>
      <c r="AF10">
        <f t="shared" si="11"/>
        <v>483</v>
      </c>
    </row>
    <row r="11" spans="1:32">
      <c r="A11">
        <v>8</v>
      </c>
      <c r="B11" t="s">
        <v>106</v>
      </c>
      <c r="C11" s="1">
        <v>1</v>
      </c>
      <c r="D11" s="1">
        <v>2</v>
      </c>
      <c r="E11" s="1">
        <v>2</v>
      </c>
      <c r="F11" s="1">
        <v>1</v>
      </c>
      <c r="G11" s="1">
        <v>2</v>
      </c>
      <c r="H11">
        <f t="shared" si="0"/>
        <v>8</v>
      </c>
      <c r="I11">
        <f t="shared" si="4"/>
        <v>1.6</v>
      </c>
      <c r="J11">
        <f t="shared" si="5"/>
        <v>64</v>
      </c>
      <c r="K11">
        <f t="shared" si="1"/>
        <v>64</v>
      </c>
      <c r="M11" s="1">
        <v>5</v>
      </c>
      <c r="N11" s="1">
        <v>5</v>
      </c>
      <c r="O11" s="1">
        <v>4</v>
      </c>
      <c r="P11" s="1">
        <v>5</v>
      </c>
      <c r="Q11" s="1">
        <v>5</v>
      </c>
      <c r="R11">
        <f t="shared" si="2"/>
        <v>24</v>
      </c>
      <c r="S11">
        <f t="shared" si="6"/>
        <v>4.8</v>
      </c>
      <c r="T11">
        <f t="shared" si="7"/>
        <v>576</v>
      </c>
      <c r="U11">
        <f t="shared" si="8"/>
        <v>528</v>
      </c>
      <c r="X11" s="1">
        <v>5</v>
      </c>
      <c r="Y11" s="1">
        <v>4</v>
      </c>
      <c r="Z11" s="1">
        <v>5</v>
      </c>
      <c r="AA11" s="1">
        <v>4</v>
      </c>
      <c r="AB11" s="1">
        <v>4</v>
      </c>
      <c r="AC11">
        <f t="shared" si="3"/>
        <v>22</v>
      </c>
      <c r="AD11">
        <f t="shared" si="9"/>
        <v>4.4000000000000004</v>
      </c>
      <c r="AE11">
        <f t="shared" si="10"/>
        <v>484</v>
      </c>
      <c r="AF11">
        <f t="shared" si="11"/>
        <v>484</v>
      </c>
    </row>
    <row r="12" spans="1:32">
      <c r="A12">
        <v>9</v>
      </c>
      <c r="B12" t="s">
        <v>167</v>
      </c>
      <c r="C12" s="1">
        <v>1</v>
      </c>
      <c r="D12" s="1">
        <v>2</v>
      </c>
      <c r="E12" s="1">
        <v>2</v>
      </c>
      <c r="F12" s="1">
        <v>1</v>
      </c>
      <c r="G12" s="1">
        <v>1</v>
      </c>
      <c r="H12">
        <f t="shared" si="0"/>
        <v>7</v>
      </c>
      <c r="I12">
        <f t="shared" si="4"/>
        <v>1.4</v>
      </c>
      <c r="J12">
        <f t="shared" si="5"/>
        <v>49</v>
      </c>
      <c r="K12">
        <f t="shared" si="1"/>
        <v>63</v>
      </c>
      <c r="M12" s="1">
        <v>4</v>
      </c>
      <c r="N12" s="1">
        <v>4</v>
      </c>
      <c r="O12" s="1">
        <v>5</v>
      </c>
      <c r="P12" s="1">
        <v>4</v>
      </c>
      <c r="Q12" s="1">
        <v>5</v>
      </c>
      <c r="R12">
        <f t="shared" si="2"/>
        <v>22</v>
      </c>
      <c r="S12">
        <f t="shared" si="6"/>
        <v>4.4000000000000004</v>
      </c>
      <c r="T12">
        <f t="shared" si="7"/>
        <v>484</v>
      </c>
      <c r="U12">
        <f t="shared" si="8"/>
        <v>462</v>
      </c>
      <c r="X12" s="1">
        <v>4</v>
      </c>
      <c r="Y12" s="1">
        <v>5</v>
      </c>
      <c r="Z12" s="1">
        <v>5</v>
      </c>
      <c r="AA12" s="1">
        <v>4</v>
      </c>
      <c r="AB12" s="1">
        <v>5</v>
      </c>
      <c r="AC12">
        <f t="shared" si="3"/>
        <v>23</v>
      </c>
      <c r="AD12">
        <f t="shared" si="9"/>
        <v>4.5999999999999996</v>
      </c>
      <c r="AE12">
        <f t="shared" si="10"/>
        <v>529</v>
      </c>
      <c r="AF12">
        <f t="shared" si="11"/>
        <v>483</v>
      </c>
    </row>
    <row r="13" spans="1:32">
      <c r="A13">
        <v>10</v>
      </c>
      <c r="B13" t="s">
        <v>118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>
        <f t="shared" si="0"/>
        <v>10</v>
      </c>
      <c r="I13">
        <f t="shared" si="4"/>
        <v>2</v>
      </c>
      <c r="J13">
        <f t="shared" si="5"/>
        <v>100</v>
      </c>
      <c r="K13">
        <f t="shared" si="1"/>
        <v>110</v>
      </c>
      <c r="M13" s="1">
        <v>5</v>
      </c>
      <c r="N13" s="1">
        <v>5</v>
      </c>
      <c r="O13" s="1">
        <v>4</v>
      </c>
      <c r="P13" s="1">
        <v>4</v>
      </c>
      <c r="Q13" s="1">
        <v>5</v>
      </c>
      <c r="R13">
        <f t="shared" si="2"/>
        <v>23</v>
      </c>
      <c r="S13">
        <f t="shared" si="6"/>
        <v>4.5999999999999996</v>
      </c>
      <c r="T13">
        <f t="shared" si="7"/>
        <v>529</v>
      </c>
      <c r="U13">
        <f t="shared" si="8"/>
        <v>483</v>
      </c>
      <c r="X13" s="1">
        <v>5</v>
      </c>
      <c r="Y13" s="1">
        <v>4</v>
      </c>
      <c r="Z13" s="1">
        <v>5</v>
      </c>
      <c r="AA13" s="1">
        <v>4</v>
      </c>
      <c r="AB13" s="1">
        <v>4</v>
      </c>
      <c r="AC13">
        <f t="shared" si="3"/>
        <v>22</v>
      </c>
      <c r="AD13">
        <f t="shared" si="9"/>
        <v>4.4000000000000004</v>
      </c>
      <c r="AE13">
        <f t="shared" si="10"/>
        <v>484</v>
      </c>
      <c r="AF13">
        <f t="shared" si="11"/>
        <v>462</v>
      </c>
    </row>
    <row r="14" spans="1:32">
      <c r="C14" s="1">
        <f>SUM(C4:C13)</f>
        <v>16</v>
      </c>
      <c r="D14" s="1">
        <f>SUM(D4:D13)</f>
        <v>18</v>
      </c>
      <c r="E14" s="1">
        <f>SUM(E4:E13)</f>
        <v>18</v>
      </c>
      <c r="F14" s="1">
        <f>SUM(F4:F13)</f>
        <v>17</v>
      </c>
      <c r="G14" s="1">
        <f>SUM(G4:G13)</f>
        <v>17</v>
      </c>
      <c r="H14">
        <f t="shared" ref="H14:H15" si="12">SUM(C14:G14)</f>
        <v>86</v>
      </c>
      <c r="I14">
        <f t="shared" si="4"/>
        <v>17.2</v>
      </c>
      <c r="J14">
        <f>SUM(J4:J13)</f>
        <v>748</v>
      </c>
      <c r="K14">
        <f>SUM(K4:K13)</f>
        <v>781</v>
      </c>
      <c r="M14" s="1">
        <f>SUM(M4:M13)</f>
        <v>44</v>
      </c>
      <c r="N14" s="1">
        <f>SUM(N4:N13)</f>
        <v>44</v>
      </c>
      <c r="O14" s="1">
        <f>SUM(O4:O13)</f>
        <v>40</v>
      </c>
      <c r="P14" s="1">
        <f>SUM(P4:P13)</f>
        <v>44</v>
      </c>
      <c r="Q14" s="1">
        <f>SUM(Q4:Q13)</f>
        <v>45</v>
      </c>
      <c r="R14">
        <f t="shared" si="2"/>
        <v>217</v>
      </c>
      <c r="S14">
        <f t="shared" si="6"/>
        <v>43.4</v>
      </c>
      <c r="T14">
        <f>SUM(T4:T13)</f>
        <v>4725</v>
      </c>
      <c r="U14">
        <f>SUM(U4:U13)</f>
        <v>4525</v>
      </c>
      <c r="X14" s="1">
        <f>SUM(X4:X13)</f>
        <v>45</v>
      </c>
      <c r="Y14" s="1">
        <f>SUM(Y4:Y13)</f>
        <v>44</v>
      </c>
      <c r="Z14" s="1">
        <f>SUM(Z4:Z13)</f>
        <v>50</v>
      </c>
      <c r="AA14" s="1">
        <f>SUM(AA4:AA13)</f>
        <v>45</v>
      </c>
      <c r="AB14" s="1">
        <f>SUM(AB4:AB13)</f>
        <v>45</v>
      </c>
      <c r="AC14" s="25">
        <f t="shared" si="3"/>
        <v>229</v>
      </c>
      <c r="AD14">
        <f t="shared" si="9"/>
        <v>45.8</v>
      </c>
      <c r="AE14">
        <f>SUM(AE4:AE13)</f>
        <v>5249</v>
      </c>
      <c r="AF14">
        <f>SUM(AF4:AF13)</f>
        <v>4943</v>
      </c>
    </row>
    <row r="15" spans="1:32">
      <c r="C15" s="67">
        <f>C14/10</f>
        <v>1.6</v>
      </c>
      <c r="D15" s="68">
        <f>D14/10</f>
        <v>1.8</v>
      </c>
      <c r="E15" s="68">
        <f>E14/10</f>
        <v>1.8</v>
      </c>
      <c r="F15" s="68">
        <f>F14/10</f>
        <v>1.7</v>
      </c>
      <c r="G15" s="69">
        <f>G14/10</f>
        <v>1.7</v>
      </c>
      <c r="H15" s="25">
        <f t="shared" si="12"/>
        <v>8.6</v>
      </c>
      <c r="I15" s="34">
        <f>H15/5</f>
        <v>1.72</v>
      </c>
      <c r="M15" s="67">
        <f>M14/10</f>
        <v>4.4000000000000004</v>
      </c>
      <c r="N15" s="68">
        <f>N14/10</f>
        <v>4.4000000000000004</v>
      </c>
      <c r="O15" s="68">
        <f>O14/10</f>
        <v>4</v>
      </c>
      <c r="P15" s="68">
        <f>P14/10</f>
        <v>4.4000000000000004</v>
      </c>
      <c r="Q15" s="69">
        <f>Q14/10</f>
        <v>4.5</v>
      </c>
      <c r="R15" s="25">
        <f t="shared" si="2"/>
        <v>21.700000000000003</v>
      </c>
      <c r="S15" s="34">
        <f>R15/5</f>
        <v>4.3400000000000007</v>
      </c>
      <c r="X15" s="67">
        <f>X14/10</f>
        <v>4.5</v>
      </c>
      <c r="Y15" s="68">
        <f>Y14/10</f>
        <v>4.4000000000000004</v>
      </c>
      <c r="Z15" s="68">
        <f>Z14/10</f>
        <v>5</v>
      </c>
      <c r="AA15" s="68">
        <f>AA14/10</f>
        <v>4.5</v>
      </c>
      <c r="AB15" s="69">
        <f>AB14/10</f>
        <v>4.5</v>
      </c>
      <c r="AC15" s="85">
        <f t="shared" si="3"/>
        <v>22.9</v>
      </c>
      <c r="AD15">
        <f t="shared" si="9"/>
        <v>4.58</v>
      </c>
    </row>
    <row r="16" spans="1:32" ht="18">
      <c r="B16" s="84" t="s">
        <v>131</v>
      </c>
      <c r="H16" s="84" t="s">
        <v>195</v>
      </c>
      <c r="I16" s="84"/>
      <c r="J16" s="24" t="s">
        <v>196</v>
      </c>
      <c r="R16" s="84" t="s">
        <v>195</v>
      </c>
      <c r="S16" s="84"/>
      <c r="T16" s="24" t="s">
        <v>196</v>
      </c>
      <c r="AC16" s="84" t="s">
        <v>195</v>
      </c>
      <c r="AD16" s="84"/>
      <c r="AE16" s="24" t="s">
        <v>196</v>
      </c>
    </row>
    <row r="17" spans="1:31">
      <c r="A17">
        <v>11</v>
      </c>
      <c r="B17" t="s">
        <v>107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>
        <f t="shared" ref="H17:H27" si="13">SUM(C17:G17)</f>
        <v>10</v>
      </c>
      <c r="I17">
        <f>H17/5</f>
        <v>2</v>
      </c>
      <c r="J17">
        <f>POWER(H17,2)</f>
        <v>100</v>
      </c>
      <c r="M17" s="1">
        <v>5</v>
      </c>
      <c r="N17" s="1">
        <v>4</v>
      </c>
      <c r="O17" s="1">
        <v>5</v>
      </c>
      <c r="P17" s="1">
        <v>4</v>
      </c>
      <c r="Q17" s="1">
        <v>4</v>
      </c>
      <c r="R17">
        <f t="shared" ref="R17:R27" si="14">SUM(M17:Q17)</f>
        <v>22</v>
      </c>
      <c r="S17">
        <f>R17/5</f>
        <v>4.4000000000000004</v>
      </c>
      <c r="T17">
        <f>POWER(R17,2)</f>
        <v>484</v>
      </c>
      <c r="X17" s="1">
        <v>4</v>
      </c>
      <c r="Y17" s="1">
        <v>4</v>
      </c>
      <c r="Z17" s="1">
        <v>5</v>
      </c>
      <c r="AA17" s="1">
        <v>4</v>
      </c>
      <c r="AB17" s="1">
        <v>5</v>
      </c>
      <c r="AC17">
        <f t="shared" ref="AC17:AC28" si="15">SUM(X17:AB17)</f>
        <v>22</v>
      </c>
      <c r="AD17">
        <f>AC17/5</f>
        <v>4.4000000000000004</v>
      </c>
      <c r="AE17">
        <f>POWER(AC17,2)</f>
        <v>484</v>
      </c>
    </row>
    <row r="18" spans="1:31">
      <c r="A18">
        <v>12</v>
      </c>
      <c r="B18" t="s">
        <v>116</v>
      </c>
      <c r="C18" s="1">
        <v>2</v>
      </c>
      <c r="D18" s="1">
        <v>2</v>
      </c>
      <c r="E18" s="1">
        <v>1</v>
      </c>
      <c r="F18" s="1">
        <v>2</v>
      </c>
      <c r="G18" s="1">
        <v>2</v>
      </c>
      <c r="H18">
        <f t="shared" si="13"/>
        <v>9</v>
      </c>
      <c r="I18">
        <f t="shared" ref="I18:I27" si="16">H18/5</f>
        <v>1.8</v>
      </c>
      <c r="J18">
        <f t="shared" ref="J18:J26" si="17">POWER(H18,2)</f>
        <v>81</v>
      </c>
      <c r="M18" s="1">
        <v>4</v>
      </c>
      <c r="N18" s="1">
        <v>5</v>
      </c>
      <c r="O18" s="1">
        <v>5</v>
      </c>
      <c r="P18" s="1">
        <v>5</v>
      </c>
      <c r="Q18" s="1">
        <v>4</v>
      </c>
      <c r="R18">
        <f t="shared" si="14"/>
        <v>23</v>
      </c>
      <c r="S18">
        <f t="shared" ref="S18:S27" si="18">R18/5</f>
        <v>4.5999999999999996</v>
      </c>
      <c r="T18">
        <f t="shared" ref="T18:T26" si="19">POWER(R18,2)</f>
        <v>529</v>
      </c>
      <c r="X18" s="1">
        <v>4</v>
      </c>
      <c r="Y18" s="1">
        <v>5</v>
      </c>
      <c r="Z18" s="1">
        <v>5</v>
      </c>
      <c r="AA18" s="1">
        <v>5</v>
      </c>
      <c r="AB18" s="1">
        <v>5</v>
      </c>
      <c r="AC18">
        <f t="shared" si="15"/>
        <v>24</v>
      </c>
      <c r="AD18">
        <f t="shared" ref="AD18:AD28" si="20">AC18/5</f>
        <v>4.8</v>
      </c>
      <c r="AE18">
        <f t="shared" ref="AE18:AE26" si="21">POWER(AC18,2)</f>
        <v>576</v>
      </c>
    </row>
    <row r="19" spans="1:31">
      <c r="A19">
        <v>13</v>
      </c>
      <c r="B19" t="s">
        <v>108</v>
      </c>
      <c r="C19" s="1">
        <v>2</v>
      </c>
      <c r="D19" s="1">
        <v>1</v>
      </c>
      <c r="E19" s="1">
        <v>2</v>
      </c>
      <c r="F19" s="1">
        <v>2</v>
      </c>
      <c r="G19" s="1">
        <v>2</v>
      </c>
      <c r="H19">
        <f t="shared" si="13"/>
        <v>9</v>
      </c>
      <c r="I19">
        <f t="shared" si="16"/>
        <v>1.8</v>
      </c>
      <c r="J19">
        <f t="shared" si="17"/>
        <v>81</v>
      </c>
      <c r="K19">
        <f>R34</f>
        <v>-1.0035672198472705</v>
      </c>
      <c r="M19" s="1">
        <v>4</v>
      </c>
      <c r="N19" s="1">
        <v>4</v>
      </c>
      <c r="O19" s="1">
        <v>4</v>
      </c>
      <c r="P19" s="1">
        <v>5</v>
      </c>
      <c r="Q19" s="1">
        <v>4</v>
      </c>
      <c r="R19">
        <f t="shared" si="14"/>
        <v>21</v>
      </c>
      <c r="S19">
        <f t="shared" si="18"/>
        <v>4.2</v>
      </c>
      <c r="T19">
        <f t="shared" si="19"/>
        <v>441</v>
      </c>
      <c r="X19" s="1">
        <v>4</v>
      </c>
      <c r="Y19" s="1">
        <v>5</v>
      </c>
      <c r="Z19" s="1">
        <v>4</v>
      </c>
      <c r="AA19" s="1">
        <v>4</v>
      </c>
      <c r="AB19" s="1">
        <v>5</v>
      </c>
      <c r="AC19">
        <f t="shared" si="15"/>
        <v>22</v>
      </c>
      <c r="AD19">
        <f t="shared" si="20"/>
        <v>4.4000000000000004</v>
      </c>
      <c r="AE19">
        <f t="shared" si="21"/>
        <v>484</v>
      </c>
    </row>
    <row r="20" spans="1:31">
      <c r="A20">
        <v>14</v>
      </c>
      <c r="B20" t="s">
        <v>109</v>
      </c>
      <c r="C20" s="1">
        <v>1</v>
      </c>
      <c r="D20" s="1">
        <v>2</v>
      </c>
      <c r="E20" s="1">
        <v>1</v>
      </c>
      <c r="F20" s="1">
        <v>1</v>
      </c>
      <c r="G20" s="1">
        <v>2</v>
      </c>
      <c r="H20">
        <f t="shared" si="13"/>
        <v>7</v>
      </c>
      <c r="I20">
        <f t="shared" si="16"/>
        <v>1.4</v>
      </c>
      <c r="J20">
        <f t="shared" si="17"/>
        <v>49</v>
      </c>
      <c r="M20" s="1">
        <v>3</v>
      </c>
      <c r="N20" s="1">
        <v>4</v>
      </c>
      <c r="O20" s="1">
        <v>2</v>
      </c>
      <c r="P20" s="1">
        <v>3</v>
      </c>
      <c r="Q20" s="1">
        <v>3</v>
      </c>
      <c r="R20">
        <f t="shared" si="14"/>
        <v>15</v>
      </c>
      <c r="S20">
        <f t="shared" si="18"/>
        <v>3</v>
      </c>
      <c r="T20">
        <f t="shared" si="19"/>
        <v>225</v>
      </c>
      <c r="X20" s="1">
        <v>4</v>
      </c>
      <c r="Y20" s="1">
        <v>4</v>
      </c>
      <c r="Z20" s="1">
        <v>3</v>
      </c>
      <c r="AA20" s="1">
        <v>3</v>
      </c>
      <c r="AB20" s="1">
        <v>4</v>
      </c>
      <c r="AC20">
        <f t="shared" si="15"/>
        <v>18</v>
      </c>
      <c r="AD20">
        <f t="shared" si="20"/>
        <v>3.6</v>
      </c>
      <c r="AE20">
        <f t="shared" si="21"/>
        <v>324</v>
      </c>
    </row>
    <row r="21" spans="1:31">
      <c r="A21">
        <v>15</v>
      </c>
      <c r="B21" t="s">
        <v>110</v>
      </c>
      <c r="C21" s="1">
        <v>1</v>
      </c>
      <c r="D21" s="1">
        <v>2</v>
      </c>
      <c r="E21" s="1">
        <v>2</v>
      </c>
      <c r="F21" s="1">
        <v>2</v>
      </c>
      <c r="G21" s="1">
        <v>2</v>
      </c>
      <c r="H21">
        <f t="shared" si="13"/>
        <v>9</v>
      </c>
      <c r="I21">
        <f t="shared" si="16"/>
        <v>1.8</v>
      </c>
      <c r="J21">
        <f t="shared" si="17"/>
        <v>81</v>
      </c>
      <c r="M21" s="1">
        <v>3</v>
      </c>
      <c r="N21" s="1">
        <v>4</v>
      </c>
      <c r="O21" s="1">
        <v>4</v>
      </c>
      <c r="P21" s="1">
        <v>5</v>
      </c>
      <c r="Q21" s="1">
        <v>4</v>
      </c>
      <c r="R21">
        <f t="shared" si="14"/>
        <v>20</v>
      </c>
      <c r="S21">
        <f t="shared" si="18"/>
        <v>4</v>
      </c>
      <c r="T21">
        <f t="shared" si="19"/>
        <v>400</v>
      </c>
      <c r="X21" s="1">
        <v>5</v>
      </c>
      <c r="Y21" s="1">
        <v>5</v>
      </c>
      <c r="Z21" s="1">
        <v>4</v>
      </c>
      <c r="AA21" s="1">
        <v>4</v>
      </c>
      <c r="AB21" s="1">
        <v>5</v>
      </c>
      <c r="AC21">
        <f t="shared" si="15"/>
        <v>23</v>
      </c>
      <c r="AD21">
        <f t="shared" si="20"/>
        <v>4.5999999999999996</v>
      </c>
      <c r="AE21">
        <f t="shared" si="21"/>
        <v>529</v>
      </c>
    </row>
    <row r="22" spans="1:31">
      <c r="A22">
        <v>16</v>
      </c>
      <c r="B22" t="s">
        <v>111</v>
      </c>
      <c r="C22" s="1">
        <v>1</v>
      </c>
      <c r="D22" s="1">
        <v>2</v>
      </c>
      <c r="E22" s="1">
        <v>2</v>
      </c>
      <c r="F22" s="1">
        <v>2</v>
      </c>
      <c r="G22" s="1">
        <v>1</v>
      </c>
      <c r="H22">
        <f t="shared" si="13"/>
        <v>8</v>
      </c>
      <c r="I22">
        <f t="shared" si="16"/>
        <v>1.6</v>
      </c>
      <c r="J22">
        <f t="shared" si="17"/>
        <v>64</v>
      </c>
      <c r="M22" s="1">
        <v>5</v>
      </c>
      <c r="N22" s="1">
        <v>5</v>
      </c>
      <c r="O22" s="1">
        <v>4</v>
      </c>
      <c r="P22" s="1">
        <v>4</v>
      </c>
      <c r="Q22" s="1">
        <v>4</v>
      </c>
      <c r="R22">
        <f t="shared" si="14"/>
        <v>22</v>
      </c>
      <c r="S22">
        <f t="shared" si="18"/>
        <v>4.4000000000000004</v>
      </c>
      <c r="T22">
        <f t="shared" si="19"/>
        <v>484</v>
      </c>
      <c r="X22" s="1">
        <v>5</v>
      </c>
      <c r="Y22" s="1">
        <v>5</v>
      </c>
      <c r="Z22" s="1">
        <v>4</v>
      </c>
      <c r="AA22" s="1">
        <v>4</v>
      </c>
      <c r="AB22" s="1">
        <v>4</v>
      </c>
      <c r="AC22">
        <f t="shared" si="15"/>
        <v>22</v>
      </c>
      <c r="AD22">
        <f t="shared" si="20"/>
        <v>4.4000000000000004</v>
      </c>
      <c r="AE22">
        <f t="shared" si="21"/>
        <v>484</v>
      </c>
    </row>
    <row r="23" spans="1:31">
      <c r="A23">
        <v>17</v>
      </c>
      <c r="B23" t="s">
        <v>112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>
        <f t="shared" si="13"/>
        <v>10</v>
      </c>
      <c r="I23">
        <f t="shared" si="16"/>
        <v>2</v>
      </c>
      <c r="J23">
        <f t="shared" si="17"/>
        <v>100</v>
      </c>
      <c r="M23" s="1">
        <v>4</v>
      </c>
      <c r="N23" s="1">
        <v>5</v>
      </c>
      <c r="O23" s="1">
        <v>4</v>
      </c>
      <c r="P23" s="1">
        <v>4</v>
      </c>
      <c r="Q23" s="1">
        <v>4</v>
      </c>
      <c r="R23">
        <f t="shared" si="14"/>
        <v>21</v>
      </c>
      <c r="S23">
        <f t="shared" si="18"/>
        <v>4.2</v>
      </c>
      <c r="T23">
        <f t="shared" si="19"/>
        <v>441</v>
      </c>
      <c r="X23" s="1">
        <v>4</v>
      </c>
      <c r="Y23" s="1">
        <v>5</v>
      </c>
      <c r="Z23" s="1">
        <v>4</v>
      </c>
      <c r="AA23" s="1">
        <v>4</v>
      </c>
      <c r="AB23" s="1">
        <v>4</v>
      </c>
      <c r="AC23">
        <f t="shared" si="15"/>
        <v>21</v>
      </c>
      <c r="AD23">
        <f t="shared" si="20"/>
        <v>4.2</v>
      </c>
      <c r="AE23">
        <f t="shared" si="21"/>
        <v>441</v>
      </c>
    </row>
    <row r="24" spans="1:31">
      <c r="A24">
        <v>18</v>
      </c>
      <c r="B24" t="s">
        <v>113</v>
      </c>
      <c r="C24" s="1">
        <v>2</v>
      </c>
      <c r="D24" s="1">
        <v>1</v>
      </c>
      <c r="E24" s="1">
        <v>2</v>
      </c>
      <c r="F24" s="1">
        <v>2</v>
      </c>
      <c r="G24" s="1">
        <v>1</v>
      </c>
      <c r="H24">
        <f t="shared" si="13"/>
        <v>8</v>
      </c>
      <c r="I24">
        <f t="shared" si="16"/>
        <v>1.6</v>
      </c>
      <c r="J24">
        <f t="shared" si="17"/>
        <v>64</v>
      </c>
      <c r="M24" s="1">
        <v>5</v>
      </c>
      <c r="N24" s="1">
        <v>4</v>
      </c>
      <c r="O24" s="1">
        <v>4</v>
      </c>
      <c r="P24" s="1">
        <v>5</v>
      </c>
      <c r="Q24" s="1">
        <v>4</v>
      </c>
      <c r="R24">
        <f t="shared" si="14"/>
        <v>22</v>
      </c>
      <c r="S24">
        <f t="shared" si="18"/>
        <v>4.4000000000000004</v>
      </c>
      <c r="T24">
        <f t="shared" si="19"/>
        <v>484</v>
      </c>
      <c r="X24" s="1">
        <v>5</v>
      </c>
      <c r="Y24" s="1">
        <v>4</v>
      </c>
      <c r="Z24" s="1">
        <v>4</v>
      </c>
      <c r="AA24" s="1">
        <v>4</v>
      </c>
      <c r="AB24" s="1">
        <v>5</v>
      </c>
      <c r="AC24">
        <f t="shared" si="15"/>
        <v>22</v>
      </c>
      <c r="AD24">
        <f t="shared" si="20"/>
        <v>4.4000000000000004</v>
      </c>
      <c r="AE24">
        <f t="shared" si="21"/>
        <v>484</v>
      </c>
    </row>
    <row r="25" spans="1:31">
      <c r="A25">
        <v>19</v>
      </c>
      <c r="B25" t="s">
        <v>114</v>
      </c>
      <c r="C25" s="1">
        <v>2</v>
      </c>
      <c r="D25" s="1">
        <v>2</v>
      </c>
      <c r="E25" s="1">
        <v>1</v>
      </c>
      <c r="F25" s="1">
        <v>2</v>
      </c>
      <c r="G25" s="1">
        <v>2</v>
      </c>
      <c r="H25">
        <f t="shared" si="13"/>
        <v>9</v>
      </c>
      <c r="I25">
        <f t="shared" si="16"/>
        <v>1.8</v>
      </c>
      <c r="J25">
        <f t="shared" si="17"/>
        <v>81</v>
      </c>
      <c r="M25" s="1">
        <v>4</v>
      </c>
      <c r="N25" s="1">
        <v>4</v>
      </c>
      <c r="O25" s="1">
        <v>4</v>
      </c>
      <c r="P25" s="1">
        <v>5</v>
      </c>
      <c r="Q25" s="1">
        <v>4</v>
      </c>
      <c r="R25">
        <f t="shared" si="14"/>
        <v>21</v>
      </c>
      <c r="S25">
        <f t="shared" si="18"/>
        <v>4.2</v>
      </c>
      <c r="T25">
        <f t="shared" si="19"/>
        <v>441</v>
      </c>
      <c r="X25" s="1">
        <v>4</v>
      </c>
      <c r="Y25" s="1">
        <v>4</v>
      </c>
      <c r="Z25" s="1">
        <v>4</v>
      </c>
      <c r="AA25" s="1">
        <v>4</v>
      </c>
      <c r="AB25" s="1">
        <v>5</v>
      </c>
      <c r="AC25">
        <f t="shared" si="15"/>
        <v>21</v>
      </c>
      <c r="AD25">
        <f t="shared" si="20"/>
        <v>4.2</v>
      </c>
      <c r="AE25">
        <f>POWER(AC25,2)</f>
        <v>441</v>
      </c>
    </row>
    <row r="26" spans="1:31">
      <c r="A26">
        <v>20</v>
      </c>
      <c r="B26" t="s">
        <v>115</v>
      </c>
      <c r="C26" s="1">
        <v>2</v>
      </c>
      <c r="D26" s="1">
        <v>2</v>
      </c>
      <c r="E26" s="1">
        <v>2</v>
      </c>
      <c r="F26" s="1">
        <v>2</v>
      </c>
      <c r="G26" s="1">
        <v>3</v>
      </c>
      <c r="H26">
        <f t="shared" si="13"/>
        <v>11</v>
      </c>
      <c r="I26">
        <f t="shared" si="16"/>
        <v>2.2000000000000002</v>
      </c>
      <c r="J26">
        <f t="shared" si="17"/>
        <v>121</v>
      </c>
      <c r="M26" s="1">
        <v>4</v>
      </c>
      <c r="N26" s="1">
        <v>5</v>
      </c>
      <c r="O26" s="1">
        <v>4</v>
      </c>
      <c r="P26" s="1">
        <v>4</v>
      </c>
      <c r="Q26" s="1">
        <v>4</v>
      </c>
      <c r="R26">
        <f t="shared" si="14"/>
        <v>21</v>
      </c>
      <c r="S26">
        <f t="shared" si="18"/>
        <v>4.2</v>
      </c>
      <c r="T26">
        <f t="shared" si="19"/>
        <v>441</v>
      </c>
      <c r="X26" s="1">
        <v>4</v>
      </c>
      <c r="Y26" s="1">
        <v>5</v>
      </c>
      <c r="Z26" s="1">
        <v>4</v>
      </c>
      <c r="AA26" s="1">
        <v>4</v>
      </c>
      <c r="AB26" s="1">
        <v>4</v>
      </c>
      <c r="AC26">
        <f t="shared" si="15"/>
        <v>21</v>
      </c>
      <c r="AD26">
        <f t="shared" si="20"/>
        <v>4.2</v>
      </c>
      <c r="AE26">
        <f t="shared" si="21"/>
        <v>441</v>
      </c>
    </row>
    <row r="27" spans="1:31">
      <c r="C27" s="1">
        <f>SUM(C17:C26)</f>
        <v>17</v>
      </c>
      <c r="D27" s="1">
        <f>SUM(D17:D26)</f>
        <v>18</v>
      </c>
      <c r="E27" s="1">
        <f>SUM(E17:E26)</f>
        <v>17</v>
      </c>
      <c r="F27" s="1">
        <f>SUM(F17:F26)</f>
        <v>19</v>
      </c>
      <c r="G27" s="1">
        <f>SUM(G17:G26)</f>
        <v>19</v>
      </c>
      <c r="H27" s="25">
        <f t="shared" si="13"/>
        <v>90</v>
      </c>
      <c r="I27">
        <f t="shared" si="16"/>
        <v>18</v>
      </c>
      <c r="J27">
        <f>SUM(J17:J26)</f>
        <v>822</v>
      </c>
      <c r="M27" s="1">
        <f>SUM(M17:M26)</f>
        <v>41</v>
      </c>
      <c r="N27" s="1">
        <f>SUM(N17:N26)</f>
        <v>44</v>
      </c>
      <c r="O27" s="1">
        <f>SUM(O17:O26)</f>
        <v>40</v>
      </c>
      <c r="P27" s="1">
        <f>SUM(P17:P26)</f>
        <v>44</v>
      </c>
      <c r="Q27" s="1">
        <f>SUM(Q17:Q26)</f>
        <v>39</v>
      </c>
      <c r="R27" s="25">
        <f t="shared" si="14"/>
        <v>208</v>
      </c>
      <c r="S27">
        <f t="shared" si="18"/>
        <v>41.6</v>
      </c>
      <c r="T27">
        <f>SUM(T17:T26)</f>
        <v>4370</v>
      </c>
      <c r="X27" s="1">
        <f>SUM(X17:X26)</f>
        <v>43</v>
      </c>
      <c r="Y27" s="1">
        <f>SUM(Y17:Y26)</f>
        <v>46</v>
      </c>
      <c r="Z27" s="1">
        <f>SUM(Z17:Z26)</f>
        <v>41</v>
      </c>
      <c r="AA27" s="1">
        <f>SUM(AA17:AA26)</f>
        <v>40</v>
      </c>
      <c r="AB27" s="1">
        <f>SUM(AB17:AB26)</f>
        <v>46</v>
      </c>
      <c r="AC27" s="25">
        <f t="shared" si="15"/>
        <v>216</v>
      </c>
      <c r="AD27">
        <f t="shared" si="20"/>
        <v>43.2</v>
      </c>
      <c r="AE27">
        <f>SUM(AE17:AE26)</f>
        <v>4688</v>
      </c>
    </row>
    <row r="28" spans="1:31">
      <c r="C28" s="67">
        <f>C27/10</f>
        <v>1.7</v>
      </c>
      <c r="D28" s="68">
        <f t="shared" ref="D28:H28" si="22">D27/10</f>
        <v>1.8</v>
      </c>
      <c r="E28" s="68">
        <f t="shared" si="22"/>
        <v>1.7</v>
      </c>
      <c r="F28" s="68">
        <f t="shared" si="22"/>
        <v>1.9</v>
      </c>
      <c r="G28" s="69">
        <f t="shared" si="22"/>
        <v>1.9</v>
      </c>
      <c r="H28">
        <f t="shared" si="22"/>
        <v>9</v>
      </c>
      <c r="I28" s="35">
        <f>H28/5</f>
        <v>1.8</v>
      </c>
      <c r="J28" s="66"/>
      <c r="M28" s="67">
        <f>M27/10</f>
        <v>4.0999999999999996</v>
      </c>
      <c r="N28" s="68">
        <f t="shared" ref="N28:R28" si="23">N27/10</f>
        <v>4.4000000000000004</v>
      </c>
      <c r="O28" s="68">
        <f t="shared" si="23"/>
        <v>4</v>
      </c>
      <c r="P28" s="68">
        <f t="shared" si="23"/>
        <v>4.4000000000000004</v>
      </c>
      <c r="Q28" s="69">
        <f t="shared" si="23"/>
        <v>3.9</v>
      </c>
      <c r="R28">
        <f t="shared" si="23"/>
        <v>20.8</v>
      </c>
      <c r="S28" s="35">
        <f>R28/5</f>
        <v>4.16</v>
      </c>
      <c r="X28" s="67">
        <f>X27/10</f>
        <v>4.3</v>
      </c>
      <c r="Y28" s="68">
        <f t="shared" ref="Y28:AB28" si="24">Y27/10</f>
        <v>4.5999999999999996</v>
      </c>
      <c r="Z28" s="68">
        <f t="shared" si="24"/>
        <v>4.0999999999999996</v>
      </c>
      <c r="AA28" s="68">
        <f t="shared" si="24"/>
        <v>4</v>
      </c>
      <c r="AB28" s="69">
        <f t="shared" si="24"/>
        <v>4.5999999999999996</v>
      </c>
      <c r="AC28" s="85">
        <f t="shared" si="15"/>
        <v>21.6</v>
      </c>
      <c r="AD28">
        <f t="shared" si="20"/>
        <v>4.32</v>
      </c>
    </row>
    <row r="29" spans="1:31">
      <c r="D29" s="23"/>
    </row>
    <row r="30" spans="1:31">
      <c r="A30">
        <v>5</v>
      </c>
    </row>
    <row r="32" spans="1:31">
      <c r="I32" s="1" t="s">
        <v>203</v>
      </c>
      <c r="J32" s="1" t="s">
        <v>204</v>
      </c>
      <c r="K32" s="1" t="s">
        <v>205</v>
      </c>
      <c r="L32" s="1" t="s">
        <v>166</v>
      </c>
      <c r="M32">
        <f>A30*K37</f>
        <v>24715</v>
      </c>
      <c r="N32">
        <f>K33*K34</f>
        <v>49464</v>
      </c>
      <c r="Q32">
        <f>M32-N32</f>
        <v>-24749</v>
      </c>
    </row>
    <row r="33" spans="2:18">
      <c r="H33" t="s">
        <v>198</v>
      </c>
      <c r="I33">
        <f>H14</f>
        <v>86</v>
      </c>
      <c r="J33">
        <f>R14</f>
        <v>217</v>
      </c>
      <c r="K33">
        <f>AC14</f>
        <v>229</v>
      </c>
      <c r="L33">
        <v>5021</v>
      </c>
      <c r="M33">
        <f>A30*K35</f>
        <v>26245</v>
      </c>
      <c r="N33">
        <f>K33*K33</f>
        <v>52441</v>
      </c>
      <c r="O33">
        <f>A30*K36</f>
        <v>23440</v>
      </c>
      <c r="P33">
        <f>K34*K34</f>
        <v>46656</v>
      </c>
    </row>
    <row r="34" spans="2:18">
      <c r="H34" t="s">
        <v>199</v>
      </c>
      <c r="I34">
        <f>H27</f>
        <v>90</v>
      </c>
      <c r="J34">
        <f>R27</f>
        <v>208</v>
      </c>
      <c r="K34">
        <f>AC27</f>
        <v>216</v>
      </c>
      <c r="L34">
        <v>4402</v>
      </c>
      <c r="R34">
        <f>Q32/Q35</f>
        <v>-1.0035672198472705</v>
      </c>
    </row>
    <row r="35" spans="2:18" ht="17.25">
      <c r="H35" t="s">
        <v>200</v>
      </c>
      <c r="I35">
        <f>J14</f>
        <v>748</v>
      </c>
      <c r="J35">
        <f>T14</f>
        <v>4725</v>
      </c>
      <c r="K35">
        <f>AE14</f>
        <v>5249</v>
      </c>
      <c r="L35">
        <v>211161</v>
      </c>
      <c r="N35">
        <f>M33-N33</f>
        <v>-26196</v>
      </c>
      <c r="O35">
        <f>O33-P33</f>
        <v>-23216</v>
      </c>
      <c r="P35">
        <f>N35*O35</f>
        <v>608166336</v>
      </c>
      <c r="Q35">
        <f>SQRT(P35)</f>
        <v>24661.028689006467</v>
      </c>
    </row>
    <row r="36" spans="2:18" ht="17.25">
      <c r="H36" t="s">
        <v>201</v>
      </c>
      <c r="I36">
        <f>J27</f>
        <v>822</v>
      </c>
      <c r="J36">
        <f>T27</f>
        <v>4370</v>
      </c>
      <c r="K36">
        <f>AE27</f>
        <v>4688</v>
      </c>
      <c r="L36">
        <v>166306</v>
      </c>
    </row>
    <row r="37" spans="2:18">
      <c r="H37" t="s">
        <v>202</v>
      </c>
      <c r="I37">
        <f>K14</f>
        <v>781</v>
      </c>
      <c r="J37">
        <f>U14</f>
        <v>4525</v>
      </c>
      <c r="K37">
        <f>AF14</f>
        <v>4943</v>
      </c>
      <c r="L37">
        <v>184638</v>
      </c>
    </row>
    <row r="38" spans="2:18">
      <c r="H38" t="s">
        <v>206</v>
      </c>
      <c r="I38">
        <v>-1.0041</v>
      </c>
      <c r="J38">
        <v>-1.0042599999999999</v>
      </c>
      <c r="K38">
        <v>-1.0035700000000001</v>
      </c>
      <c r="L38">
        <v>0.59699999999999998</v>
      </c>
    </row>
    <row r="41" spans="2:18">
      <c r="B41" t="s">
        <v>99</v>
      </c>
      <c r="C41">
        <f>I4</f>
        <v>2</v>
      </c>
      <c r="D41">
        <f>S4</f>
        <v>4</v>
      </c>
      <c r="E41">
        <f>AD4</f>
        <v>4.4000000000000004</v>
      </c>
    </row>
    <row r="42" spans="2:18">
      <c r="B42" t="s">
        <v>102</v>
      </c>
      <c r="C42">
        <f t="shared" ref="C42:C50" si="25">I5</f>
        <v>1.8</v>
      </c>
      <c r="D42">
        <f t="shared" ref="D42:D50" si="26">S5</f>
        <v>4.2</v>
      </c>
      <c r="E42">
        <f t="shared" ref="E42:E50" si="27">AD5</f>
        <v>4.5999999999999996</v>
      </c>
    </row>
    <row r="43" spans="2:18">
      <c r="B43" t="s">
        <v>100</v>
      </c>
      <c r="C43">
        <f t="shared" si="25"/>
        <v>1.6</v>
      </c>
      <c r="D43">
        <f t="shared" si="26"/>
        <v>4.2</v>
      </c>
      <c r="E43">
        <f t="shared" si="27"/>
        <v>4.5999999999999996</v>
      </c>
    </row>
    <row r="44" spans="2:18">
      <c r="B44" t="s">
        <v>101</v>
      </c>
      <c r="C44">
        <f t="shared" si="25"/>
        <v>1.6</v>
      </c>
      <c r="D44">
        <f t="shared" si="26"/>
        <v>4</v>
      </c>
      <c r="E44">
        <f t="shared" si="27"/>
        <v>4.8</v>
      </c>
    </row>
    <row r="45" spans="2:18">
      <c r="B45" t="s">
        <v>103</v>
      </c>
      <c r="C45">
        <f t="shared" si="25"/>
        <v>1.8</v>
      </c>
      <c r="D45">
        <f t="shared" si="26"/>
        <v>4.2</v>
      </c>
      <c r="E45">
        <f t="shared" si="27"/>
        <v>4.5999999999999996</v>
      </c>
    </row>
    <row r="46" spans="2:18">
      <c r="B46" t="s">
        <v>104</v>
      </c>
      <c r="C46">
        <f t="shared" si="25"/>
        <v>1.6</v>
      </c>
      <c r="D46">
        <f t="shared" si="26"/>
        <v>4.5999999999999996</v>
      </c>
      <c r="E46">
        <f t="shared" si="27"/>
        <v>4.8</v>
      </c>
    </row>
    <row r="47" spans="2:18">
      <c r="B47" t="s">
        <v>105</v>
      </c>
      <c r="C47">
        <f t="shared" si="25"/>
        <v>1.8</v>
      </c>
      <c r="D47">
        <f t="shared" si="26"/>
        <v>4.4000000000000004</v>
      </c>
      <c r="E47">
        <f t="shared" si="27"/>
        <v>4.5999999999999996</v>
      </c>
    </row>
    <row r="48" spans="2:18">
      <c r="B48" t="s">
        <v>106</v>
      </c>
      <c r="C48">
        <f t="shared" si="25"/>
        <v>1.6</v>
      </c>
      <c r="D48">
        <f t="shared" si="26"/>
        <v>4.8</v>
      </c>
      <c r="E48">
        <f t="shared" si="27"/>
        <v>4.4000000000000004</v>
      </c>
    </row>
    <row r="49" spans="2:5">
      <c r="B49" t="s">
        <v>167</v>
      </c>
      <c r="C49">
        <f t="shared" si="25"/>
        <v>1.4</v>
      </c>
      <c r="D49">
        <f t="shared" si="26"/>
        <v>4.4000000000000004</v>
      </c>
      <c r="E49">
        <f t="shared" si="27"/>
        <v>4.5999999999999996</v>
      </c>
    </row>
    <row r="50" spans="2:5">
      <c r="B50" t="s">
        <v>118</v>
      </c>
      <c r="C50">
        <f t="shared" si="25"/>
        <v>2</v>
      </c>
      <c r="D50">
        <f t="shared" si="26"/>
        <v>4.5999999999999996</v>
      </c>
      <c r="E50">
        <f t="shared" si="27"/>
        <v>4.4000000000000004</v>
      </c>
    </row>
    <row r="54" spans="2:5">
      <c r="B54" t="s">
        <v>107</v>
      </c>
      <c r="C54">
        <f>I17</f>
        <v>2</v>
      </c>
      <c r="D54">
        <f>S17</f>
        <v>4.4000000000000004</v>
      </c>
      <c r="E54">
        <f>AD17</f>
        <v>4.4000000000000004</v>
      </c>
    </row>
    <row r="55" spans="2:5">
      <c r="B55" t="s">
        <v>116</v>
      </c>
      <c r="C55">
        <f t="shared" ref="C55:C63" si="28">I18</f>
        <v>1.8</v>
      </c>
      <c r="D55">
        <f t="shared" ref="D55:D63" si="29">S18</f>
        <v>4.5999999999999996</v>
      </c>
      <c r="E55">
        <f t="shared" ref="E55:E63" si="30">AD18</f>
        <v>4.8</v>
      </c>
    </row>
    <row r="56" spans="2:5">
      <c r="B56" t="s">
        <v>108</v>
      </c>
      <c r="C56">
        <f t="shared" si="28"/>
        <v>1.8</v>
      </c>
      <c r="D56">
        <f t="shared" si="29"/>
        <v>4.2</v>
      </c>
      <c r="E56">
        <f t="shared" si="30"/>
        <v>4.4000000000000004</v>
      </c>
    </row>
    <row r="57" spans="2:5">
      <c r="B57" t="s">
        <v>109</v>
      </c>
      <c r="C57">
        <f t="shared" si="28"/>
        <v>1.4</v>
      </c>
      <c r="D57">
        <f t="shared" si="29"/>
        <v>3</v>
      </c>
      <c r="E57">
        <f t="shared" si="30"/>
        <v>3.6</v>
      </c>
    </row>
    <row r="58" spans="2:5">
      <c r="B58" t="s">
        <v>110</v>
      </c>
      <c r="C58">
        <f t="shared" si="28"/>
        <v>1.8</v>
      </c>
      <c r="D58">
        <f t="shared" si="29"/>
        <v>4</v>
      </c>
      <c r="E58">
        <f t="shared" si="30"/>
        <v>4.5999999999999996</v>
      </c>
    </row>
    <row r="59" spans="2:5">
      <c r="B59" t="s">
        <v>111</v>
      </c>
      <c r="C59">
        <f t="shared" si="28"/>
        <v>1.6</v>
      </c>
      <c r="D59">
        <f t="shared" si="29"/>
        <v>4.4000000000000004</v>
      </c>
      <c r="E59">
        <f t="shared" si="30"/>
        <v>4.4000000000000004</v>
      </c>
    </row>
    <row r="60" spans="2:5">
      <c r="B60" t="s">
        <v>112</v>
      </c>
      <c r="C60">
        <f t="shared" si="28"/>
        <v>2</v>
      </c>
      <c r="D60">
        <f t="shared" si="29"/>
        <v>4.2</v>
      </c>
      <c r="E60">
        <f t="shared" si="30"/>
        <v>4.2</v>
      </c>
    </row>
    <row r="61" spans="2:5">
      <c r="B61" t="s">
        <v>113</v>
      </c>
      <c r="C61">
        <f t="shared" si="28"/>
        <v>1.6</v>
      </c>
      <c r="D61">
        <f t="shared" si="29"/>
        <v>4.4000000000000004</v>
      </c>
      <c r="E61">
        <f t="shared" si="30"/>
        <v>4.4000000000000004</v>
      </c>
    </row>
    <row r="62" spans="2:5">
      <c r="B62" t="s">
        <v>114</v>
      </c>
      <c r="C62">
        <f t="shared" si="28"/>
        <v>1.8</v>
      </c>
      <c r="D62">
        <f t="shared" si="29"/>
        <v>4.2</v>
      </c>
      <c r="E62">
        <f t="shared" si="30"/>
        <v>4.2</v>
      </c>
    </row>
    <row r="63" spans="2:5">
      <c r="B63" t="s">
        <v>115</v>
      </c>
      <c r="C63">
        <f t="shared" si="28"/>
        <v>2.2000000000000002</v>
      </c>
      <c r="D63">
        <f t="shared" si="29"/>
        <v>4.2</v>
      </c>
      <c r="E63">
        <f t="shared" si="30"/>
        <v>4.2</v>
      </c>
    </row>
  </sheetData>
  <conditionalFormatting sqref="C4:G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G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Q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Q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B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:AB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SURVEY REPORT (2)</vt:lpstr>
      <vt:lpstr>PARTICIPANTS</vt:lpstr>
      <vt:lpstr>WAIVER</vt:lpstr>
      <vt:lpstr>DEMOGRAPHICS</vt:lpstr>
      <vt:lpstr>TASKS </vt:lpstr>
      <vt:lpstr>EXIT QUESTIONS</vt:lpstr>
      <vt:lpstr>USABILITY REPORT</vt:lpstr>
      <vt:lpstr>SURVEY</vt:lpstr>
      <vt:lpstr>SURVEY SUMMARY FINAL</vt:lpstr>
      <vt:lpstr>SURVEY REPORT</vt:lpstr>
      <vt:lpstr>T-STATISTIC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2012-08-11T22:35:42Z</dcterms:modified>
</cp:coreProperties>
</file>