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SPanel\domains\unibyt\docs_templ\"/>
    </mc:Choice>
  </mc:AlternateContent>
  <bookViews>
    <workbookView xWindow="390" yWindow="90" windowWidth="18420" windowHeight="7365" tabRatio="705" activeTab="3"/>
  </bookViews>
  <sheets>
    <sheet name="Абоненты" sheetId="12" r:id="rId1"/>
    <sheet name="Квитанции" sheetId="14" r:id="rId2"/>
    <sheet name="Ф_2" sheetId="1" r:id="rId3"/>
    <sheet name="Ф_3" sheetId="2" r:id="rId4"/>
    <sheet name="Ф_2a" sheetId="15" r:id="rId5"/>
    <sheet name="Ф_3a" sheetId="17" r:id="rId6"/>
    <sheet name="Ф_2b" sheetId="5" r:id="rId7"/>
    <sheet name="Ф_3b" sheetId="6" r:id="rId8"/>
    <sheet name="Ф_2d" sheetId="7" r:id="rId9"/>
    <sheet name="Ф_3d" sheetId="8" r:id="rId10"/>
    <sheet name="Пост_571" sheetId="9" r:id="rId11"/>
    <sheet name="ДТ" sheetId="13" r:id="rId12"/>
    <sheet name="Ф_7" sheetId="16" r:id="rId13"/>
  </sheets>
  <calcPr calcId="162913"/>
</workbook>
</file>

<file path=xl/calcChain.xml><?xml version="1.0" encoding="utf-8"?>
<calcChain xmlns="http://schemas.openxmlformats.org/spreadsheetml/2006/main">
  <c r="G249" i="1" l="1"/>
  <c r="G251" i="1" s="1"/>
  <c r="H249" i="1"/>
  <c r="G250" i="1"/>
  <c r="H250" i="1"/>
  <c r="G252" i="1"/>
  <c r="H252" i="1"/>
  <c r="G253" i="1"/>
  <c r="H253" i="1"/>
  <c r="H251" i="1" l="1"/>
  <c r="H254" i="1"/>
  <c r="G254" i="1"/>
  <c r="E62" i="9"/>
  <c r="D62" i="9"/>
  <c r="C62" i="9"/>
  <c r="P154" i="1" l="1"/>
  <c r="O154" i="1"/>
  <c r="N154" i="1"/>
  <c r="M154" i="1"/>
  <c r="L154" i="1"/>
  <c r="K154" i="1"/>
  <c r="J154" i="1"/>
  <c r="I154" i="1"/>
  <c r="H154" i="1"/>
  <c r="G154" i="1"/>
  <c r="P153" i="1"/>
  <c r="O153" i="1"/>
  <c r="N153" i="1"/>
  <c r="M153" i="1"/>
  <c r="L153" i="1"/>
  <c r="K153" i="1"/>
  <c r="J153" i="1"/>
  <c r="I153" i="1"/>
  <c r="H153" i="1"/>
  <c r="G153" i="1"/>
  <c r="P152" i="1"/>
  <c r="O152" i="1"/>
  <c r="N152" i="1"/>
  <c r="M152" i="1"/>
  <c r="L152" i="1"/>
  <c r="K152" i="1"/>
  <c r="J152" i="1"/>
  <c r="I152" i="1"/>
  <c r="H152" i="1"/>
  <c r="G152" i="1"/>
  <c r="P150" i="1"/>
  <c r="O150" i="1"/>
  <c r="N150" i="1"/>
  <c r="M150" i="1"/>
  <c r="L150" i="1"/>
  <c r="K150" i="1"/>
  <c r="J150" i="1"/>
  <c r="I150" i="1"/>
  <c r="H150" i="1"/>
  <c r="G150" i="1"/>
  <c r="Q150" i="1" s="1"/>
  <c r="P149" i="1"/>
  <c r="O149" i="1"/>
  <c r="N149" i="1"/>
  <c r="M149" i="1"/>
  <c r="L149" i="1"/>
  <c r="K149" i="1"/>
  <c r="J149" i="1"/>
  <c r="I149" i="1"/>
  <c r="H149" i="1"/>
  <c r="G149" i="1"/>
  <c r="P148" i="1"/>
  <c r="O148" i="1"/>
  <c r="N148" i="1"/>
  <c r="M148" i="1"/>
  <c r="L148" i="1"/>
  <c r="K148" i="1"/>
  <c r="J148" i="1"/>
  <c r="I148" i="1"/>
  <c r="H148" i="1"/>
  <c r="G148" i="1"/>
  <c r="Q148" i="1" s="1"/>
  <c r="P142" i="1"/>
  <c r="O142" i="1"/>
  <c r="N142" i="1"/>
  <c r="M142" i="1"/>
  <c r="L142" i="1"/>
  <c r="K142" i="1"/>
  <c r="J142" i="1"/>
  <c r="I142" i="1"/>
  <c r="H142" i="1"/>
  <c r="G142" i="1"/>
  <c r="P141" i="1"/>
  <c r="O141" i="1"/>
  <c r="N141" i="1"/>
  <c r="M141" i="1"/>
  <c r="L141" i="1"/>
  <c r="K141" i="1"/>
  <c r="J141" i="1"/>
  <c r="I141" i="1"/>
  <c r="H141" i="1"/>
  <c r="G141" i="1"/>
  <c r="P140" i="1"/>
  <c r="O140" i="1"/>
  <c r="N140" i="1"/>
  <c r="M140" i="1"/>
  <c r="L140" i="1"/>
  <c r="K140" i="1"/>
  <c r="J140" i="1"/>
  <c r="I140" i="1"/>
  <c r="H140" i="1"/>
  <c r="G140" i="1"/>
  <c r="P138" i="1"/>
  <c r="O138" i="1"/>
  <c r="N138" i="1"/>
  <c r="M138" i="1"/>
  <c r="L138" i="1"/>
  <c r="K138" i="1"/>
  <c r="J138" i="1"/>
  <c r="I138" i="1"/>
  <c r="H138" i="1"/>
  <c r="G138" i="1"/>
  <c r="Q138" i="1" s="1"/>
  <c r="P137" i="1"/>
  <c r="O137" i="1"/>
  <c r="N137" i="1"/>
  <c r="M137" i="1"/>
  <c r="L137" i="1"/>
  <c r="K137" i="1"/>
  <c r="J137" i="1"/>
  <c r="I137" i="1"/>
  <c r="H137" i="1"/>
  <c r="G137" i="1"/>
  <c r="P136" i="1"/>
  <c r="O136" i="1"/>
  <c r="N136" i="1"/>
  <c r="M136" i="1"/>
  <c r="L136" i="1"/>
  <c r="K136" i="1"/>
  <c r="J136" i="1"/>
  <c r="I136" i="1"/>
  <c r="H136" i="1"/>
  <c r="G136" i="1"/>
  <c r="Q136" i="1" s="1"/>
  <c r="R141" i="1" l="1"/>
  <c r="R148" i="1"/>
  <c r="R150" i="1"/>
  <c r="R153" i="1"/>
  <c r="Q141" i="1"/>
  <c r="Q153" i="1"/>
  <c r="R137" i="1"/>
  <c r="Q137" i="1"/>
  <c r="Q140" i="1"/>
  <c r="Q142" i="1"/>
  <c r="Q149" i="1"/>
  <c r="Q152" i="1"/>
  <c r="Q154" i="1"/>
  <c r="R136" i="1"/>
  <c r="R138" i="1"/>
  <c r="R140" i="1"/>
  <c r="R142" i="1"/>
  <c r="R149" i="1"/>
  <c r="R152" i="1"/>
  <c r="R154" i="1"/>
  <c r="D46" i="9"/>
  <c r="E46" i="9"/>
  <c r="C46" i="9"/>
  <c r="P127" i="1"/>
  <c r="O127" i="1"/>
  <c r="N127" i="1"/>
  <c r="M127" i="1"/>
  <c r="L127" i="1"/>
  <c r="K127" i="1"/>
  <c r="J127" i="1"/>
  <c r="I127" i="1"/>
  <c r="H127" i="1"/>
  <c r="G127" i="1"/>
  <c r="Q127" i="1" s="1"/>
  <c r="P126" i="1"/>
  <c r="O126" i="1"/>
  <c r="N126" i="1"/>
  <c r="M126" i="1"/>
  <c r="L126" i="1"/>
  <c r="K126" i="1"/>
  <c r="J126" i="1"/>
  <c r="I126" i="1"/>
  <c r="H126" i="1"/>
  <c r="G126" i="1"/>
  <c r="Q126" i="1" s="1"/>
  <c r="P125" i="1"/>
  <c r="O125" i="1"/>
  <c r="N125" i="1"/>
  <c r="M125" i="1"/>
  <c r="L125" i="1"/>
  <c r="K125" i="1"/>
  <c r="J125" i="1"/>
  <c r="I125" i="1"/>
  <c r="H125" i="1"/>
  <c r="G125" i="1"/>
  <c r="Q125" i="1" s="1"/>
  <c r="P123" i="1"/>
  <c r="O123" i="1"/>
  <c r="N123" i="1"/>
  <c r="M123" i="1"/>
  <c r="L123" i="1"/>
  <c r="K123" i="1"/>
  <c r="J123" i="1"/>
  <c r="I123" i="1"/>
  <c r="H123" i="1"/>
  <c r="G123" i="1"/>
  <c r="P122" i="1"/>
  <c r="O122" i="1"/>
  <c r="N122" i="1"/>
  <c r="M122" i="1"/>
  <c r="L122" i="1"/>
  <c r="K122" i="1"/>
  <c r="J122" i="1"/>
  <c r="I122" i="1"/>
  <c r="H122" i="1"/>
  <c r="G122" i="1"/>
  <c r="Q122" i="1" s="1"/>
  <c r="P121" i="1"/>
  <c r="O121" i="1"/>
  <c r="N121" i="1"/>
  <c r="M121" i="1"/>
  <c r="L121" i="1"/>
  <c r="K121" i="1"/>
  <c r="J121" i="1"/>
  <c r="I121" i="1"/>
  <c r="H121" i="1"/>
  <c r="G121" i="1"/>
  <c r="Q121" i="1" l="1"/>
  <c r="Q123" i="1"/>
  <c r="R123" i="1"/>
  <c r="R126" i="1"/>
  <c r="R122" i="1"/>
  <c r="R125" i="1"/>
  <c r="R127" i="1"/>
  <c r="R121" i="1"/>
  <c r="F6" i="16"/>
  <c r="N2" i="16"/>
  <c r="A1" i="16"/>
  <c r="A10" i="16"/>
  <c r="M19" i="16" s="1"/>
  <c r="G11" i="1"/>
  <c r="V8" i="17"/>
  <c r="S8" i="17"/>
  <c r="S109" i="17" s="1"/>
  <c r="P8" i="17"/>
  <c r="P219" i="17" s="1"/>
  <c r="M8" i="17"/>
  <c r="M171" i="17" s="1"/>
  <c r="J8" i="17"/>
  <c r="J108" i="17" s="1"/>
  <c r="G8" i="17"/>
  <c r="G220" i="17" s="1"/>
  <c r="A6" i="17"/>
  <c r="X2" i="17"/>
  <c r="A2" i="17"/>
  <c r="A6" i="7"/>
  <c r="R2" i="7"/>
  <c r="A2" i="7"/>
  <c r="Q8" i="7"/>
  <c r="O8" i="7"/>
  <c r="M8" i="7"/>
  <c r="K8" i="7"/>
  <c r="I8" i="7"/>
  <c r="G8" i="7"/>
  <c r="V8" i="8"/>
  <c r="S8" i="8"/>
  <c r="P8" i="8"/>
  <c r="M8" i="8"/>
  <c r="J8" i="8"/>
  <c r="G8" i="8"/>
  <c r="A6" i="8"/>
  <c r="X2" i="8"/>
  <c r="A2" i="8"/>
  <c r="V8" i="6"/>
  <c r="S8" i="6"/>
  <c r="P8" i="6"/>
  <c r="M8" i="6"/>
  <c r="J8" i="6"/>
  <c r="G8" i="6"/>
  <c r="X2" i="6"/>
  <c r="A2" i="6"/>
  <c r="A6" i="6"/>
  <c r="N8" i="5"/>
  <c r="L8" i="5"/>
  <c r="J8" i="5"/>
  <c r="H8" i="5"/>
  <c r="F8" i="5"/>
  <c r="D8" i="5"/>
  <c r="A6" i="5"/>
  <c r="A2" i="5"/>
  <c r="O2" i="5"/>
  <c r="Q8" i="15"/>
  <c r="O8" i="15"/>
  <c r="M8" i="15"/>
  <c r="M211" i="15" s="1"/>
  <c r="K8" i="15"/>
  <c r="L219" i="15" s="1"/>
  <c r="I8" i="15"/>
  <c r="J163" i="15" s="1"/>
  <c r="G8" i="15"/>
  <c r="H180" i="15" s="1"/>
  <c r="R2" i="15"/>
  <c r="A2" i="15"/>
  <c r="A6" i="15"/>
  <c r="P220" i="15"/>
  <c r="N220" i="15"/>
  <c r="L220" i="15"/>
  <c r="J220" i="15"/>
  <c r="H220" i="15"/>
  <c r="J219" i="15"/>
  <c r="J218" i="15"/>
  <c r="J110" i="15"/>
  <c r="J109" i="15"/>
  <c r="J108" i="15"/>
  <c r="L52" i="15"/>
  <c r="J54" i="15"/>
  <c r="J53" i="15"/>
  <c r="J52" i="15"/>
  <c r="P204" i="15"/>
  <c r="N204" i="15"/>
  <c r="N203" i="15"/>
  <c r="L163" i="15"/>
  <c r="J93" i="15"/>
  <c r="L211" i="15"/>
  <c r="I211" i="15"/>
  <c r="P207" i="15"/>
  <c r="I207" i="15"/>
  <c r="M206" i="15"/>
  <c r="H206" i="15"/>
  <c r="I205" i="15"/>
  <c r="L196" i="15"/>
  <c r="P195" i="15"/>
  <c r="I192" i="15"/>
  <c r="G192" i="15"/>
  <c r="M191" i="15"/>
  <c r="K190" i="15"/>
  <c r="O184" i="15"/>
  <c r="K183" i="15"/>
  <c r="I183" i="15"/>
  <c r="G183" i="15"/>
  <c r="L180" i="15"/>
  <c r="H179" i="15"/>
  <c r="L178" i="15"/>
  <c r="I178" i="15"/>
  <c r="M172" i="15"/>
  <c r="L172" i="15"/>
  <c r="I172" i="15"/>
  <c r="K171" i="15"/>
  <c r="M170" i="15"/>
  <c r="L167" i="15"/>
  <c r="L165" i="15"/>
  <c r="I165" i="15"/>
  <c r="K156" i="15"/>
  <c r="G155" i="15"/>
  <c r="M154" i="15"/>
  <c r="L154" i="15"/>
  <c r="M152" i="15"/>
  <c r="K152" i="15"/>
  <c r="M151" i="15"/>
  <c r="H151" i="15"/>
  <c r="M150" i="15"/>
  <c r="M144" i="15"/>
  <c r="L144" i="15"/>
  <c r="M143" i="15"/>
  <c r="K143" i="15"/>
  <c r="O142" i="15"/>
  <c r="M142" i="15"/>
  <c r="M145" i="15" s="1"/>
  <c r="M140" i="15"/>
  <c r="G140" i="15"/>
  <c r="M139" i="15"/>
  <c r="M147" i="15" s="1"/>
  <c r="L139" i="15"/>
  <c r="M138" i="15"/>
  <c r="K138" i="15"/>
  <c r="M129" i="15"/>
  <c r="H129" i="15"/>
  <c r="M128" i="15"/>
  <c r="M127" i="15"/>
  <c r="L127" i="15"/>
  <c r="M125" i="15"/>
  <c r="K125" i="15"/>
  <c r="O124" i="15"/>
  <c r="M124" i="15"/>
  <c r="M123" i="15"/>
  <c r="G123" i="15"/>
  <c r="M100" i="15"/>
  <c r="L100" i="15"/>
  <c r="M99" i="15"/>
  <c r="K99" i="15"/>
  <c r="M98" i="15"/>
  <c r="H98" i="15"/>
  <c r="M96" i="15"/>
  <c r="M95" i="15"/>
  <c r="M104" i="15" s="1"/>
  <c r="L95" i="15"/>
  <c r="M94" i="15"/>
  <c r="K94" i="15"/>
  <c r="O85" i="15"/>
  <c r="M85" i="15"/>
  <c r="M84" i="15"/>
  <c r="G84" i="15"/>
  <c r="M83" i="15"/>
  <c r="L83" i="15"/>
  <c r="I83" i="15"/>
  <c r="P81" i="15"/>
  <c r="M81" i="15"/>
  <c r="L81" i="15"/>
  <c r="J81" i="15"/>
  <c r="G81" i="15"/>
  <c r="M80" i="15"/>
  <c r="L80" i="15"/>
  <c r="G80" i="15"/>
  <c r="M79" i="15"/>
  <c r="K79" i="15"/>
  <c r="G79" i="15"/>
  <c r="M73" i="15"/>
  <c r="I73" i="15"/>
  <c r="G73" i="15"/>
  <c r="M72" i="15"/>
  <c r="J72" i="15"/>
  <c r="G72" i="15"/>
  <c r="M71" i="15"/>
  <c r="P69" i="15"/>
  <c r="M69" i="15"/>
  <c r="M113" i="15" s="1"/>
  <c r="M68" i="15"/>
  <c r="L68" i="15"/>
  <c r="I68" i="15"/>
  <c r="P67" i="15"/>
  <c r="M67" i="15"/>
  <c r="L67" i="15"/>
  <c r="J67" i="15"/>
  <c r="G67" i="15"/>
  <c r="M44" i="15"/>
  <c r="L44" i="15"/>
  <c r="G44" i="15"/>
  <c r="M43" i="15"/>
  <c r="K43" i="15"/>
  <c r="G43" i="15"/>
  <c r="M42" i="15"/>
  <c r="I42" i="15"/>
  <c r="G42" i="15"/>
  <c r="M40" i="15"/>
  <c r="J40" i="15"/>
  <c r="G40" i="15"/>
  <c r="M39" i="15"/>
  <c r="P38" i="15"/>
  <c r="M38" i="15"/>
  <c r="M29" i="15"/>
  <c r="L29" i="15"/>
  <c r="I29" i="15"/>
  <c r="P28" i="15"/>
  <c r="M28" i="15"/>
  <c r="L28" i="15"/>
  <c r="J28" i="15"/>
  <c r="G28" i="15"/>
  <c r="M27" i="15"/>
  <c r="L27" i="15"/>
  <c r="G27" i="15"/>
  <c r="M25" i="15"/>
  <c r="K25" i="15"/>
  <c r="G25" i="15"/>
  <c r="M24" i="15"/>
  <c r="I24" i="15"/>
  <c r="G24" i="15"/>
  <c r="M23" i="15"/>
  <c r="J23" i="15"/>
  <c r="G23" i="15"/>
  <c r="M17" i="15"/>
  <c r="P16" i="15"/>
  <c r="M16" i="15"/>
  <c r="M60" i="15" s="1"/>
  <c r="M15" i="15"/>
  <c r="L15" i="15"/>
  <c r="I15" i="15"/>
  <c r="G15" i="15"/>
  <c r="O13" i="15"/>
  <c r="N13" i="15"/>
  <c r="M12" i="15"/>
  <c r="M11" i="15"/>
  <c r="L11" i="15"/>
  <c r="G257" i="15"/>
  <c r="G253" i="15"/>
  <c r="I11" i="15"/>
  <c r="I12" i="15"/>
  <c r="H12" i="15"/>
  <c r="J12" i="15"/>
  <c r="G13" i="15"/>
  <c r="H3" i="13"/>
  <c r="G3" i="13"/>
  <c r="F3" i="13"/>
  <c r="E3" i="13"/>
  <c r="D3" i="13"/>
  <c r="A6" i="2"/>
  <c r="X2" i="2"/>
  <c r="A2" i="2"/>
  <c r="V8" i="2"/>
  <c r="S8" i="2"/>
  <c r="U109" i="2" s="1"/>
  <c r="P8" i="2"/>
  <c r="M8" i="2"/>
  <c r="O217" i="2" s="1"/>
  <c r="J8" i="2"/>
  <c r="G8" i="2"/>
  <c r="I252" i="2" s="1"/>
  <c r="P219" i="15" l="1"/>
  <c r="P136" i="15"/>
  <c r="P36" i="15"/>
  <c r="O210" i="15"/>
  <c r="O209" i="15"/>
  <c r="O207" i="15"/>
  <c r="P206" i="15"/>
  <c r="O195" i="15"/>
  <c r="O194" i="15"/>
  <c r="O192" i="15"/>
  <c r="P191" i="15"/>
  <c r="P182" i="15"/>
  <c r="P180" i="15"/>
  <c r="O172" i="15"/>
  <c r="O170" i="15"/>
  <c r="P167" i="15"/>
  <c r="O156" i="15"/>
  <c r="O160" i="15" s="1"/>
  <c r="P155" i="15"/>
  <c r="P154" i="15"/>
  <c r="P151" i="15"/>
  <c r="P143" i="15"/>
  <c r="O140" i="15"/>
  <c r="P139" i="15"/>
  <c r="P129" i="15"/>
  <c r="P125" i="15"/>
  <c r="P133" i="15" s="1"/>
  <c r="O123" i="15"/>
  <c r="P100" i="15"/>
  <c r="P98" i="15"/>
  <c r="P94" i="15"/>
  <c r="P103" i="15" s="1"/>
  <c r="O84" i="15"/>
  <c r="P83" i="15"/>
  <c r="O81" i="15"/>
  <c r="P79" i="15"/>
  <c r="P87" i="15" s="1"/>
  <c r="P72" i="15"/>
  <c r="O69" i="15"/>
  <c r="P68" i="15"/>
  <c r="O67" i="15"/>
  <c r="P43" i="15"/>
  <c r="P40" i="15"/>
  <c r="O38" i="15"/>
  <c r="P29" i="15"/>
  <c r="P30" i="15" s="1"/>
  <c r="O28" i="15"/>
  <c r="P25" i="15"/>
  <c r="P23" i="15"/>
  <c r="O16" i="15"/>
  <c r="O60" i="15" s="1"/>
  <c r="P15" i="15"/>
  <c r="P13" i="15"/>
  <c r="O11" i="15"/>
  <c r="P218" i="15"/>
  <c r="P54" i="15"/>
  <c r="P164" i="15"/>
  <c r="P92" i="15"/>
  <c r="P211" i="15"/>
  <c r="P215" i="15" s="1"/>
  <c r="O206" i="15"/>
  <c r="P205" i="15"/>
  <c r="O191" i="15"/>
  <c r="P190" i="15"/>
  <c r="P193" i="15" s="1"/>
  <c r="O182" i="15"/>
  <c r="O180" i="15"/>
  <c r="P179" i="15"/>
  <c r="P178" i="15"/>
  <c r="P186" i="15" s="1"/>
  <c r="O167" i="15"/>
  <c r="P166" i="15"/>
  <c r="P165" i="15"/>
  <c r="O155" i="15"/>
  <c r="O154" i="15"/>
  <c r="O151" i="15"/>
  <c r="P150" i="15"/>
  <c r="O143" i="15"/>
  <c r="O145" i="15" s="1"/>
  <c r="O139" i="15"/>
  <c r="O129" i="15"/>
  <c r="P128" i="15"/>
  <c r="O125" i="15"/>
  <c r="O133" i="15" s="1"/>
  <c r="O100" i="15"/>
  <c r="O98" i="15"/>
  <c r="P96" i="15"/>
  <c r="P105" i="15" s="1"/>
  <c r="O94" i="15"/>
  <c r="O83" i="15"/>
  <c r="P53" i="15"/>
  <c r="P203" i="15"/>
  <c r="P137" i="15"/>
  <c r="P93" i="15"/>
  <c r="O211" i="15"/>
  <c r="O205" i="15"/>
  <c r="P196" i="15"/>
  <c r="P197" i="15" s="1"/>
  <c r="O190" i="15"/>
  <c r="P184" i="15"/>
  <c r="P183" i="15"/>
  <c r="O179" i="15"/>
  <c r="O178" i="15"/>
  <c r="P171" i="15"/>
  <c r="O166" i="15"/>
  <c r="O165" i="15"/>
  <c r="P152" i="15"/>
  <c r="O150" i="15"/>
  <c r="P144" i="15"/>
  <c r="P142" i="15"/>
  <c r="P145" i="15" s="1"/>
  <c r="P138" i="15"/>
  <c r="O128" i="15"/>
  <c r="P127" i="15"/>
  <c r="P124" i="15"/>
  <c r="P132" i="15" s="1"/>
  <c r="P99" i="15"/>
  <c r="O96" i="15"/>
  <c r="O105" i="15" s="1"/>
  <c r="P95" i="15"/>
  <c r="P85" i="15"/>
  <c r="P86" i="15" s="1"/>
  <c r="P80" i="15"/>
  <c r="P73" i="15"/>
  <c r="P71" i="15"/>
  <c r="P115" i="15" s="1"/>
  <c r="P44" i="15"/>
  <c r="P48" i="15" s="1"/>
  <c r="P42" i="15"/>
  <c r="P46" i="15" s="1"/>
  <c r="P39" i="15"/>
  <c r="P27" i="15"/>
  <c r="P24" i="15"/>
  <c r="P56" i="15" s="1"/>
  <c r="P17" i="15"/>
  <c r="O12" i="15"/>
  <c r="H15" i="15"/>
  <c r="O15" i="15"/>
  <c r="H17" i="15"/>
  <c r="O29" i="15"/>
  <c r="H39" i="15"/>
  <c r="H68" i="15"/>
  <c r="O68" i="15"/>
  <c r="H71" i="15"/>
  <c r="O99" i="15"/>
  <c r="O138" i="15"/>
  <c r="O146" i="15" s="1"/>
  <c r="O152" i="15"/>
  <c r="G156" i="15"/>
  <c r="G170" i="15"/>
  <c r="O171" i="15"/>
  <c r="P172" i="15"/>
  <c r="P209" i="15"/>
  <c r="P37" i="15"/>
  <c r="P163" i="15"/>
  <c r="P52" i="15"/>
  <c r="H219" i="15"/>
  <c r="H110" i="15"/>
  <c r="H54" i="15"/>
  <c r="H203" i="15"/>
  <c r="H93" i="15"/>
  <c r="G206" i="15"/>
  <c r="H205" i="15"/>
  <c r="G191" i="15"/>
  <c r="H190" i="15"/>
  <c r="H184" i="15"/>
  <c r="H188" i="15" s="1"/>
  <c r="G180" i="15"/>
  <c r="G179" i="15"/>
  <c r="H172" i="15"/>
  <c r="G167" i="15"/>
  <c r="G166" i="15"/>
  <c r="H154" i="15"/>
  <c r="G151" i="15"/>
  <c r="H150" i="15"/>
  <c r="H143" i="15"/>
  <c r="H139" i="15"/>
  <c r="G129" i="15"/>
  <c r="H128" i="15"/>
  <c r="H125" i="15"/>
  <c r="H100" i="15"/>
  <c r="G98" i="15"/>
  <c r="H96" i="15"/>
  <c r="H105" i="15" s="1"/>
  <c r="H94" i="15"/>
  <c r="H81" i="15"/>
  <c r="H79" i="15"/>
  <c r="H72" i="15"/>
  <c r="H67" i="15"/>
  <c r="H43" i="15"/>
  <c r="H40" i="15"/>
  <c r="H28" i="15"/>
  <c r="H25" i="15"/>
  <c r="H23" i="15"/>
  <c r="H256" i="15"/>
  <c r="H253" i="15"/>
  <c r="H255" i="15" s="1"/>
  <c r="H53" i="15"/>
  <c r="H204" i="15"/>
  <c r="H163" i="15"/>
  <c r="H136" i="15"/>
  <c r="H211" i="15"/>
  <c r="H210" i="15"/>
  <c r="H214" i="15" s="1"/>
  <c r="H209" i="15"/>
  <c r="G205" i="15"/>
  <c r="G213" i="15" s="1"/>
  <c r="H196" i="15"/>
  <c r="H195" i="15"/>
  <c r="H194" i="15"/>
  <c r="G190" i="15"/>
  <c r="G198" i="15" s="1"/>
  <c r="G184" i="15"/>
  <c r="H178" i="15"/>
  <c r="G172" i="15"/>
  <c r="H171" i="15"/>
  <c r="H165" i="15"/>
  <c r="G154" i="15"/>
  <c r="G150" i="15"/>
  <c r="G143" i="15"/>
  <c r="H142" i="15"/>
  <c r="G139" i="15"/>
  <c r="G128" i="15"/>
  <c r="G125" i="15"/>
  <c r="H124" i="15"/>
  <c r="G100" i="15"/>
  <c r="G96" i="15"/>
  <c r="G94" i="15"/>
  <c r="G103" i="15" s="1"/>
  <c r="H85" i="15"/>
  <c r="H83" i="15"/>
  <c r="H109" i="15"/>
  <c r="H52" i="15"/>
  <c r="H164" i="15"/>
  <c r="H92" i="15"/>
  <c r="G211" i="15"/>
  <c r="G210" i="15"/>
  <c r="G212" i="15" s="1"/>
  <c r="G209" i="15"/>
  <c r="H207" i="15"/>
  <c r="G196" i="15"/>
  <c r="G200" i="15" s="1"/>
  <c r="G195" i="15"/>
  <c r="G194" i="15"/>
  <c r="H192" i="15"/>
  <c r="H183" i="15"/>
  <c r="H182" i="15"/>
  <c r="G178" i="15"/>
  <c r="G171" i="15"/>
  <c r="H170" i="15"/>
  <c r="G165" i="15"/>
  <c r="H156" i="15"/>
  <c r="H155" i="15"/>
  <c r="H152" i="15"/>
  <c r="H144" i="15"/>
  <c r="G142" i="15"/>
  <c r="H140" i="15"/>
  <c r="H138" i="15"/>
  <c r="H127" i="15"/>
  <c r="H130" i="15" s="1"/>
  <c r="G124" i="15"/>
  <c r="H123" i="15"/>
  <c r="H99" i="15"/>
  <c r="H95" i="15"/>
  <c r="G85" i="15"/>
  <c r="H84" i="15"/>
  <c r="G83" i="15"/>
  <c r="H80" i="15"/>
  <c r="H73" i="15"/>
  <c r="G71" i="15"/>
  <c r="H69" i="15"/>
  <c r="G68" i="15"/>
  <c r="G112" i="15" s="1"/>
  <c r="H44" i="15"/>
  <c r="H42" i="15"/>
  <c r="G39" i="15"/>
  <c r="H38" i="15"/>
  <c r="G29" i="15"/>
  <c r="H27" i="15"/>
  <c r="H24" i="15"/>
  <c r="G17" i="15"/>
  <c r="H16" i="15"/>
  <c r="H20" i="15" s="1"/>
  <c r="G12" i="15"/>
  <c r="H11" i="15"/>
  <c r="G254" i="15"/>
  <c r="H257" i="15"/>
  <c r="H29" i="15"/>
  <c r="H254" i="15"/>
  <c r="H36" i="15"/>
  <c r="P11" i="15"/>
  <c r="G16" i="15"/>
  <c r="G38" i="15"/>
  <c r="G69" i="15"/>
  <c r="H69" i="17" s="1"/>
  <c r="P84" i="15"/>
  <c r="O95" i="15"/>
  <c r="G99" i="15"/>
  <c r="P123" i="15"/>
  <c r="P131" i="15" s="1"/>
  <c r="O127" i="15"/>
  <c r="G138" i="15"/>
  <c r="P140" i="15"/>
  <c r="P148" i="15" s="1"/>
  <c r="O144" i="15"/>
  <c r="G152" i="15"/>
  <c r="H166" i="15"/>
  <c r="H191" i="15"/>
  <c r="P192" i="15"/>
  <c r="P200" i="15" s="1"/>
  <c r="O196" i="15"/>
  <c r="G207" i="15"/>
  <c r="P210" i="15"/>
  <c r="O228" i="15"/>
  <c r="I255" i="2"/>
  <c r="G11" i="15"/>
  <c r="H13" i="15"/>
  <c r="G256" i="15"/>
  <c r="H37" i="15"/>
  <c r="P12" i="15"/>
  <c r="O17" i="15"/>
  <c r="O23" i="15"/>
  <c r="O31" i="15" s="1"/>
  <c r="O24" i="15"/>
  <c r="O25" i="15"/>
  <c r="O27" i="15"/>
  <c r="O39" i="15"/>
  <c r="O40" i="15"/>
  <c r="O42" i="15"/>
  <c r="O43" i="15"/>
  <c r="O44" i="15"/>
  <c r="O61" i="15" s="1"/>
  <c r="O65" i="15" s="1"/>
  <c r="O71" i="15"/>
  <c r="O72" i="15"/>
  <c r="O73" i="15"/>
  <c r="O117" i="15" s="1"/>
  <c r="O79" i="15"/>
  <c r="O80" i="15"/>
  <c r="G95" i="15"/>
  <c r="G127" i="15"/>
  <c r="G144" i="15"/>
  <c r="P156" i="15"/>
  <c r="H167" i="15"/>
  <c r="P170" i="15"/>
  <c r="G182" i="15"/>
  <c r="O183" i="15"/>
  <c r="P194" i="15"/>
  <c r="H137" i="15"/>
  <c r="P108" i="15"/>
  <c r="M32" i="15"/>
  <c r="K11" i="15"/>
  <c r="L13" i="15"/>
  <c r="K17" i="15"/>
  <c r="K23" i="15"/>
  <c r="K24" i="15"/>
  <c r="L25" i="15"/>
  <c r="L33" i="15" s="1"/>
  <c r="K39" i="15"/>
  <c r="K40" i="15"/>
  <c r="K42" i="15"/>
  <c r="L43" i="15"/>
  <c r="K71" i="15"/>
  <c r="K72" i="15"/>
  <c r="K73" i="15"/>
  <c r="L79" i="15"/>
  <c r="K85" i="15"/>
  <c r="K117" i="15" s="1"/>
  <c r="L94" i="15"/>
  <c r="K98" i="15"/>
  <c r="L99" i="15"/>
  <c r="L104" i="15" s="1"/>
  <c r="K124" i="15"/>
  <c r="L125" i="15"/>
  <c r="M130" i="15"/>
  <c r="K129" i="15"/>
  <c r="K133" i="15" s="1"/>
  <c r="L138" i="15"/>
  <c r="K142" i="15"/>
  <c r="L143" i="15"/>
  <c r="L147" i="15" s="1"/>
  <c r="K151" i="15"/>
  <c r="L152" i="15"/>
  <c r="L156" i="15"/>
  <c r="K166" i="15"/>
  <c r="K170" i="15"/>
  <c r="L171" i="15"/>
  <c r="K179" i="15"/>
  <c r="O188" i="15"/>
  <c r="K182" i="15"/>
  <c r="G227" i="15"/>
  <c r="L183" i="15"/>
  <c r="L190" i="15"/>
  <c r="L192" i="15"/>
  <c r="K209" i="15"/>
  <c r="L108" i="15"/>
  <c r="P68" i="17"/>
  <c r="H133" i="15"/>
  <c r="K13" i="15"/>
  <c r="L12" i="15"/>
  <c r="K16" i="15"/>
  <c r="L17" i="15"/>
  <c r="L61" i="15" s="1"/>
  <c r="L23" i="15"/>
  <c r="L24" i="15"/>
  <c r="K38" i="15"/>
  <c r="L39" i="15"/>
  <c r="L40" i="15"/>
  <c r="L48" i="15" s="1"/>
  <c r="L42" i="15"/>
  <c r="K69" i="15"/>
  <c r="L71" i="15"/>
  <c r="L115" i="15" s="1"/>
  <c r="L72" i="15"/>
  <c r="L73" i="15"/>
  <c r="O89" i="15"/>
  <c r="O86" i="15"/>
  <c r="K84" i="15"/>
  <c r="L85" i="15"/>
  <c r="K96" i="15"/>
  <c r="L98" i="15"/>
  <c r="K123" i="15"/>
  <c r="L124" i="15"/>
  <c r="K128" i="15"/>
  <c r="L129" i="15"/>
  <c r="K140" i="15"/>
  <c r="L142" i="15"/>
  <c r="L145" i="15" s="1"/>
  <c r="K150" i="15"/>
  <c r="L151" i="15"/>
  <c r="K155" i="15"/>
  <c r="L166" i="15"/>
  <c r="L170" i="15"/>
  <c r="L179" i="15"/>
  <c r="L182" i="15"/>
  <c r="K184" i="15"/>
  <c r="L191" i="15"/>
  <c r="K195" i="15"/>
  <c r="L205" i="15"/>
  <c r="P166" i="17"/>
  <c r="G255" i="15"/>
  <c r="K12" i="15"/>
  <c r="K15" i="15"/>
  <c r="L16" i="15"/>
  <c r="K27" i="15"/>
  <c r="K31" i="15" s="1"/>
  <c r="K28" i="15"/>
  <c r="K29" i="15"/>
  <c r="L38" i="15"/>
  <c r="L46" i="15" s="1"/>
  <c r="K44" i="15"/>
  <c r="K67" i="15"/>
  <c r="K111" i="15" s="1"/>
  <c r="K68" i="15"/>
  <c r="L69" i="15"/>
  <c r="L113" i="15" s="1"/>
  <c r="G115" i="15"/>
  <c r="K80" i="15"/>
  <c r="K81" i="15"/>
  <c r="K83" i="15"/>
  <c r="L84" i="15"/>
  <c r="L88" i="15" s="1"/>
  <c r="K95" i="15"/>
  <c r="K104" i="15" s="1"/>
  <c r="L96" i="15"/>
  <c r="L105" i="15" s="1"/>
  <c r="K100" i="15"/>
  <c r="L123" i="15"/>
  <c r="L131" i="15" s="1"/>
  <c r="M132" i="15"/>
  <c r="K127" i="15"/>
  <c r="L128" i="15"/>
  <c r="L130" i="15" s="1"/>
  <c r="H146" i="15"/>
  <c r="K139" i="15"/>
  <c r="L140" i="15"/>
  <c r="L148" i="15" s="1"/>
  <c r="K144" i="15"/>
  <c r="L150" i="15"/>
  <c r="K154" i="15"/>
  <c r="L155" i="15"/>
  <c r="L157" i="15" s="1"/>
  <c r="K165" i="15"/>
  <c r="K167" i="15"/>
  <c r="K172" i="15"/>
  <c r="Q172" i="15" s="1"/>
  <c r="K178" i="15"/>
  <c r="K180" i="15"/>
  <c r="K188" i="15" s="1"/>
  <c r="O186" i="15"/>
  <c r="P227" i="15"/>
  <c r="L184" i="15"/>
  <c r="K196" i="15"/>
  <c r="K228" i="15" s="1"/>
  <c r="K211" i="15"/>
  <c r="L36" i="15"/>
  <c r="S15" i="17"/>
  <c r="T15" i="17" s="1"/>
  <c r="P185" i="15"/>
  <c r="I16" i="15"/>
  <c r="J24" i="15"/>
  <c r="J32" i="15" s="1"/>
  <c r="I25" i="15"/>
  <c r="L30" i="15"/>
  <c r="J29" i="15"/>
  <c r="I38" i="15"/>
  <c r="I46" i="15" s="1"/>
  <c r="J42" i="15"/>
  <c r="I43" i="15"/>
  <c r="Q43" i="15" s="1"/>
  <c r="G111" i="15"/>
  <c r="J68" i="15"/>
  <c r="I69" i="15"/>
  <c r="G116" i="15"/>
  <c r="J73" i="15"/>
  <c r="J117" i="15" s="1"/>
  <c r="I79" i="15"/>
  <c r="G89" i="15"/>
  <c r="J83" i="15"/>
  <c r="J87" i="15" s="1"/>
  <c r="I84" i="15"/>
  <c r="I156" i="15"/>
  <c r="O176" i="15"/>
  <c r="I170" i="15"/>
  <c r="I173" i="15" s="1"/>
  <c r="I171" i="15"/>
  <c r="I182" i="15"/>
  <c r="I191" i="15"/>
  <c r="I196" i="15"/>
  <c r="Q196" i="15" s="1"/>
  <c r="I209" i="15"/>
  <c r="J36" i="15"/>
  <c r="J137" i="15"/>
  <c r="J203" i="15"/>
  <c r="G25" i="17"/>
  <c r="S79" i="17"/>
  <c r="T79" i="17" s="1"/>
  <c r="G128" i="17"/>
  <c r="P182" i="17"/>
  <c r="Q182" i="17" s="1"/>
  <c r="S96" i="17"/>
  <c r="T96" i="17" s="1"/>
  <c r="J13" i="15"/>
  <c r="J15" i="15"/>
  <c r="R15" i="15" s="1"/>
  <c r="J11" i="15"/>
  <c r="I13" i="15"/>
  <c r="J16" i="15"/>
  <c r="I17" i="15"/>
  <c r="I18" i="15" s="1"/>
  <c r="J25" i="15"/>
  <c r="I27" i="15"/>
  <c r="J38" i="15"/>
  <c r="I39" i="15"/>
  <c r="I47" i="15" s="1"/>
  <c r="J43" i="15"/>
  <c r="J60" i="15" s="1"/>
  <c r="I44" i="15"/>
  <c r="J69" i="15"/>
  <c r="I71" i="15"/>
  <c r="I115" i="15" s="1"/>
  <c r="J79" i="15"/>
  <c r="I80" i="15"/>
  <c r="J84" i="15"/>
  <c r="J88" i="15" s="1"/>
  <c r="I85" i="15"/>
  <c r="I94" i="15"/>
  <c r="I95" i="15"/>
  <c r="I96" i="15"/>
  <c r="Q96" i="15" s="1"/>
  <c r="I98" i="15"/>
  <c r="I103" i="15" s="1"/>
  <c r="I99" i="15"/>
  <c r="I100" i="15"/>
  <c r="I123" i="15"/>
  <c r="Q123" i="15" s="1"/>
  <c r="I124" i="15"/>
  <c r="I125" i="15"/>
  <c r="I127" i="15"/>
  <c r="I128" i="15"/>
  <c r="I129" i="15"/>
  <c r="I138" i="15"/>
  <c r="I139" i="15"/>
  <c r="I140" i="15"/>
  <c r="Q140" i="15" s="1"/>
  <c r="I142" i="15"/>
  <c r="Q142" i="15" s="1"/>
  <c r="I143" i="15"/>
  <c r="I144" i="15"/>
  <c r="I150" i="15"/>
  <c r="Q150" i="15" s="1"/>
  <c r="I151" i="15"/>
  <c r="I152" i="15"/>
  <c r="I154" i="15"/>
  <c r="I155" i="15"/>
  <c r="Q155" i="15" s="1"/>
  <c r="I167" i="15"/>
  <c r="I180" i="15"/>
  <c r="I190" i="15"/>
  <c r="I194" i="15"/>
  <c r="Q194" i="15" s="1"/>
  <c r="I206" i="15"/>
  <c r="G12" i="17"/>
  <c r="P27" i="17"/>
  <c r="P83" i="17"/>
  <c r="Q83" i="17" s="1"/>
  <c r="S128" i="17"/>
  <c r="T128" i="17" s="1"/>
  <c r="P196" i="17"/>
  <c r="I20" i="15"/>
  <c r="J17" i="15"/>
  <c r="I23" i="15"/>
  <c r="J27" i="15"/>
  <c r="I28" i="15"/>
  <c r="I32" i="15" s="1"/>
  <c r="J39" i="15"/>
  <c r="I40" i="15"/>
  <c r="J44" i="15"/>
  <c r="I67" i="15"/>
  <c r="I75" i="15" s="1"/>
  <c r="J71" i="15"/>
  <c r="I72" i="15"/>
  <c r="J80" i="15"/>
  <c r="I81" i="15"/>
  <c r="Q81" i="15" s="1"/>
  <c r="I166" i="15"/>
  <c r="I179" i="15"/>
  <c r="I184" i="15"/>
  <c r="I195" i="15"/>
  <c r="I210" i="15"/>
  <c r="P15" i="17"/>
  <c r="P44" i="17"/>
  <c r="G96" i="17"/>
  <c r="H96" i="17" s="1"/>
  <c r="P144" i="17"/>
  <c r="Q144" i="17" s="1"/>
  <c r="R12" i="17"/>
  <c r="G17" i="17"/>
  <c r="H17" i="17" s="1"/>
  <c r="S38" i="17"/>
  <c r="T38" i="17" s="1"/>
  <c r="G69" i="17"/>
  <c r="G84" i="17"/>
  <c r="P100" i="17"/>
  <c r="Q100" i="17" s="1"/>
  <c r="P139" i="17"/>
  <c r="Q139" i="17" s="1"/>
  <c r="P151" i="17"/>
  <c r="P170" i="17"/>
  <c r="G192" i="17"/>
  <c r="H192" i="17" s="1"/>
  <c r="U289" i="17"/>
  <c r="P204" i="17"/>
  <c r="M10" i="16"/>
  <c r="I15" i="16"/>
  <c r="G251" i="2"/>
  <c r="G255" i="2"/>
  <c r="P59" i="15"/>
  <c r="H82" i="15"/>
  <c r="G188" i="15"/>
  <c r="K210" i="15"/>
  <c r="L164" i="15"/>
  <c r="R164" i="15" s="1"/>
  <c r="L203" i="15"/>
  <c r="L204" i="15"/>
  <c r="S11" i="17"/>
  <c r="T11" i="17" s="1"/>
  <c r="P24" i="17"/>
  <c r="P56" i="17" s="1"/>
  <c r="Q56" i="17" s="1"/>
  <c r="P42" i="17"/>
  <c r="Q42" i="17" s="1"/>
  <c r="P71" i="17"/>
  <c r="P85" i="17"/>
  <c r="P124" i="17"/>
  <c r="Q124" i="17" s="1"/>
  <c r="P142" i="17"/>
  <c r="S155" i="17"/>
  <c r="T155" i="17" s="1"/>
  <c r="S178" i="17"/>
  <c r="T178" i="17" s="1"/>
  <c r="S192" i="17"/>
  <c r="T192" i="17" s="1"/>
  <c r="I36" i="17"/>
  <c r="P53" i="17"/>
  <c r="L15" i="16"/>
  <c r="G15" i="16"/>
  <c r="K55" i="15"/>
  <c r="I116" i="15"/>
  <c r="S136" i="17"/>
  <c r="L13" i="16"/>
  <c r="G13" i="16"/>
  <c r="G150" i="17"/>
  <c r="G167" i="17"/>
  <c r="H167" i="17" s="1"/>
  <c r="P184" i="17"/>
  <c r="Q184" i="17" s="1"/>
  <c r="S209" i="17"/>
  <c r="T209" i="17" s="1"/>
  <c r="P137" i="17"/>
  <c r="K10" i="16"/>
  <c r="M12" i="16"/>
  <c r="H12" i="16"/>
  <c r="G254" i="2"/>
  <c r="I254" i="2"/>
  <c r="I256" i="2" s="1"/>
  <c r="H258" i="15"/>
  <c r="P113" i="15"/>
  <c r="P160" i="15"/>
  <c r="K191" i="15"/>
  <c r="K192" i="15"/>
  <c r="L194" i="15"/>
  <c r="O197" i="15"/>
  <c r="K205" i="15"/>
  <c r="L206" i="15"/>
  <c r="L207" i="15"/>
  <c r="L215" i="15" s="1"/>
  <c r="M209" i="15"/>
  <c r="Q209" i="15" s="1"/>
  <c r="N36" i="15"/>
  <c r="L92" i="15"/>
  <c r="L93" i="15"/>
  <c r="L54" i="15"/>
  <c r="J11" i="17"/>
  <c r="P11" i="17"/>
  <c r="J15" i="17"/>
  <c r="P16" i="17"/>
  <c r="Q16" i="17" s="1"/>
  <c r="J24" i="17"/>
  <c r="J27" i="17"/>
  <c r="G38" i="17"/>
  <c r="H38" i="17" s="1"/>
  <c r="M40" i="17"/>
  <c r="N40" i="17" s="1"/>
  <c r="S43" i="17"/>
  <c r="T43" i="17" s="1"/>
  <c r="J68" i="17"/>
  <c r="K68" i="17" s="1"/>
  <c r="J71" i="17"/>
  <c r="G79" i="17"/>
  <c r="H79" i="17" s="1"/>
  <c r="J83" i="17"/>
  <c r="J85" i="17"/>
  <c r="P95" i="17"/>
  <c r="P98" i="17"/>
  <c r="Q98" i="17" s="1"/>
  <c r="S123" i="17"/>
  <c r="T123" i="17" s="1"/>
  <c r="P127" i="17"/>
  <c r="P129" i="17"/>
  <c r="Q129" i="17" s="1"/>
  <c r="S140" i="17"/>
  <c r="T140" i="17" s="1"/>
  <c r="J144" i="17"/>
  <c r="J151" i="17"/>
  <c r="G155" i="17"/>
  <c r="H155" i="17" s="1"/>
  <c r="J166" i="17"/>
  <c r="J170" i="17"/>
  <c r="G178" i="17"/>
  <c r="H178" i="17" s="1"/>
  <c r="M180" i="17"/>
  <c r="S183" i="17"/>
  <c r="T183" i="17" s="1"/>
  <c r="P191" i="17"/>
  <c r="P194" i="17"/>
  <c r="Q194" i="17" s="1"/>
  <c r="S205" i="17"/>
  <c r="T205" i="17" s="1"/>
  <c r="L284" i="17"/>
  <c r="J93" i="17"/>
  <c r="G203" i="17"/>
  <c r="P108" i="17"/>
  <c r="S91" i="2"/>
  <c r="U107" i="2"/>
  <c r="K14" i="16"/>
  <c r="L11" i="16"/>
  <c r="I13" i="16"/>
  <c r="G11" i="16"/>
  <c r="L12" i="17"/>
  <c r="Q27" i="17"/>
  <c r="J42" i="17"/>
  <c r="J44" i="17"/>
  <c r="Q71" i="17"/>
  <c r="J100" i="17"/>
  <c r="J124" i="17"/>
  <c r="J139" i="17"/>
  <c r="J142" i="17"/>
  <c r="Q151" i="17"/>
  <c r="Q170" i="17"/>
  <c r="J182" i="17"/>
  <c r="J184" i="17"/>
  <c r="J196" i="17"/>
  <c r="J207" i="17"/>
  <c r="J110" i="17"/>
  <c r="M135" i="2"/>
  <c r="H19" i="16"/>
  <c r="M11" i="17"/>
  <c r="J17" i="17"/>
  <c r="J29" i="17"/>
  <c r="K29" i="17" s="1"/>
  <c r="J39" i="17"/>
  <c r="J73" i="17"/>
  <c r="J80" i="17"/>
  <c r="H84" i="17"/>
  <c r="M94" i="17"/>
  <c r="J154" i="17"/>
  <c r="J156" i="17"/>
  <c r="J172" i="17"/>
  <c r="J179" i="17"/>
  <c r="G218" i="17"/>
  <c r="G162" i="2"/>
  <c r="L19" i="16"/>
  <c r="G256" i="2"/>
  <c r="I251" i="2"/>
  <c r="G252" i="2"/>
  <c r="L59" i="15"/>
  <c r="G59" i="15"/>
  <c r="M61" i="15"/>
  <c r="H111" i="15"/>
  <c r="O113" i="15"/>
  <c r="G117" i="15"/>
  <c r="M88" i="15"/>
  <c r="H89" i="15"/>
  <c r="I224" i="15"/>
  <c r="M184" i="15"/>
  <c r="O198" i="15"/>
  <c r="K194" i="15"/>
  <c r="K198" i="15" s="1"/>
  <c r="L195" i="15"/>
  <c r="K206" i="15"/>
  <c r="K207" i="15"/>
  <c r="K215" i="15" s="1"/>
  <c r="L209" i="15"/>
  <c r="L210" i="15"/>
  <c r="L37" i="15"/>
  <c r="L136" i="15"/>
  <c r="L137" i="15"/>
  <c r="L53" i="15"/>
  <c r="N110" i="15"/>
  <c r="J13" i="17"/>
  <c r="K13" i="17" s="1"/>
  <c r="P13" i="17"/>
  <c r="Q13" i="17" s="1"/>
  <c r="G15" i="17"/>
  <c r="J16" i="17"/>
  <c r="K16" i="17" s="1"/>
  <c r="P17" i="17"/>
  <c r="Q17" i="17" s="1"/>
  <c r="S25" i="17"/>
  <c r="T25" i="17" s="1"/>
  <c r="P29" i="17"/>
  <c r="P39" i="17"/>
  <c r="Q39" i="17" s="1"/>
  <c r="G43" i="17"/>
  <c r="H43" i="17" s="1"/>
  <c r="M67" i="17"/>
  <c r="N67" i="17" s="1"/>
  <c r="S69" i="17"/>
  <c r="T69" i="17" s="1"/>
  <c r="P73" i="17"/>
  <c r="P80" i="17"/>
  <c r="Q80" i="17" s="1"/>
  <c r="S84" i="17"/>
  <c r="T84" i="17" s="1"/>
  <c r="J95" i="17"/>
  <c r="J98" i="17"/>
  <c r="G123" i="17"/>
  <c r="H123" i="17" s="1"/>
  <c r="J127" i="17"/>
  <c r="J129" i="17"/>
  <c r="G140" i="17"/>
  <c r="H140" i="17" s="1"/>
  <c r="M143" i="17"/>
  <c r="N143" i="17" s="1"/>
  <c r="S150" i="17"/>
  <c r="T150" i="17" s="1"/>
  <c r="P154" i="17"/>
  <c r="P156" i="17"/>
  <c r="Q156" i="17" s="1"/>
  <c r="S167" i="17"/>
  <c r="T167" i="17" s="1"/>
  <c r="P172" i="17"/>
  <c r="Q172" i="17" s="1"/>
  <c r="P179" i="17"/>
  <c r="Q179" i="17" s="1"/>
  <c r="G183" i="17"/>
  <c r="J191" i="17"/>
  <c r="J194" i="17"/>
  <c r="G205" i="17"/>
  <c r="P210" i="17"/>
  <c r="J36" i="17"/>
  <c r="J164" i="17"/>
  <c r="U54" i="17"/>
  <c r="M52" i="2"/>
  <c r="H10" i="16"/>
  <c r="M14" i="16"/>
  <c r="K12" i="16"/>
  <c r="H14" i="16"/>
  <c r="I11" i="16"/>
  <c r="M20" i="15"/>
  <c r="O33" i="15"/>
  <c r="M47" i="15"/>
  <c r="I88" i="15"/>
  <c r="K57" i="15"/>
  <c r="M111" i="15"/>
  <c r="M116" i="15"/>
  <c r="M120" i="15" s="1"/>
  <c r="G87" i="15"/>
  <c r="G86" i="15"/>
  <c r="K103" i="15"/>
  <c r="K146" i="15"/>
  <c r="M166" i="15"/>
  <c r="M182" i="15"/>
  <c r="M186" i="15" s="1"/>
  <c r="M196" i="15"/>
  <c r="M228" i="15" s="1"/>
  <c r="N93" i="15"/>
  <c r="H25" i="17"/>
  <c r="M28" i="17"/>
  <c r="N28" i="17" s="1"/>
  <c r="M81" i="17"/>
  <c r="N81" i="17" s="1"/>
  <c r="H128" i="17"/>
  <c r="M138" i="17"/>
  <c r="N138" i="17" s="1"/>
  <c r="J143" i="2"/>
  <c r="K143" i="2" s="1"/>
  <c r="L141" i="2"/>
  <c r="L139" i="2"/>
  <c r="J138" i="2"/>
  <c r="K138" i="2" s="1"/>
  <c r="J137" i="2"/>
  <c r="K137" i="2" s="1"/>
  <c r="L142" i="2"/>
  <c r="J139" i="2"/>
  <c r="K139" i="2" s="1"/>
  <c r="L137" i="2"/>
  <c r="J141" i="2"/>
  <c r="K141" i="2" s="1"/>
  <c r="L143" i="2"/>
  <c r="J142" i="2"/>
  <c r="K142" i="2" s="1"/>
  <c r="L138" i="2"/>
  <c r="L155" i="2"/>
  <c r="L154" i="2"/>
  <c r="L153" i="2"/>
  <c r="L151" i="2"/>
  <c r="L150" i="2"/>
  <c r="L149" i="2"/>
  <c r="L128" i="2"/>
  <c r="L127" i="2"/>
  <c r="L126" i="2"/>
  <c r="L124" i="2"/>
  <c r="L123" i="2"/>
  <c r="L122" i="2"/>
  <c r="J155" i="2"/>
  <c r="K155" i="2" s="1"/>
  <c r="J154" i="2"/>
  <c r="K154" i="2" s="1"/>
  <c r="J153" i="2"/>
  <c r="K153" i="2" s="1"/>
  <c r="J151" i="2"/>
  <c r="K151" i="2" s="1"/>
  <c r="J150" i="2"/>
  <c r="K150" i="2" s="1"/>
  <c r="J149" i="2"/>
  <c r="K149" i="2" s="1"/>
  <c r="J128" i="2"/>
  <c r="K128" i="2" s="1"/>
  <c r="J127" i="2"/>
  <c r="K127" i="2" s="1"/>
  <c r="J126" i="2"/>
  <c r="K126" i="2" s="1"/>
  <c r="J124" i="2"/>
  <c r="K124" i="2" s="1"/>
  <c r="J123" i="2"/>
  <c r="K123" i="2" s="1"/>
  <c r="J122" i="2"/>
  <c r="K122" i="2" s="1"/>
  <c r="J217" i="2"/>
  <c r="J109" i="2"/>
  <c r="J218" i="2"/>
  <c r="J216" i="2"/>
  <c r="L217" i="2"/>
  <c r="J108" i="2"/>
  <c r="J51" i="2"/>
  <c r="L201" i="2"/>
  <c r="L162" i="2"/>
  <c r="L135" i="2"/>
  <c r="L91" i="2"/>
  <c r="L216" i="2"/>
  <c r="L107" i="2"/>
  <c r="J201" i="2"/>
  <c r="J162" i="2"/>
  <c r="J135" i="2"/>
  <c r="J91" i="2"/>
  <c r="L109" i="2"/>
  <c r="J107" i="2"/>
  <c r="J52" i="2"/>
  <c r="L202" i="2"/>
  <c r="L163" i="2"/>
  <c r="L136" i="2"/>
  <c r="L92" i="2"/>
  <c r="J37" i="2"/>
  <c r="L218" i="2"/>
  <c r="J53" i="2"/>
  <c r="J163" i="2"/>
  <c r="J136" i="2"/>
  <c r="L108" i="2"/>
  <c r="J92" i="2"/>
  <c r="J202" i="2"/>
  <c r="J36" i="2"/>
  <c r="D15" i="13"/>
  <c r="D21" i="13"/>
  <c r="D22" i="13"/>
  <c r="D14" i="13"/>
  <c r="D20" i="13"/>
  <c r="D17" i="13"/>
  <c r="D24" i="13"/>
  <c r="D16" i="13"/>
  <c r="D23" i="13"/>
  <c r="D12" i="13"/>
  <c r="D19" i="13"/>
  <c r="D13" i="13"/>
  <c r="O153" i="15"/>
  <c r="H15" i="17"/>
  <c r="N94" i="17"/>
  <c r="P143" i="2"/>
  <c r="Q143" i="2" s="1"/>
  <c r="R141" i="2"/>
  <c r="P138" i="2"/>
  <c r="Q138" i="2" s="1"/>
  <c r="R143" i="2"/>
  <c r="P142" i="2"/>
  <c r="Q142" i="2" s="1"/>
  <c r="R138" i="2"/>
  <c r="R142" i="2"/>
  <c r="P141" i="2"/>
  <c r="Q141" i="2" s="1"/>
  <c r="P139" i="2"/>
  <c r="Q139" i="2" s="1"/>
  <c r="R137" i="2"/>
  <c r="P137" i="2"/>
  <c r="Q137" i="2" s="1"/>
  <c r="R139" i="2"/>
  <c r="P155" i="2"/>
  <c r="Q155" i="2" s="1"/>
  <c r="P154" i="2"/>
  <c r="Q154" i="2" s="1"/>
  <c r="P153" i="2"/>
  <c r="Q153" i="2" s="1"/>
  <c r="P151" i="2"/>
  <c r="Q151" i="2" s="1"/>
  <c r="P150" i="2"/>
  <c r="Q150" i="2" s="1"/>
  <c r="P149" i="2"/>
  <c r="Q149" i="2" s="1"/>
  <c r="P128" i="2"/>
  <c r="Q128" i="2" s="1"/>
  <c r="P127" i="2"/>
  <c r="Q127" i="2" s="1"/>
  <c r="P126" i="2"/>
  <c r="Q126" i="2" s="1"/>
  <c r="P124" i="2"/>
  <c r="Q124" i="2" s="1"/>
  <c r="P123" i="2"/>
  <c r="Q123" i="2" s="1"/>
  <c r="P122" i="2"/>
  <c r="Q122" i="2" s="1"/>
  <c r="R155" i="2"/>
  <c r="R154" i="2"/>
  <c r="R153" i="2"/>
  <c r="R151" i="2"/>
  <c r="R150" i="2"/>
  <c r="R149" i="2"/>
  <c r="R128" i="2"/>
  <c r="R127" i="2"/>
  <c r="R126" i="2"/>
  <c r="R124" i="2"/>
  <c r="R123" i="2"/>
  <c r="R122" i="2"/>
  <c r="P217" i="2"/>
  <c r="P109" i="2"/>
  <c r="P218" i="2"/>
  <c r="P216" i="2"/>
  <c r="R109" i="2"/>
  <c r="P108" i="2"/>
  <c r="P52" i="2"/>
  <c r="R201" i="2"/>
  <c r="R162" i="2"/>
  <c r="R135" i="2"/>
  <c r="R91" i="2"/>
  <c r="R218" i="2"/>
  <c r="R107" i="2"/>
  <c r="P53" i="2"/>
  <c r="P201" i="2"/>
  <c r="P162" i="2"/>
  <c r="P135" i="2"/>
  <c r="P91" i="2"/>
  <c r="R217" i="2"/>
  <c r="P107" i="2"/>
  <c r="P51" i="2"/>
  <c r="R202" i="2"/>
  <c r="R163" i="2"/>
  <c r="R136" i="2"/>
  <c r="R92" i="2"/>
  <c r="P37" i="2"/>
  <c r="P136" i="2"/>
  <c r="R108" i="2"/>
  <c r="P92" i="2"/>
  <c r="R216" i="2"/>
  <c r="P202" i="2"/>
  <c r="P36" i="2"/>
  <c r="P163" i="2"/>
  <c r="O115" i="15"/>
  <c r="I45" i="15"/>
  <c r="Q44" i="15"/>
  <c r="I112" i="15"/>
  <c r="M112" i="15"/>
  <c r="Q99" i="15"/>
  <c r="M156" i="15"/>
  <c r="M160" i="15" s="1"/>
  <c r="M179" i="15"/>
  <c r="M223" i="15" s="1"/>
  <c r="M194" i="15"/>
  <c r="O219" i="17"/>
  <c r="O110" i="17"/>
  <c r="O108" i="17"/>
  <c r="O52" i="17"/>
  <c r="O204" i="17"/>
  <c r="O164" i="17"/>
  <c r="O137" i="17"/>
  <c r="O93" i="17"/>
  <c r="M37" i="17"/>
  <c r="O290" i="17"/>
  <c r="O210" i="17"/>
  <c r="O207" i="17"/>
  <c r="O205" i="17"/>
  <c r="O195" i="17"/>
  <c r="O192" i="17"/>
  <c r="O190" i="17"/>
  <c r="O183" i="17"/>
  <c r="O227" i="17" s="1"/>
  <c r="O180" i="17"/>
  <c r="O178" i="17"/>
  <c r="O171" i="17"/>
  <c r="O167" i="17"/>
  <c r="O176" i="17" s="1"/>
  <c r="O165" i="17"/>
  <c r="O155" i="17"/>
  <c r="O152" i="17"/>
  <c r="O150" i="17"/>
  <c r="O143" i="17"/>
  <c r="O140" i="17"/>
  <c r="O138" i="17"/>
  <c r="O128" i="17"/>
  <c r="O125" i="17"/>
  <c r="O123" i="17"/>
  <c r="O99" i="17"/>
  <c r="O96" i="17"/>
  <c r="O94" i="17"/>
  <c r="O84" i="17"/>
  <c r="O81" i="17"/>
  <c r="O79" i="17"/>
  <c r="O72" i="17"/>
  <c r="O69" i="17"/>
  <c r="O67" i="17"/>
  <c r="O43" i="17"/>
  <c r="O40" i="17"/>
  <c r="O38" i="17"/>
  <c r="O28" i="17"/>
  <c r="O25" i="17"/>
  <c r="O23" i="17"/>
  <c r="M219" i="17"/>
  <c r="M110" i="17"/>
  <c r="M108" i="17"/>
  <c r="M53" i="17"/>
  <c r="M204" i="17"/>
  <c r="M164" i="17"/>
  <c r="M137" i="17"/>
  <c r="M93" i="17"/>
  <c r="M36" i="17"/>
  <c r="O289" i="17"/>
  <c r="O285" i="17"/>
  <c r="O284" i="17"/>
  <c r="M210" i="17"/>
  <c r="M207" i="17"/>
  <c r="O220" i="17"/>
  <c r="O218" i="17"/>
  <c r="O109" i="17"/>
  <c r="O53" i="17"/>
  <c r="M54" i="17"/>
  <c r="O203" i="17"/>
  <c r="O163" i="17"/>
  <c r="O136" i="17"/>
  <c r="O92" i="17"/>
  <c r="O37" i="17"/>
  <c r="O288" i="17"/>
  <c r="O286" i="17"/>
  <c r="O211" i="17"/>
  <c r="O215" i="17" s="1"/>
  <c r="O209" i="17"/>
  <c r="O206" i="17"/>
  <c r="O196" i="17"/>
  <c r="O194" i="17"/>
  <c r="O191" i="17"/>
  <c r="O184" i="17"/>
  <c r="O182" i="17"/>
  <c r="O179" i="17"/>
  <c r="O172" i="17"/>
  <c r="O170" i="17"/>
  <c r="O166" i="17"/>
  <c r="O156" i="17"/>
  <c r="O160" i="17" s="1"/>
  <c r="O154" i="17"/>
  <c r="O151" i="17"/>
  <c r="O144" i="17"/>
  <c r="O142" i="17"/>
  <c r="O139" i="17"/>
  <c r="O129" i="17"/>
  <c r="O127" i="17"/>
  <c r="O124" i="17"/>
  <c r="O132" i="17" s="1"/>
  <c r="O100" i="17"/>
  <c r="O98" i="17"/>
  <c r="O95" i="17"/>
  <c r="O85" i="17"/>
  <c r="O83" i="17"/>
  <c r="O80" i="17"/>
  <c r="O73" i="17"/>
  <c r="O71" i="17"/>
  <c r="O68" i="17"/>
  <c r="O44" i="17"/>
  <c r="O42" i="17"/>
  <c r="O39" i="17"/>
  <c r="O29" i="17"/>
  <c r="O27" i="17"/>
  <c r="O24" i="17"/>
  <c r="O17" i="17"/>
  <c r="M136" i="17"/>
  <c r="M209" i="17"/>
  <c r="M194" i="17"/>
  <c r="N194" i="17" s="1"/>
  <c r="M184" i="17"/>
  <c r="N184" i="17" s="1"/>
  <c r="M179" i="17"/>
  <c r="N179" i="17" s="1"/>
  <c r="M170" i="17"/>
  <c r="N170" i="17" s="1"/>
  <c r="M156" i="17"/>
  <c r="M151" i="17"/>
  <c r="N151" i="17" s="1"/>
  <c r="M142" i="17"/>
  <c r="N142" i="17" s="1"/>
  <c r="M129" i="17"/>
  <c r="N129" i="17" s="1"/>
  <c r="M124" i="17"/>
  <c r="N124" i="17" s="1"/>
  <c r="M98" i="17"/>
  <c r="N98" i="17" s="1"/>
  <c r="M85" i="17"/>
  <c r="N85" i="17" s="1"/>
  <c r="M80" i="17"/>
  <c r="N80" i="17" s="1"/>
  <c r="M71" i="17"/>
  <c r="N71" i="17" s="1"/>
  <c r="M44" i="17"/>
  <c r="N44" i="17" s="1"/>
  <c r="M39" i="17"/>
  <c r="N39" i="17" s="1"/>
  <c r="M27" i="17"/>
  <c r="N27" i="17" s="1"/>
  <c r="M17" i="17"/>
  <c r="N17" i="17" s="1"/>
  <c r="O16" i="17"/>
  <c r="O60" i="17" s="1"/>
  <c r="O11" i="17"/>
  <c r="M12" i="17"/>
  <c r="N12" i="17" s="1"/>
  <c r="M220" i="17"/>
  <c r="M92" i="17"/>
  <c r="M206" i="17"/>
  <c r="N206" i="17" s="1"/>
  <c r="M205" i="17"/>
  <c r="M192" i="17"/>
  <c r="M183" i="17"/>
  <c r="M178" i="17"/>
  <c r="M167" i="17"/>
  <c r="M155" i="17"/>
  <c r="M150" i="17"/>
  <c r="N150" i="17" s="1"/>
  <c r="M140" i="17"/>
  <c r="N140" i="17" s="1"/>
  <c r="M128" i="17"/>
  <c r="N128" i="17" s="1"/>
  <c r="M123" i="17"/>
  <c r="N123" i="17" s="1"/>
  <c r="M96" i="17"/>
  <c r="N96" i="17" s="1"/>
  <c r="M84" i="17"/>
  <c r="N84" i="17" s="1"/>
  <c r="M79" i="17"/>
  <c r="N79" i="17" s="1"/>
  <c r="M69" i="17"/>
  <c r="N69" i="17" s="1"/>
  <c r="M43" i="17"/>
  <c r="N43" i="17" s="1"/>
  <c r="M38" i="17"/>
  <c r="N38" i="17" s="1"/>
  <c r="M25" i="17"/>
  <c r="N25" i="17" s="1"/>
  <c r="M16" i="17"/>
  <c r="N16" i="17" s="1"/>
  <c r="O12" i="17"/>
  <c r="M13" i="17"/>
  <c r="M218" i="17"/>
  <c r="O54" i="17"/>
  <c r="M203" i="17"/>
  <c r="M247" i="17" s="1"/>
  <c r="O36" i="17"/>
  <c r="M196" i="17"/>
  <c r="N196" i="17" s="1"/>
  <c r="M191" i="17"/>
  <c r="N191" i="17" s="1"/>
  <c r="M182" i="17"/>
  <c r="N182" i="17" s="1"/>
  <c r="M172" i="17"/>
  <c r="N172" i="17" s="1"/>
  <c r="M166" i="17"/>
  <c r="N166" i="17" s="1"/>
  <c r="M154" i="17"/>
  <c r="N154" i="17" s="1"/>
  <c r="M144" i="17"/>
  <c r="N144" i="17" s="1"/>
  <c r="M139" i="17"/>
  <c r="N139" i="17" s="1"/>
  <c r="M127" i="17"/>
  <c r="N127" i="17" s="1"/>
  <c r="M100" i="17"/>
  <c r="N100" i="17" s="1"/>
  <c r="M95" i="17"/>
  <c r="N95" i="17" s="1"/>
  <c r="M83" i="17"/>
  <c r="N83" i="17" s="1"/>
  <c r="M73" i="17"/>
  <c r="N73" i="17" s="1"/>
  <c r="M68" i="17"/>
  <c r="N68" i="17" s="1"/>
  <c r="M42" i="17"/>
  <c r="N42" i="17" s="1"/>
  <c r="M29" i="17"/>
  <c r="N29" i="17" s="1"/>
  <c r="M24" i="17"/>
  <c r="N24" i="17" s="1"/>
  <c r="O15" i="17"/>
  <c r="O13" i="17"/>
  <c r="M109" i="17"/>
  <c r="M52" i="17"/>
  <c r="M15" i="17"/>
  <c r="N15" i="17" s="1"/>
  <c r="M23" i="17"/>
  <c r="N23" i="17" s="1"/>
  <c r="M72" i="17"/>
  <c r="N72" i="17" s="1"/>
  <c r="M125" i="17"/>
  <c r="N125" i="17" s="1"/>
  <c r="M165" i="17"/>
  <c r="M195" i="17"/>
  <c r="M211" i="17"/>
  <c r="N211" i="17" s="1"/>
  <c r="N219" i="15"/>
  <c r="N52" i="15"/>
  <c r="R52" i="15" s="1"/>
  <c r="N164" i="15"/>
  <c r="N92" i="15"/>
  <c r="N210" i="15"/>
  <c r="N207" i="15"/>
  <c r="R207" i="15" s="1"/>
  <c r="N205" i="15"/>
  <c r="N195" i="15"/>
  <c r="N192" i="15"/>
  <c r="N190" i="15"/>
  <c r="N193" i="15" s="1"/>
  <c r="N183" i="15"/>
  <c r="N180" i="15"/>
  <c r="N178" i="15"/>
  <c r="N171" i="15"/>
  <c r="N175" i="15" s="1"/>
  <c r="N167" i="15"/>
  <c r="N165" i="15"/>
  <c r="N155" i="15"/>
  <c r="N152" i="15"/>
  <c r="N150" i="15"/>
  <c r="N143" i="15"/>
  <c r="N140" i="15"/>
  <c r="N138" i="15"/>
  <c r="N128" i="15"/>
  <c r="N125" i="15"/>
  <c r="N123" i="15"/>
  <c r="N99" i="15"/>
  <c r="N96" i="15"/>
  <c r="N94" i="15"/>
  <c r="N84" i="15"/>
  <c r="N81" i="15"/>
  <c r="R81" i="15" s="1"/>
  <c r="N79" i="15"/>
  <c r="N72" i="15"/>
  <c r="N69" i="15"/>
  <c r="N67" i="15"/>
  <c r="R67" i="15" s="1"/>
  <c r="N43" i="15"/>
  <c r="N40" i="15"/>
  <c r="N38" i="15"/>
  <c r="N28" i="15"/>
  <c r="R28" i="15" s="1"/>
  <c r="N25" i="15"/>
  <c r="N23" i="15"/>
  <c r="N16" i="15"/>
  <c r="N12" i="15"/>
  <c r="R12" i="15" s="1"/>
  <c r="M13" i="15"/>
  <c r="M21" i="15" s="1"/>
  <c r="M178" i="15"/>
  <c r="M167" i="15"/>
  <c r="M176" i="15" s="1"/>
  <c r="M165" i="15"/>
  <c r="N218" i="15"/>
  <c r="N163" i="15"/>
  <c r="N137" i="15"/>
  <c r="M210" i="15"/>
  <c r="M214" i="15" s="1"/>
  <c r="M207" i="15"/>
  <c r="M215" i="15" s="1"/>
  <c r="M205" i="15"/>
  <c r="M195" i="15"/>
  <c r="M199" i="15" s="1"/>
  <c r="M192" i="15"/>
  <c r="Q192" i="15" s="1"/>
  <c r="M190" i="15"/>
  <c r="M198" i="15" s="1"/>
  <c r="M183" i="15"/>
  <c r="M180" i="15"/>
  <c r="M171" i="15"/>
  <c r="M173" i="15" s="1"/>
  <c r="M155" i="15"/>
  <c r="M159" i="15" s="1"/>
  <c r="N109" i="15"/>
  <c r="N108" i="15"/>
  <c r="N136" i="15"/>
  <c r="N37" i="15"/>
  <c r="N211" i="15"/>
  <c r="N209" i="15"/>
  <c r="N206" i="15"/>
  <c r="N208" i="15" s="1"/>
  <c r="N196" i="15"/>
  <c r="N194" i="15"/>
  <c r="N191" i="15"/>
  <c r="N199" i="15" s="1"/>
  <c r="N184" i="15"/>
  <c r="N182" i="15"/>
  <c r="N179" i="15"/>
  <c r="N172" i="15"/>
  <c r="N170" i="15"/>
  <c r="N166" i="15"/>
  <c r="N156" i="15"/>
  <c r="N154" i="15"/>
  <c r="N151" i="15"/>
  <c r="N159" i="15" s="1"/>
  <c r="N144" i="15"/>
  <c r="N142" i="15"/>
  <c r="N139" i="15"/>
  <c r="N147" i="15" s="1"/>
  <c r="N129" i="15"/>
  <c r="N127" i="15"/>
  <c r="N124" i="15"/>
  <c r="N100" i="15"/>
  <c r="N98" i="15"/>
  <c r="N103" i="15" s="1"/>
  <c r="N95" i="15"/>
  <c r="N85" i="15"/>
  <c r="N83" i="15"/>
  <c r="N80" i="15"/>
  <c r="R80" i="15" s="1"/>
  <c r="N73" i="15"/>
  <c r="N71" i="15"/>
  <c r="N68" i="15"/>
  <c r="N44" i="15"/>
  <c r="R44" i="15" s="1"/>
  <c r="N42" i="15"/>
  <c r="N39" i="15"/>
  <c r="N29" i="15"/>
  <c r="N27" i="15"/>
  <c r="R27" i="15" s="1"/>
  <c r="N24" i="15"/>
  <c r="N17" i="15"/>
  <c r="N15" i="15"/>
  <c r="N11" i="15"/>
  <c r="N55" i="15" s="1"/>
  <c r="H12" i="17"/>
  <c r="N11" i="17"/>
  <c r="M99" i="17"/>
  <c r="N99" i="17" s="1"/>
  <c r="H150" i="17"/>
  <c r="M152" i="17"/>
  <c r="N152" i="17" s="1"/>
  <c r="H183" i="17"/>
  <c r="M190" i="17"/>
  <c r="M163" i="17"/>
  <c r="I142" i="2"/>
  <c r="G141" i="2"/>
  <c r="G137" i="2"/>
  <c r="G138" i="2"/>
  <c r="I141" i="2"/>
  <c r="I143" i="2"/>
  <c r="G142" i="2"/>
  <c r="I138" i="2"/>
  <c r="G143" i="2"/>
  <c r="I139" i="2"/>
  <c r="G139" i="2"/>
  <c r="I137" i="2"/>
  <c r="G155" i="2"/>
  <c r="G154" i="2"/>
  <c r="G153" i="2"/>
  <c r="G151" i="2"/>
  <c r="G150" i="2"/>
  <c r="G149" i="2"/>
  <c r="G128" i="2"/>
  <c r="G127" i="2"/>
  <c r="G126" i="2"/>
  <c r="G124" i="2"/>
  <c r="G123" i="2"/>
  <c r="G122" i="2"/>
  <c r="I155" i="2"/>
  <c r="I154" i="2"/>
  <c r="I153" i="2"/>
  <c r="I151" i="2"/>
  <c r="I150" i="2"/>
  <c r="I149" i="2"/>
  <c r="I128" i="2"/>
  <c r="I127" i="2"/>
  <c r="I126" i="2"/>
  <c r="I124" i="2"/>
  <c r="I123" i="2"/>
  <c r="I122" i="2"/>
  <c r="G218" i="2"/>
  <c r="G54" i="6" s="1"/>
  <c r="G216" i="2"/>
  <c r="G52" i="6" s="1"/>
  <c r="G217" i="2"/>
  <c r="G53" i="6" s="1"/>
  <c r="I218" i="2"/>
  <c r="I54" i="6" s="1"/>
  <c r="G109" i="2"/>
  <c r="G107" i="2"/>
  <c r="I202" i="2"/>
  <c r="I37" i="6" s="1"/>
  <c r="I163" i="2"/>
  <c r="I136" i="2"/>
  <c r="I92" i="2"/>
  <c r="G37" i="2"/>
  <c r="I217" i="2"/>
  <c r="I53" i="6" s="1"/>
  <c r="I108" i="2"/>
  <c r="G52" i="2"/>
  <c r="G202" i="2"/>
  <c r="G37" i="6" s="1"/>
  <c r="G163" i="2"/>
  <c r="G136" i="2"/>
  <c r="G92" i="2"/>
  <c r="G36" i="2"/>
  <c r="I216" i="2"/>
  <c r="I52" i="6" s="1"/>
  <c r="G108" i="2"/>
  <c r="G53" i="2"/>
  <c r="I201" i="2"/>
  <c r="I36" i="6" s="1"/>
  <c r="I162" i="2"/>
  <c r="I135" i="2"/>
  <c r="I91" i="2"/>
  <c r="U143" i="2"/>
  <c r="S142" i="2"/>
  <c r="T142" i="2" s="1"/>
  <c r="U138" i="2"/>
  <c r="S137" i="2"/>
  <c r="T137" i="2" s="1"/>
  <c r="S139" i="2"/>
  <c r="T139" i="2" s="1"/>
  <c r="U142" i="2"/>
  <c r="S141" i="2"/>
  <c r="T141" i="2" s="1"/>
  <c r="S143" i="2"/>
  <c r="T143" i="2" s="1"/>
  <c r="U139" i="2"/>
  <c r="S138" i="2"/>
  <c r="T138" i="2" s="1"/>
  <c r="U141" i="2"/>
  <c r="U137" i="2"/>
  <c r="U155" i="2"/>
  <c r="U154" i="2"/>
  <c r="U153" i="2"/>
  <c r="U151" i="2"/>
  <c r="U150" i="2"/>
  <c r="U149" i="2"/>
  <c r="U128" i="2"/>
  <c r="U127" i="2"/>
  <c r="U126" i="2"/>
  <c r="U124" i="2"/>
  <c r="U123" i="2"/>
  <c r="U122" i="2"/>
  <c r="S155" i="2"/>
  <c r="T155" i="2" s="1"/>
  <c r="S154" i="2"/>
  <c r="T154" i="2" s="1"/>
  <c r="S153" i="2"/>
  <c r="T153" i="2" s="1"/>
  <c r="S151" i="2"/>
  <c r="T151" i="2" s="1"/>
  <c r="S150" i="2"/>
  <c r="T150" i="2" s="1"/>
  <c r="S149" i="2"/>
  <c r="T149" i="2" s="1"/>
  <c r="S128" i="2"/>
  <c r="T128" i="2" s="1"/>
  <c r="S127" i="2"/>
  <c r="T127" i="2" s="1"/>
  <c r="S126" i="2"/>
  <c r="T126" i="2" s="1"/>
  <c r="S124" i="2"/>
  <c r="T124" i="2" s="1"/>
  <c r="S123" i="2"/>
  <c r="T123" i="2" s="1"/>
  <c r="S122" i="2"/>
  <c r="T122" i="2" s="1"/>
  <c r="S218" i="2"/>
  <c r="S216" i="2"/>
  <c r="S217" i="2"/>
  <c r="S109" i="2"/>
  <c r="U218" i="2"/>
  <c r="S107" i="2"/>
  <c r="U202" i="2"/>
  <c r="U163" i="2"/>
  <c r="U136" i="2"/>
  <c r="U92" i="2"/>
  <c r="S37" i="2"/>
  <c r="U217" i="2"/>
  <c r="U108" i="2"/>
  <c r="S52" i="2"/>
  <c r="S202" i="2"/>
  <c r="S163" i="2"/>
  <c r="S136" i="2"/>
  <c r="S92" i="2"/>
  <c r="S36" i="2"/>
  <c r="U216" i="2"/>
  <c r="S108" i="2"/>
  <c r="S53" i="2"/>
  <c r="U201" i="2"/>
  <c r="U162" i="2"/>
  <c r="U135" i="2"/>
  <c r="U91" i="2"/>
  <c r="G57" i="15"/>
  <c r="O57" i="15"/>
  <c r="P45" i="15"/>
  <c r="J85" i="15"/>
  <c r="J95" i="15"/>
  <c r="J98" i="15"/>
  <c r="R98" i="15" s="1"/>
  <c r="H101" i="15"/>
  <c r="P101" i="15"/>
  <c r="J100" i="15"/>
  <c r="J124" i="15"/>
  <c r="R124" i="15" s="1"/>
  <c r="J127" i="15"/>
  <c r="J129" i="15"/>
  <c r="J139" i="15"/>
  <c r="J142" i="15"/>
  <c r="J144" i="15"/>
  <c r="J151" i="15"/>
  <c r="K151" i="17" s="1"/>
  <c r="J154" i="15"/>
  <c r="P159" i="15"/>
  <c r="J156" i="15"/>
  <c r="R156" i="15" s="1"/>
  <c r="J166" i="15"/>
  <c r="J170" i="15"/>
  <c r="P173" i="15"/>
  <c r="J172" i="15"/>
  <c r="R172" i="15" s="1"/>
  <c r="J179" i="15"/>
  <c r="R179" i="15" s="1"/>
  <c r="J182" i="15"/>
  <c r="J184" i="15"/>
  <c r="J191" i="15"/>
  <c r="J194" i="15"/>
  <c r="R194" i="15" s="1"/>
  <c r="J196" i="15"/>
  <c r="J206" i="15"/>
  <c r="J209" i="15"/>
  <c r="P214" i="15"/>
  <c r="J211" i="15"/>
  <c r="J37" i="15"/>
  <c r="J92" i="15"/>
  <c r="J247" i="15" s="1"/>
  <c r="J164" i="15"/>
  <c r="R220" i="17"/>
  <c r="R218" i="17"/>
  <c r="R109" i="17"/>
  <c r="R251" i="17" s="1"/>
  <c r="R53" i="17"/>
  <c r="P54" i="17"/>
  <c r="R203" i="17"/>
  <c r="R163" i="17"/>
  <c r="R136" i="17"/>
  <c r="R92" i="17"/>
  <c r="R37" i="17"/>
  <c r="R289" i="17"/>
  <c r="R291" i="17" s="1"/>
  <c r="R286" i="17"/>
  <c r="R284" i="17"/>
  <c r="R211" i="17"/>
  <c r="R228" i="17" s="1"/>
  <c r="R209" i="17"/>
  <c r="R206" i="17"/>
  <c r="R196" i="17"/>
  <c r="R194" i="17"/>
  <c r="R191" i="17"/>
  <c r="R184" i="17"/>
  <c r="R182" i="17"/>
  <c r="R179" i="17"/>
  <c r="R172" i="17"/>
  <c r="R170" i="17"/>
  <c r="R166" i="17"/>
  <c r="R156" i="17"/>
  <c r="R154" i="17"/>
  <c r="R151" i="17"/>
  <c r="R144" i="17"/>
  <c r="R142" i="17"/>
  <c r="R139" i="17"/>
  <c r="R147" i="17" s="1"/>
  <c r="R129" i="17"/>
  <c r="R127" i="17"/>
  <c r="R124" i="17"/>
  <c r="R100" i="17"/>
  <c r="R98" i="17"/>
  <c r="R95" i="17"/>
  <c r="R85" i="17"/>
  <c r="R83" i="17"/>
  <c r="R80" i="17"/>
  <c r="R73" i="17"/>
  <c r="R71" i="17"/>
  <c r="R68" i="17"/>
  <c r="R44" i="17"/>
  <c r="R42" i="17"/>
  <c r="R39" i="17"/>
  <c r="R29" i="17"/>
  <c r="R27" i="17"/>
  <c r="R24" i="17"/>
  <c r="R17" i="17"/>
  <c r="P220" i="17"/>
  <c r="P218" i="17"/>
  <c r="P109" i="17"/>
  <c r="R54" i="17"/>
  <c r="P52" i="17"/>
  <c r="P203" i="17"/>
  <c r="P163" i="17"/>
  <c r="P136" i="17"/>
  <c r="P92" i="17"/>
  <c r="R36" i="17"/>
  <c r="R288" i="17"/>
  <c r="P211" i="17"/>
  <c r="P209" i="17"/>
  <c r="Q209" i="17" s="1"/>
  <c r="P206" i="17"/>
  <c r="Q206" i="17" s="1"/>
  <c r="R219" i="17"/>
  <c r="R110" i="17"/>
  <c r="R108" i="17"/>
  <c r="R52" i="17"/>
  <c r="R204" i="17"/>
  <c r="R164" i="17"/>
  <c r="R137" i="17"/>
  <c r="R93" i="17"/>
  <c r="P37" i="17"/>
  <c r="R210" i="17"/>
  <c r="R207" i="17"/>
  <c r="R205" i="17"/>
  <c r="R195" i="17"/>
  <c r="R192" i="17"/>
  <c r="R200" i="17" s="1"/>
  <c r="R190" i="17"/>
  <c r="R183" i="17"/>
  <c r="R180" i="17"/>
  <c r="R178" i="17"/>
  <c r="R171" i="17"/>
  <c r="R167" i="17"/>
  <c r="R165" i="17"/>
  <c r="R155" i="17"/>
  <c r="R152" i="17"/>
  <c r="R150" i="17"/>
  <c r="R143" i="17"/>
  <c r="R140" i="17"/>
  <c r="R148" i="17" s="1"/>
  <c r="R138" i="17"/>
  <c r="R128" i="17"/>
  <c r="R125" i="17"/>
  <c r="R123" i="17"/>
  <c r="R99" i="17"/>
  <c r="R116" i="17" s="1"/>
  <c r="R96" i="17"/>
  <c r="R94" i="17"/>
  <c r="R84" i="17"/>
  <c r="R88" i="17" s="1"/>
  <c r="R81" i="17"/>
  <c r="R79" i="17"/>
  <c r="R72" i="17"/>
  <c r="R69" i="17"/>
  <c r="R67" i="17"/>
  <c r="R43" i="17"/>
  <c r="R40" i="17"/>
  <c r="R38" i="17"/>
  <c r="R46" i="17" s="1"/>
  <c r="R28" i="17"/>
  <c r="R30" i="17" s="1"/>
  <c r="R25" i="17"/>
  <c r="R23" i="17"/>
  <c r="I11" i="17"/>
  <c r="J12" i="17"/>
  <c r="K12" i="17" s="1"/>
  <c r="L11" i="17"/>
  <c r="P12" i="17"/>
  <c r="Q12" i="17" s="1"/>
  <c r="R11" i="17"/>
  <c r="U13" i="17"/>
  <c r="I15" i="17"/>
  <c r="U15" i="17"/>
  <c r="L16" i="17"/>
  <c r="R16" i="17"/>
  <c r="I17" i="17"/>
  <c r="S17" i="17"/>
  <c r="T17" i="17" s="1"/>
  <c r="P23" i="17"/>
  <c r="Q23" i="17" s="1"/>
  <c r="J25" i="17"/>
  <c r="K25" i="17" s="1"/>
  <c r="G27" i="17"/>
  <c r="H27" i="17" s="1"/>
  <c r="S27" i="17"/>
  <c r="T27" i="17" s="1"/>
  <c r="P28" i="17"/>
  <c r="Q28" i="17" s="1"/>
  <c r="J38" i="17"/>
  <c r="K38" i="17" s="1"/>
  <c r="G39" i="17"/>
  <c r="H39" i="17" s="1"/>
  <c r="S39" i="17"/>
  <c r="T39" i="17" s="1"/>
  <c r="P40" i="17"/>
  <c r="Q40" i="17" s="1"/>
  <c r="J43" i="17"/>
  <c r="K43" i="17" s="1"/>
  <c r="G44" i="17"/>
  <c r="H44" i="17" s="1"/>
  <c r="S44" i="17"/>
  <c r="T44" i="17" s="1"/>
  <c r="P67" i="17"/>
  <c r="Q67" i="17" s="1"/>
  <c r="J69" i="17"/>
  <c r="K69" i="17" s="1"/>
  <c r="G71" i="17"/>
  <c r="H71" i="17" s="1"/>
  <c r="S71" i="17"/>
  <c r="T71" i="17" s="1"/>
  <c r="P72" i="17"/>
  <c r="Q72" i="17" s="1"/>
  <c r="J79" i="17"/>
  <c r="K79" i="17" s="1"/>
  <c r="G80" i="17"/>
  <c r="H80" i="17" s="1"/>
  <c r="S80" i="17"/>
  <c r="T80" i="17" s="1"/>
  <c r="P81" i="17"/>
  <c r="Q81" i="17" s="1"/>
  <c r="J84" i="17"/>
  <c r="G85" i="17"/>
  <c r="H85" i="17" s="1"/>
  <c r="S85" i="17"/>
  <c r="T85" i="17" s="1"/>
  <c r="P94" i="17"/>
  <c r="J96" i="17"/>
  <c r="G98" i="17"/>
  <c r="H98" i="17" s="1"/>
  <c r="S98" i="17"/>
  <c r="T98" i="17" s="1"/>
  <c r="P99" i="17"/>
  <c r="Q99" i="17" s="1"/>
  <c r="J123" i="17"/>
  <c r="G124" i="17"/>
  <c r="H124" i="17" s="1"/>
  <c r="S124" i="17"/>
  <c r="T124" i="17" s="1"/>
  <c r="P125" i="17"/>
  <c r="J128" i="17"/>
  <c r="G129" i="17"/>
  <c r="H129" i="17" s="1"/>
  <c r="S129" i="17"/>
  <c r="T129" i="17" s="1"/>
  <c r="P138" i="17"/>
  <c r="Q138" i="17" s="1"/>
  <c r="J140" i="17"/>
  <c r="G142" i="17"/>
  <c r="H142" i="17" s="1"/>
  <c r="S142" i="17"/>
  <c r="T142" i="17" s="1"/>
  <c r="P143" i="17"/>
  <c r="J150" i="17"/>
  <c r="G151" i="17"/>
  <c r="H151" i="17" s="1"/>
  <c r="S151" i="17"/>
  <c r="T151" i="17" s="1"/>
  <c r="P152" i="17"/>
  <c r="Q152" i="17" s="1"/>
  <c r="J155" i="17"/>
  <c r="G156" i="17"/>
  <c r="H156" i="17" s="1"/>
  <c r="S156" i="17"/>
  <c r="T156" i="17" s="1"/>
  <c r="P165" i="17"/>
  <c r="Q165" i="17" s="1"/>
  <c r="J167" i="17"/>
  <c r="G170" i="17"/>
  <c r="H170" i="17" s="1"/>
  <c r="S170" i="17"/>
  <c r="T170" i="17" s="1"/>
  <c r="P171" i="17"/>
  <c r="Q171" i="17" s="1"/>
  <c r="J178" i="17"/>
  <c r="G179" i="17"/>
  <c r="H179" i="17" s="1"/>
  <c r="S179" i="17"/>
  <c r="T179" i="17" s="1"/>
  <c r="P180" i="17"/>
  <c r="J183" i="17"/>
  <c r="G184" i="17"/>
  <c r="H184" i="17" s="1"/>
  <c r="S184" i="17"/>
  <c r="T184" i="17" s="1"/>
  <c r="P190" i="17"/>
  <c r="J192" i="17"/>
  <c r="G194" i="17"/>
  <c r="H194" i="17" s="1"/>
  <c r="S194" i="17"/>
  <c r="T194" i="17" s="1"/>
  <c r="P195" i="17"/>
  <c r="Q195" i="17" s="1"/>
  <c r="J205" i="17"/>
  <c r="G206" i="17"/>
  <c r="P207" i="17"/>
  <c r="Q207" i="17" s="1"/>
  <c r="J210" i="17"/>
  <c r="S211" i="17"/>
  <c r="T211" i="17" s="1"/>
  <c r="L289" i="17"/>
  <c r="R290" i="17"/>
  <c r="G92" i="17"/>
  <c r="P93" i="17"/>
  <c r="J137" i="17"/>
  <c r="S163" i="17"/>
  <c r="G52" i="17"/>
  <c r="S135" i="2"/>
  <c r="M162" i="2"/>
  <c r="G201" i="2"/>
  <c r="G36" i="6" s="1"/>
  <c r="S51" i="2"/>
  <c r="K186" i="15"/>
  <c r="K189" i="15" s="1"/>
  <c r="I219" i="17"/>
  <c r="I110" i="17"/>
  <c r="I108" i="17"/>
  <c r="I52" i="17"/>
  <c r="I204" i="17"/>
  <c r="I164" i="17"/>
  <c r="I137" i="17"/>
  <c r="I93" i="17"/>
  <c r="G37" i="17"/>
  <c r="G256" i="17"/>
  <c r="I253" i="17"/>
  <c r="I290" i="17"/>
  <c r="I286" i="17"/>
  <c r="I210" i="17"/>
  <c r="I207" i="17"/>
  <c r="I205" i="17"/>
  <c r="I195" i="17"/>
  <c r="I192" i="17"/>
  <c r="I190" i="17"/>
  <c r="I183" i="17"/>
  <c r="I180" i="17"/>
  <c r="I178" i="17"/>
  <c r="I171" i="17"/>
  <c r="I167" i="17"/>
  <c r="I165" i="17"/>
  <c r="I155" i="17"/>
  <c r="I152" i="17"/>
  <c r="I150" i="17"/>
  <c r="I143" i="17"/>
  <c r="I140" i="17"/>
  <c r="I138" i="17"/>
  <c r="I128" i="17"/>
  <c r="I125" i="17"/>
  <c r="I123" i="17"/>
  <c r="I99" i="17"/>
  <c r="I96" i="17"/>
  <c r="I94" i="17"/>
  <c r="I84" i="17"/>
  <c r="I81" i="17"/>
  <c r="I79" i="17"/>
  <c r="I72" i="17"/>
  <c r="I69" i="17"/>
  <c r="I67" i="17"/>
  <c r="I43" i="17"/>
  <c r="I40" i="17"/>
  <c r="I38" i="17"/>
  <c r="I28" i="17"/>
  <c r="I25" i="17"/>
  <c r="I23" i="17"/>
  <c r="G219" i="17"/>
  <c r="G110" i="17"/>
  <c r="G108" i="17"/>
  <c r="G53" i="17"/>
  <c r="G204" i="17"/>
  <c r="G164" i="17"/>
  <c r="G137" i="17"/>
  <c r="G93" i="17"/>
  <c r="G36" i="17"/>
  <c r="G257" i="17"/>
  <c r="H257" i="17" s="1"/>
  <c r="I254" i="17"/>
  <c r="I289" i="17"/>
  <c r="I284" i="17"/>
  <c r="G210" i="17"/>
  <c r="G207" i="17"/>
  <c r="H207" i="17" s="1"/>
  <c r="I220" i="17"/>
  <c r="I218" i="17"/>
  <c r="I109" i="17"/>
  <c r="I53" i="17"/>
  <c r="G54" i="17"/>
  <c r="I203" i="17"/>
  <c r="I163" i="17"/>
  <c r="I136" i="17"/>
  <c r="I92" i="17"/>
  <c r="I37" i="17"/>
  <c r="I256" i="17"/>
  <c r="G254" i="17"/>
  <c r="H254" i="17" s="1"/>
  <c r="I288" i="17"/>
  <c r="I211" i="17"/>
  <c r="I209" i="17"/>
  <c r="I206" i="17"/>
  <c r="I196" i="17"/>
  <c r="I194" i="17"/>
  <c r="I191" i="17"/>
  <c r="I184" i="17"/>
  <c r="I182" i="17"/>
  <c r="I179" i="17"/>
  <c r="I172" i="17"/>
  <c r="I170" i="17"/>
  <c r="I166" i="17"/>
  <c r="I156" i="17"/>
  <c r="I154" i="17"/>
  <c r="I151" i="17"/>
  <c r="I144" i="17"/>
  <c r="I142" i="17"/>
  <c r="I139" i="17"/>
  <c r="I129" i="17"/>
  <c r="I133" i="17" s="1"/>
  <c r="I127" i="17"/>
  <c r="I124" i="17"/>
  <c r="I100" i="17"/>
  <c r="I98" i="17"/>
  <c r="I103" i="17" s="1"/>
  <c r="I95" i="17"/>
  <c r="I85" i="17"/>
  <c r="I83" i="17"/>
  <c r="I80" i="17"/>
  <c r="I73" i="17"/>
  <c r="I71" i="17"/>
  <c r="I74" i="17" s="1"/>
  <c r="I68" i="17"/>
  <c r="I44" i="17"/>
  <c r="I42" i="17"/>
  <c r="I39" i="17"/>
  <c r="I29" i="17"/>
  <c r="I27" i="17"/>
  <c r="I24" i="17"/>
  <c r="U219" i="17"/>
  <c r="U110" i="17"/>
  <c r="U108" i="17"/>
  <c r="U52" i="17"/>
  <c r="U204" i="17"/>
  <c r="U164" i="17"/>
  <c r="U137" i="17"/>
  <c r="U93" i="17"/>
  <c r="S37" i="17"/>
  <c r="U288" i="17"/>
  <c r="U210" i="17"/>
  <c r="U207" i="17"/>
  <c r="U205" i="17"/>
  <c r="U195" i="17"/>
  <c r="U192" i="17"/>
  <c r="U190" i="17"/>
  <c r="U183" i="17"/>
  <c r="U180" i="17"/>
  <c r="U178" i="17"/>
  <c r="U171" i="17"/>
  <c r="U167" i="17"/>
  <c r="U165" i="17"/>
  <c r="U155" i="17"/>
  <c r="U152" i="17"/>
  <c r="U150" i="17"/>
  <c r="U143" i="17"/>
  <c r="U140" i="17"/>
  <c r="U138" i="17"/>
  <c r="U128" i="17"/>
  <c r="U125" i="17"/>
  <c r="U123" i="17"/>
  <c r="U99" i="17"/>
  <c r="U96" i="17"/>
  <c r="U94" i="17"/>
  <c r="U84" i="17"/>
  <c r="U81" i="17"/>
  <c r="U79" i="17"/>
  <c r="U72" i="17"/>
  <c r="U69" i="17"/>
  <c r="U67" i="17"/>
  <c r="U43" i="17"/>
  <c r="U40" i="17"/>
  <c r="U38" i="17"/>
  <c r="U28" i="17"/>
  <c r="U25" i="17"/>
  <c r="U23" i="17"/>
  <c r="S219" i="17"/>
  <c r="S110" i="17"/>
  <c r="S108" i="17"/>
  <c r="S53" i="17"/>
  <c r="S204" i="17"/>
  <c r="S164" i="17"/>
  <c r="S137" i="17"/>
  <c r="S93" i="17"/>
  <c r="S36" i="17"/>
  <c r="U285" i="17"/>
  <c r="S210" i="17"/>
  <c r="T210" i="17" s="1"/>
  <c r="S207" i="17"/>
  <c r="T207" i="17" s="1"/>
  <c r="U220" i="17"/>
  <c r="U218" i="17"/>
  <c r="U109" i="17"/>
  <c r="U53" i="17"/>
  <c r="S54" i="17"/>
  <c r="U203" i="17"/>
  <c r="U163" i="17"/>
  <c r="U136" i="17"/>
  <c r="U92" i="17"/>
  <c r="U37" i="17"/>
  <c r="U290" i="17"/>
  <c r="U286" i="17"/>
  <c r="U211" i="17"/>
  <c r="U215" i="17" s="1"/>
  <c r="U209" i="17"/>
  <c r="U206" i="17"/>
  <c r="U196" i="17"/>
  <c r="U194" i="17"/>
  <c r="U191" i="17"/>
  <c r="U184" i="17"/>
  <c r="U182" i="17"/>
  <c r="U179" i="17"/>
  <c r="U172" i="17"/>
  <c r="U170" i="17"/>
  <c r="U166" i="17"/>
  <c r="U156" i="17"/>
  <c r="U160" i="17" s="1"/>
  <c r="U154" i="17"/>
  <c r="U151" i="17"/>
  <c r="U144" i="17"/>
  <c r="U142" i="17"/>
  <c r="U139" i="17"/>
  <c r="U129" i="17"/>
  <c r="U127" i="17"/>
  <c r="U124" i="17"/>
  <c r="U100" i="17"/>
  <c r="U98" i="17"/>
  <c r="U95" i="17"/>
  <c r="U85" i="17"/>
  <c r="U83" i="17"/>
  <c r="U80" i="17"/>
  <c r="U73" i="17"/>
  <c r="U71" i="17"/>
  <c r="U68" i="17"/>
  <c r="U44" i="17"/>
  <c r="U42" i="17"/>
  <c r="U39" i="17"/>
  <c r="U29" i="17"/>
  <c r="U27" i="17"/>
  <c r="U24" i="17"/>
  <c r="U17" i="17"/>
  <c r="G11" i="17"/>
  <c r="H11" i="17" s="1"/>
  <c r="I13" i="17"/>
  <c r="Q11" i="17"/>
  <c r="S13" i="17"/>
  <c r="T13" i="17" s="1"/>
  <c r="U12" i="17"/>
  <c r="Q15" i="17"/>
  <c r="G16" i="17"/>
  <c r="H16" i="17" s="1"/>
  <c r="S16" i="17"/>
  <c r="T16" i="17" s="1"/>
  <c r="G23" i="17"/>
  <c r="H23" i="17" s="1"/>
  <c r="S23" i="17"/>
  <c r="T23" i="17" s="1"/>
  <c r="K27" i="17"/>
  <c r="G28" i="17"/>
  <c r="H28" i="17" s="1"/>
  <c r="S28" i="17"/>
  <c r="T28" i="17" s="1"/>
  <c r="Q29" i="17"/>
  <c r="G40" i="17"/>
  <c r="H40" i="17" s="1"/>
  <c r="S40" i="17"/>
  <c r="T40" i="17" s="1"/>
  <c r="K44" i="17"/>
  <c r="G67" i="17"/>
  <c r="H67" i="17" s="1"/>
  <c r="S67" i="17"/>
  <c r="T67" i="17" s="1"/>
  <c r="Q68" i="17"/>
  <c r="G72" i="17"/>
  <c r="H72" i="17" s="1"/>
  <c r="S72" i="17"/>
  <c r="T72" i="17" s="1"/>
  <c r="Q73" i="17"/>
  <c r="G81" i="17"/>
  <c r="H81" i="17" s="1"/>
  <c r="S81" i="17"/>
  <c r="T81" i="17" s="1"/>
  <c r="K85" i="17"/>
  <c r="G94" i="17"/>
  <c r="S94" i="17"/>
  <c r="T94" i="17" s="1"/>
  <c r="Q95" i="17"/>
  <c r="G99" i="17"/>
  <c r="H99" i="17" s="1"/>
  <c r="S99" i="17"/>
  <c r="T99" i="17" s="1"/>
  <c r="G125" i="17"/>
  <c r="S125" i="17"/>
  <c r="T125" i="17" s="1"/>
  <c r="Q127" i="17"/>
  <c r="G138" i="17"/>
  <c r="H138" i="17" s="1"/>
  <c r="S138" i="17"/>
  <c r="T138" i="17" s="1"/>
  <c r="G143" i="17"/>
  <c r="H143" i="17" s="1"/>
  <c r="S143" i="17"/>
  <c r="T143" i="17" s="1"/>
  <c r="G152" i="17"/>
  <c r="H152" i="17" s="1"/>
  <c r="S152" i="17"/>
  <c r="T152" i="17" s="1"/>
  <c r="Q154" i="17"/>
  <c r="G165" i="17"/>
  <c r="S165" i="17"/>
  <c r="T165" i="17" s="1"/>
  <c r="Q166" i="17"/>
  <c r="K170" i="17"/>
  <c r="G171" i="17"/>
  <c r="H171" i="17" s="1"/>
  <c r="S171" i="17"/>
  <c r="T171" i="17" s="1"/>
  <c r="G180" i="17"/>
  <c r="H180" i="17" s="1"/>
  <c r="S180" i="17"/>
  <c r="T180" i="17" s="1"/>
  <c r="K184" i="17"/>
  <c r="G190" i="17"/>
  <c r="H190" i="17" s="1"/>
  <c r="S190" i="17"/>
  <c r="T190" i="17" s="1"/>
  <c r="Q191" i="17"/>
  <c r="G195" i="17"/>
  <c r="S195" i="17"/>
  <c r="T195" i="17" s="1"/>
  <c r="Q196" i="17"/>
  <c r="G209" i="17"/>
  <c r="H209" i="17" s="1"/>
  <c r="Q210" i="17"/>
  <c r="U284" i="17"/>
  <c r="G253" i="17"/>
  <c r="H253" i="17" s="1"/>
  <c r="U36" i="17"/>
  <c r="G136" i="17"/>
  <c r="S203" i="17"/>
  <c r="I54" i="17"/>
  <c r="S218" i="17"/>
  <c r="G91" i="2"/>
  <c r="S162" i="2"/>
  <c r="M201" i="2"/>
  <c r="G51" i="2"/>
  <c r="I107" i="2"/>
  <c r="K176" i="15"/>
  <c r="M142" i="2"/>
  <c r="N142" i="2" s="1"/>
  <c r="M137" i="2"/>
  <c r="N137" i="2" s="1"/>
  <c r="M143" i="2"/>
  <c r="N143" i="2" s="1"/>
  <c r="O141" i="2"/>
  <c r="M139" i="2"/>
  <c r="N139" i="2" s="1"/>
  <c r="O137" i="2"/>
  <c r="O143" i="2"/>
  <c r="O138" i="2"/>
  <c r="O139" i="2"/>
  <c r="M138" i="2"/>
  <c r="N138" i="2" s="1"/>
  <c r="O142" i="2"/>
  <c r="M141" i="2"/>
  <c r="N141" i="2" s="1"/>
  <c r="O155" i="2"/>
  <c r="O154" i="2"/>
  <c r="O153" i="2"/>
  <c r="O151" i="2"/>
  <c r="O150" i="2"/>
  <c r="O149" i="2"/>
  <c r="O128" i="2"/>
  <c r="O127" i="2"/>
  <c r="O126" i="2"/>
  <c r="O124" i="2"/>
  <c r="O123" i="2"/>
  <c r="O122" i="2"/>
  <c r="M155" i="2"/>
  <c r="N155" i="2" s="1"/>
  <c r="M154" i="2"/>
  <c r="N154" i="2" s="1"/>
  <c r="M153" i="2"/>
  <c r="N153" i="2" s="1"/>
  <c r="M151" i="2"/>
  <c r="N151" i="2" s="1"/>
  <c r="M150" i="2"/>
  <c r="N150" i="2" s="1"/>
  <c r="M149" i="2"/>
  <c r="N149" i="2" s="1"/>
  <c r="M128" i="2"/>
  <c r="N128" i="2" s="1"/>
  <c r="M127" i="2"/>
  <c r="N127" i="2" s="1"/>
  <c r="M126" i="2"/>
  <c r="N126" i="2" s="1"/>
  <c r="M124" i="2"/>
  <c r="N124" i="2" s="1"/>
  <c r="M123" i="2"/>
  <c r="N123" i="2" s="1"/>
  <c r="M122" i="2"/>
  <c r="N122" i="2" s="1"/>
  <c r="M218" i="2"/>
  <c r="M216" i="2"/>
  <c r="M217" i="2"/>
  <c r="M109" i="2"/>
  <c r="O216" i="2"/>
  <c r="M107" i="2"/>
  <c r="M53" i="2"/>
  <c r="O202" i="2"/>
  <c r="O163" i="2"/>
  <c r="O136" i="2"/>
  <c r="O92" i="2"/>
  <c r="M37" i="2"/>
  <c r="O109" i="2"/>
  <c r="O108" i="2"/>
  <c r="M51" i="2"/>
  <c r="M202" i="2"/>
  <c r="M163" i="2"/>
  <c r="M136" i="2"/>
  <c r="M92" i="2"/>
  <c r="M36" i="2"/>
  <c r="O218" i="2"/>
  <c r="M108" i="2"/>
  <c r="O201" i="2"/>
  <c r="O162" i="2"/>
  <c r="O135" i="2"/>
  <c r="O91" i="2"/>
  <c r="J20" i="15"/>
  <c r="J89" i="15"/>
  <c r="J94" i="15"/>
  <c r="J96" i="15"/>
  <c r="J99" i="15"/>
  <c r="J104" i="15" s="1"/>
  <c r="J123" i="15"/>
  <c r="J131" i="15" s="1"/>
  <c r="J125" i="15"/>
  <c r="R125" i="15" s="1"/>
  <c r="J128" i="15"/>
  <c r="J138" i="15"/>
  <c r="J146" i="15" s="1"/>
  <c r="J140" i="15"/>
  <c r="J143" i="15"/>
  <c r="R143" i="15" s="1"/>
  <c r="J150" i="15"/>
  <c r="J158" i="15" s="1"/>
  <c r="J152" i="15"/>
  <c r="J160" i="15" s="1"/>
  <c r="J155" i="15"/>
  <c r="J165" i="15"/>
  <c r="J174" i="15" s="1"/>
  <c r="J167" i="15"/>
  <c r="J176" i="15" s="1"/>
  <c r="J171" i="15"/>
  <c r="J178" i="15"/>
  <c r="J186" i="15" s="1"/>
  <c r="J180" i="15"/>
  <c r="J188" i="15" s="1"/>
  <c r="J183" i="15"/>
  <c r="J185" i="15" s="1"/>
  <c r="J190" i="15"/>
  <c r="J192" i="15"/>
  <c r="J195" i="15"/>
  <c r="J205" i="15"/>
  <c r="J207" i="15"/>
  <c r="J215" i="15" s="1"/>
  <c r="J210" i="15"/>
  <c r="J136" i="15"/>
  <c r="L220" i="17"/>
  <c r="L218" i="17"/>
  <c r="L109" i="17"/>
  <c r="L53" i="17"/>
  <c r="J54" i="17"/>
  <c r="L203" i="17"/>
  <c r="L163" i="17"/>
  <c r="L136" i="17"/>
  <c r="L92" i="17"/>
  <c r="L37" i="17"/>
  <c r="L288" i="17"/>
  <c r="L211" i="17"/>
  <c r="L209" i="17"/>
  <c r="L206" i="17"/>
  <c r="L196" i="17"/>
  <c r="L194" i="17"/>
  <c r="L191" i="17"/>
  <c r="L184" i="17"/>
  <c r="L182" i="17"/>
  <c r="L179" i="17"/>
  <c r="L172" i="17"/>
  <c r="L170" i="17"/>
  <c r="L166" i="17"/>
  <c r="L156" i="17"/>
  <c r="L154" i="17"/>
  <c r="L151" i="17"/>
  <c r="L144" i="17"/>
  <c r="L142" i="17"/>
  <c r="L139" i="17"/>
  <c r="L129" i="17"/>
  <c r="L127" i="17"/>
  <c r="L124" i="17"/>
  <c r="L132" i="17" s="1"/>
  <c r="L100" i="17"/>
  <c r="L98" i="17"/>
  <c r="L95" i="17"/>
  <c r="L85" i="17"/>
  <c r="L83" i="17"/>
  <c r="L80" i="17"/>
  <c r="L73" i="17"/>
  <c r="L71" i="17"/>
  <c r="L68" i="17"/>
  <c r="L44" i="17"/>
  <c r="L42" i="17"/>
  <c r="L39" i="17"/>
  <c r="L29" i="17"/>
  <c r="L27" i="17"/>
  <c r="L24" i="17"/>
  <c r="L17" i="17"/>
  <c r="J220" i="17"/>
  <c r="J218" i="17"/>
  <c r="J109" i="17"/>
  <c r="L54" i="17"/>
  <c r="J52" i="17"/>
  <c r="J203" i="17"/>
  <c r="J163" i="17"/>
  <c r="J136" i="17"/>
  <c r="J92" i="17"/>
  <c r="L36" i="17"/>
  <c r="L286" i="17"/>
  <c r="J211" i="17"/>
  <c r="K211" i="17" s="1"/>
  <c r="J209" i="17"/>
  <c r="J206" i="17"/>
  <c r="L219" i="17"/>
  <c r="L110" i="17"/>
  <c r="L108" i="17"/>
  <c r="L52" i="17"/>
  <c r="L204" i="17"/>
  <c r="L164" i="17"/>
  <c r="L137" i="17"/>
  <c r="L93" i="17"/>
  <c r="J37" i="17"/>
  <c r="L290" i="17"/>
  <c r="L285" i="17"/>
  <c r="L293" i="17" s="1"/>
  <c r="L210" i="17"/>
  <c r="L207" i="17"/>
  <c r="L205" i="17"/>
  <c r="L195" i="17"/>
  <c r="L192" i="17"/>
  <c r="L190" i="17"/>
  <c r="L183" i="17"/>
  <c r="L180" i="17"/>
  <c r="L178" i="17"/>
  <c r="L171" i="17"/>
  <c r="L167" i="17"/>
  <c r="L165" i="17"/>
  <c r="L155" i="17"/>
  <c r="L152" i="17"/>
  <c r="L150" i="17"/>
  <c r="L143" i="17"/>
  <c r="L140" i="17"/>
  <c r="L148" i="17" s="1"/>
  <c r="L138" i="17"/>
  <c r="L128" i="17"/>
  <c r="L125" i="17"/>
  <c r="L123" i="17"/>
  <c r="L99" i="17"/>
  <c r="L96" i="17"/>
  <c r="L94" i="17"/>
  <c r="X94" i="17" s="1"/>
  <c r="L84" i="17"/>
  <c r="L81" i="17"/>
  <c r="L79" i="17"/>
  <c r="L72" i="17"/>
  <c r="L69" i="17"/>
  <c r="L67" i="17"/>
  <c r="L43" i="17"/>
  <c r="L40" i="17"/>
  <c r="L48" i="17" s="1"/>
  <c r="L38" i="17"/>
  <c r="L28" i="17"/>
  <c r="L25" i="17"/>
  <c r="L23" i="17"/>
  <c r="G13" i="17"/>
  <c r="H13" i="17" s="1"/>
  <c r="I12" i="17"/>
  <c r="L13" i="17"/>
  <c r="R13" i="17"/>
  <c r="S12" i="17"/>
  <c r="T12" i="17" s="1"/>
  <c r="U11" i="17"/>
  <c r="L15" i="17"/>
  <c r="R15" i="17"/>
  <c r="R59" i="17" s="1"/>
  <c r="I16" i="17"/>
  <c r="U16" i="17"/>
  <c r="J23" i="17"/>
  <c r="K23" i="17" s="1"/>
  <c r="G24" i="17"/>
  <c r="H24" i="17" s="1"/>
  <c r="S24" i="17"/>
  <c r="T24" i="17" s="1"/>
  <c r="P25" i="17"/>
  <c r="Q25" i="17" s="1"/>
  <c r="J28" i="17"/>
  <c r="K28" i="17" s="1"/>
  <c r="G29" i="17"/>
  <c r="H29" i="17" s="1"/>
  <c r="S29" i="17"/>
  <c r="T29" i="17" s="1"/>
  <c r="P38" i="17"/>
  <c r="Q38" i="17" s="1"/>
  <c r="J40" i="17"/>
  <c r="K40" i="17" s="1"/>
  <c r="G42" i="17"/>
  <c r="H42" i="17" s="1"/>
  <c r="S42" i="17"/>
  <c r="T42" i="17" s="1"/>
  <c r="P43" i="17"/>
  <c r="J67" i="17"/>
  <c r="K67" i="17" s="1"/>
  <c r="G68" i="17"/>
  <c r="H68" i="17" s="1"/>
  <c r="S68" i="17"/>
  <c r="T68" i="17" s="1"/>
  <c r="P69" i="17"/>
  <c r="Q69" i="17" s="1"/>
  <c r="J72" i="17"/>
  <c r="K72" i="17" s="1"/>
  <c r="G73" i="17"/>
  <c r="H73" i="17" s="1"/>
  <c r="S73" i="17"/>
  <c r="T73" i="17" s="1"/>
  <c r="P79" i="17"/>
  <c r="Q79" i="17" s="1"/>
  <c r="J81" i="17"/>
  <c r="K81" i="17" s="1"/>
  <c r="G83" i="17"/>
  <c r="H83" i="17" s="1"/>
  <c r="S83" i="17"/>
  <c r="T83" i="17" s="1"/>
  <c r="P84" i="17"/>
  <c r="Q84" i="17" s="1"/>
  <c r="J94" i="17"/>
  <c r="K94" i="17" s="1"/>
  <c r="G95" i="17"/>
  <c r="H95" i="17" s="1"/>
  <c r="S95" i="17"/>
  <c r="T95" i="17" s="1"/>
  <c r="P96" i="17"/>
  <c r="Q96" i="17" s="1"/>
  <c r="J99" i="17"/>
  <c r="G100" i="17"/>
  <c r="H100" i="17" s="1"/>
  <c r="S100" i="17"/>
  <c r="T100" i="17" s="1"/>
  <c r="P123" i="17"/>
  <c r="Q123" i="17" s="1"/>
  <c r="J125" i="17"/>
  <c r="K125" i="17" s="1"/>
  <c r="G127" i="17"/>
  <c r="H127" i="17" s="1"/>
  <c r="S127" i="17"/>
  <c r="T127" i="17" s="1"/>
  <c r="P128" i="17"/>
  <c r="Q128" i="17" s="1"/>
  <c r="J138" i="17"/>
  <c r="G139" i="17"/>
  <c r="H139" i="17" s="1"/>
  <c r="S139" i="17"/>
  <c r="T139" i="17" s="1"/>
  <c r="P140" i="17"/>
  <c r="Q140" i="17" s="1"/>
  <c r="J143" i="17"/>
  <c r="K143" i="17" s="1"/>
  <c r="G144" i="17"/>
  <c r="H144" i="17" s="1"/>
  <c r="S144" i="17"/>
  <c r="T144" i="17" s="1"/>
  <c r="P150" i="17"/>
  <c r="Q150" i="17" s="1"/>
  <c r="J152" i="17"/>
  <c r="G154" i="17"/>
  <c r="H154" i="17" s="1"/>
  <c r="S154" i="17"/>
  <c r="T154" i="17" s="1"/>
  <c r="P155" i="17"/>
  <c r="Q155" i="17" s="1"/>
  <c r="J165" i="17"/>
  <c r="K165" i="17" s="1"/>
  <c r="G166" i="17"/>
  <c r="H166" i="17" s="1"/>
  <c r="S166" i="17"/>
  <c r="T166" i="17" s="1"/>
  <c r="P167" i="17"/>
  <c r="Q167" i="17" s="1"/>
  <c r="J171" i="17"/>
  <c r="K171" i="17" s="1"/>
  <c r="G172" i="17"/>
  <c r="H172" i="17" s="1"/>
  <c r="S172" i="17"/>
  <c r="T172" i="17" s="1"/>
  <c r="P178" i="17"/>
  <c r="Q178" i="17" s="1"/>
  <c r="J180" i="17"/>
  <c r="K180" i="17" s="1"/>
  <c r="G182" i="17"/>
  <c r="H182" i="17" s="1"/>
  <c r="S182" i="17"/>
  <c r="T182" i="17" s="1"/>
  <c r="P183" i="17"/>
  <c r="Q183" i="17" s="1"/>
  <c r="J190" i="17"/>
  <c r="K190" i="17" s="1"/>
  <c r="G191" i="17"/>
  <c r="H191" i="17" s="1"/>
  <c r="S191" i="17"/>
  <c r="T191" i="17" s="1"/>
  <c r="P192" i="17"/>
  <c r="Q192" i="17" s="1"/>
  <c r="J195" i="17"/>
  <c r="K195" i="17" s="1"/>
  <c r="G196" i="17"/>
  <c r="H196" i="17" s="1"/>
  <c r="S196" i="17"/>
  <c r="T196" i="17" s="1"/>
  <c r="P205" i="17"/>
  <c r="Q205" i="17" s="1"/>
  <c r="S206" i="17"/>
  <c r="T206" i="17" s="1"/>
  <c r="G211" i="17"/>
  <c r="H211" i="17" s="1"/>
  <c r="I285" i="17"/>
  <c r="R285" i="17"/>
  <c r="I257" i="17"/>
  <c r="P36" i="17"/>
  <c r="S92" i="17"/>
  <c r="G163" i="17"/>
  <c r="P164" i="17"/>
  <c r="V164" i="17" s="1"/>
  <c r="J204" i="17"/>
  <c r="J53" i="17"/>
  <c r="S52" i="17"/>
  <c r="G109" i="17"/>
  <c r="P110" i="17"/>
  <c r="J219" i="17"/>
  <c r="S220" i="17"/>
  <c r="M91" i="2"/>
  <c r="G135" i="2"/>
  <c r="S201" i="2"/>
  <c r="O107" i="2"/>
  <c r="I109" i="2"/>
  <c r="G10" i="16"/>
  <c r="L10" i="16"/>
  <c r="K15" i="16"/>
  <c r="M13" i="16"/>
  <c r="E13" i="16" s="1"/>
  <c r="L12" i="16"/>
  <c r="D12" i="16" s="1"/>
  <c r="K11" i="16"/>
  <c r="C11" i="16" s="1"/>
  <c r="I14" i="16"/>
  <c r="E14" i="16" s="1"/>
  <c r="H13" i="16"/>
  <c r="G12" i="16"/>
  <c r="G19" i="16"/>
  <c r="K19" i="16"/>
  <c r="I10" i="16"/>
  <c r="M15" i="16"/>
  <c r="L14" i="16"/>
  <c r="N14" i="16" s="1"/>
  <c r="K13" i="16"/>
  <c r="M11" i="16"/>
  <c r="H15" i="16"/>
  <c r="D15" i="16" s="1"/>
  <c r="G14" i="16"/>
  <c r="C14" i="16" s="1"/>
  <c r="I12" i="16"/>
  <c r="H11" i="16"/>
  <c r="D11" i="16" s="1"/>
  <c r="I19" i="16"/>
  <c r="L200" i="17"/>
  <c r="L214" i="17"/>
  <c r="L175" i="17"/>
  <c r="L133" i="17"/>
  <c r="L47" i="17"/>
  <c r="O76" i="17"/>
  <c r="R31" i="17"/>
  <c r="M250" i="17"/>
  <c r="O200" i="17"/>
  <c r="O147" i="17"/>
  <c r="O175" i="17"/>
  <c r="O148" i="17"/>
  <c r="O133" i="17"/>
  <c r="U32" i="17"/>
  <c r="O112" i="17"/>
  <c r="R294" i="17"/>
  <c r="R248" i="17"/>
  <c r="R130" i="17"/>
  <c r="R133" i="17"/>
  <c r="R60" i="17"/>
  <c r="R45" i="17"/>
  <c r="O116" i="17"/>
  <c r="O88" i="17"/>
  <c r="O104" i="17"/>
  <c r="G88" i="17"/>
  <c r="U199" i="17"/>
  <c r="X164" i="17"/>
  <c r="U147" i="17"/>
  <c r="U30" i="17"/>
  <c r="P130" i="15"/>
  <c r="P181" i="15"/>
  <c r="P212" i="15"/>
  <c r="O46" i="15"/>
  <c r="O103" i="15"/>
  <c r="P109" i="15"/>
  <c r="P110" i="15"/>
  <c r="P252" i="15" s="1"/>
  <c r="P32" i="15"/>
  <c r="P97" i="15"/>
  <c r="P147" i="15"/>
  <c r="P157" i="15"/>
  <c r="P175" i="15"/>
  <c r="P82" i="15"/>
  <c r="P223" i="15"/>
  <c r="P231" i="15" s="1"/>
  <c r="P57" i="15"/>
  <c r="O30" i="15"/>
  <c r="O47" i="15"/>
  <c r="O101" i="15"/>
  <c r="O130" i="15"/>
  <c r="O159" i="15"/>
  <c r="O173" i="15"/>
  <c r="O187" i="15"/>
  <c r="O189" i="15" s="1"/>
  <c r="O212" i="15"/>
  <c r="M30" i="15"/>
  <c r="M46" i="15"/>
  <c r="M48" i="15"/>
  <c r="M86" i="15"/>
  <c r="M89" i="15"/>
  <c r="M103" i="15"/>
  <c r="M133" i="15"/>
  <c r="Q195" i="15"/>
  <c r="N53" i="15"/>
  <c r="R53" i="15" s="1"/>
  <c r="N18" i="15"/>
  <c r="N115" i="15"/>
  <c r="N117" i="15"/>
  <c r="N54" i="15"/>
  <c r="N252" i="15" s="1"/>
  <c r="R38" i="15"/>
  <c r="L223" i="15"/>
  <c r="L109" i="15"/>
  <c r="K48" i="15"/>
  <c r="Q27" i="15"/>
  <c r="K47" i="15"/>
  <c r="K86" i="15"/>
  <c r="K116" i="15"/>
  <c r="Q100" i="15"/>
  <c r="Q127" i="15"/>
  <c r="K145" i="15"/>
  <c r="Q144" i="15"/>
  <c r="K157" i="15"/>
  <c r="K187" i="15"/>
  <c r="K197" i="15"/>
  <c r="K212" i="15"/>
  <c r="Q211" i="15"/>
  <c r="L110" i="15"/>
  <c r="L218" i="15"/>
  <c r="L250" i="15" s="1"/>
  <c r="L32" i="15"/>
  <c r="L47" i="15"/>
  <c r="L49" i="15" s="1"/>
  <c r="I19" i="15"/>
  <c r="Q143" i="15"/>
  <c r="J204" i="15"/>
  <c r="R204" i="15" s="1"/>
  <c r="J33" i="15"/>
  <c r="R40" i="15"/>
  <c r="J48" i="15"/>
  <c r="R94" i="15"/>
  <c r="R128" i="15"/>
  <c r="R140" i="15"/>
  <c r="R155" i="15"/>
  <c r="R192" i="15"/>
  <c r="R210" i="15"/>
  <c r="R137" i="15"/>
  <c r="Q24" i="15"/>
  <c r="I113" i="15"/>
  <c r="Q139" i="15"/>
  <c r="H132" i="15"/>
  <c r="H147" i="15"/>
  <c r="H148" i="15"/>
  <c r="Q23" i="15"/>
  <c r="Q25" i="15"/>
  <c r="Q40" i="15"/>
  <c r="G105" i="15"/>
  <c r="Q125" i="15"/>
  <c r="Q138" i="15"/>
  <c r="G153" i="15"/>
  <c r="Q152" i="15"/>
  <c r="G168" i="15"/>
  <c r="H218" i="15"/>
  <c r="H108" i="15"/>
  <c r="R108" i="15" s="1"/>
  <c r="I215" i="15"/>
  <c r="I213" i="15"/>
  <c r="M213" i="15"/>
  <c r="G214" i="15"/>
  <c r="K214" i="15"/>
  <c r="O214" i="15"/>
  <c r="M226" i="15"/>
  <c r="H193" i="15"/>
  <c r="J200" i="15"/>
  <c r="K175" i="15"/>
  <c r="G88" i="15"/>
  <c r="G90" i="15" s="1"/>
  <c r="P88" i="15"/>
  <c r="O121" i="15"/>
  <c r="P60" i="15"/>
  <c r="M45" i="15"/>
  <c r="R43" i="15"/>
  <c r="O59" i="15"/>
  <c r="J46" i="15"/>
  <c r="P47" i="15"/>
  <c r="J30" i="15"/>
  <c r="R29" i="15"/>
  <c r="J31" i="15"/>
  <c r="G55" i="15"/>
  <c r="G63" i="15" s="1"/>
  <c r="P55" i="15"/>
  <c r="P63" i="15" s="1"/>
  <c r="I31" i="15"/>
  <c r="G56" i="15"/>
  <c r="G60" i="15"/>
  <c r="M19" i="15"/>
  <c r="G197" i="15"/>
  <c r="G199" i="15"/>
  <c r="K199" i="15"/>
  <c r="O199" i="15"/>
  <c r="I226" i="15"/>
  <c r="I222" i="15"/>
  <c r="K185" i="15"/>
  <c r="K227" i="15"/>
  <c r="O227" i="15"/>
  <c r="G185" i="15"/>
  <c r="G187" i="15"/>
  <c r="O175" i="15"/>
  <c r="I176" i="15"/>
  <c r="O157" i="15"/>
  <c r="I145" i="15"/>
  <c r="I146" i="15"/>
  <c r="M146" i="15"/>
  <c r="K147" i="15"/>
  <c r="O147" i="15"/>
  <c r="I148" i="15"/>
  <c r="M148" i="15"/>
  <c r="I131" i="15"/>
  <c r="M131" i="15"/>
  <c r="K132" i="15"/>
  <c r="O132" i="15"/>
  <c r="R123" i="15"/>
  <c r="N126" i="15"/>
  <c r="K115" i="15"/>
  <c r="G101" i="15"/>
  <c r="K101" i="15"/>
  <c r="M117" i="15"/>
  <c r="M121" i="15" s="1"/>
  <c r="M101" i="15"/>
  <c r="G104" i="15"/>
  <c r="G106" i="15" s="1"/>
  <c r="O104" i="15"/>
  <c r="M105" i="15"/>
  <c r="I120" i="15"/>
  <c r="M115" i="15"/>
  <c r="Q84" i="15"/>
  <c r="O116" i="15"/>
  <c r="I87" i="15"/>
  <c r="M87" i="15"/>
  <c r="O88" i="15"/>
  <c r="O112" i="15"/>
  <c r="I111" i="15"/>
  <c r="I48" i="15"/>
  <c r="Q42" i="15"/>
  <c r="K45" i="15"/>
  <c r="O45" i="15"/>
  <c r="M31" i="15"/>
  <c r="K32" i="15"/>
  <c r="O32" i="15"/>
  <c r="O34" i="15" s="1"/>
  <c r="I33" i="15"/>
  <c r="M33" i="15"/>
  <c r="K56" i="15"/>
  <c r="O56" i="15"/>
  <c r="H55" i="15"/>
  <c r="H61" i="15"/>
  <c r="R17" i="15"/>
  <c r="L18" i="15"/>
  <c r="H19" i="15"/>
  <c r="P19" i="15"/>
  <c r="L20" i="15"/>
  <c r="H21" i="15"/>
  <c r="P21" i="15"/>
  <c r="R23" i="15"/>
  <c r="H31" i="15"/>
  <c r="H26" i="15"/>
  <c r="L31" i="15"/>
  <c r="L26" i="15"/>
  <c r="P31" i="15"/>
  <c r="P26" i="15"/>
  <c r="G32" i="15"/>
  <c r="G47" i="15"/>
  <c r="I55" i="15"/>
  <c r="M56" i="15"/>
  <c r="M64" i="15" s="1"/>
  <c r="H14" i="15"/>
  <c r="M14" i="15"/>
  <c r="H60" i="15"/>
  <c r="R16" i="15"/>
  <c r="G18" i="15"/>
  <c r="O18" i="15"/>
  <c r="K19" i="15"/>
  <c r="G20" i="15"/>
  <c r="O20" i="15"/>
  <c r="K21" i="15"/>
  <c r="M34" i="15"/>
  <c r="G26" i="15"/>
  <c r="G31" i="15"/>
  <c r="R36" i="15"/>
  <c r="G41" i="15"/>
  <c r="G46" i="15"/>
  <c r="M55" i="15"/>
  <c r="Q12" i="15"/>
  <c r="G14" i="15"/>
  <c r="L14" i="15"/>
  <c r="Q11" i="15"/>
  <c r="H57" i="15"/>
  <c r="R13" i="15"/>
  <c r="I14" i="15"/>
  <c r="O14" i="15"/>
  <c r="H59" i="15"/>
  <c r="H18" i="15"/>
  <c r="P18" i="15"/>
  <c r="L19" i="15"/>
  <c r="P20" i="15"/>
  <c r="L21" i="15"/>
  <c r="K26" i="15"/>
  <c r="G30" i="15"/>
  <c r="G45" i="15"/>
  <c r="I57" i="15"/>
  <c r="H56" i="15"/>
  <c r="M57" i="15"/>
  <c r="Q13" i="15"/>
  <c r="K14" i="15"/>
  <c r="P14" i="15"/>
  <c r="I59" i="15"/>
  <c r="M18" i="15"/>
  <c r="M59" i="15"/>
  <c r="Q15" i="15"/>
  <c r="G61" i="15"/>
  <c r="G19" i="15"/>
  <c r="O19" i="15"/>
  <c r="K20" i="15"/>
  <c r="G21" i="15"/>
  <c r="O21" i="15"/>
  <c r="O26" i="15"/>
  <c r="G33" i="15"/>
  <c r="O41" i="15"/>
  <c r="G48" i="15"/>
  <c r="M114" i="15"/>
  <c r="Q68" i="15"/>
  <c r="Q69" i="15"/>
  <c r="M70" i="15"/>
  <c r="Q71" i="15"/>
  <c r="Q72" i="15"/>
  <c r="Q73" i="15"/>
  <c r="M74" i="15"/>
  <c r="M75" i="15"/>
  <c r="I76" i="15"/>
  <c r="M76" i="15"/>
  <c r="I77" i="15"/>
  <c r="M77" i="15"/>
  <c r="Q79" i="15"/>
  <c r="Q80" i="15"/>
  <c r="L86" i="15"/>
  <c r="P248" i="15"/>
  <c r="L97" i="15"/>
  <c r="P104" i="15"/>
  <c r="P106" i="15" s="1"/>
  <c r="H173" i="15"/>
  <c r="M235" i="15"/>
  <c r="H213" i="15"/>
  <c r="H208" i="15"/>
  <c r="L213" i="15"/>
  <c r="L208" i="15"/>
  <c r="P213" i="15"/>
  <c r="P208" i="15"/>
  <c r="H215" i="15"/>
  <c r="H30" i="15"/>
  <c r="H32" i="15"/>
  <c r="H33" i="15"/>
  <c r="H41" i="15"/>
  <c r="L41" i="15"/>
  <c r="P41" i="15"/>
  <c r="H45" i="15"/>
  <c r="H46" i="15"/>
  <c r="H47" i="15"/>
  <c r="H48" i="15"/>
  <c r="N57" i="15"/>
  <c r="J59" i="15"/>
  <c r="R68" i="15"/>
  <c r="R69" i="15"/>
  <c r="J70" i="15"/>
  <c r="R72" i="15"/>
  <c r="N74" i="15"/>
  <c r="J76" i="15"/>
  <c r="J77" i="15"/>
  <c r="N77" i="15"/>
  <c r="R79" i="15"/>
  <c r="J82" i="15"/>
  <c r="H88" i="15"/>
  <c r="P134" i="15"/>
  <c r="Q154" i="15"/>
  <c r="G157" i="15"/>
  <c r="O158" i="15"/>
  <c r="R165" i="15"/>
  <c r="H168" i="15"/>
  <c r="L174" i="15"/>
  <c r="P174" i="15"/>
  <c r="P168" i="15"/>
  <c r="H176" i="15"/>
  <c r="L176" i="15"/>
  <c r="H174" i="15"/>
  <c r="H197" i="15"/>
  <c r="I26" i="15"/>
  <c r="M26" i="15"/>
  <c r="M41" i="15"/>
  <c r="G119" i="15"/>
  <c r="G120" i="15"/>
  <c r="G70" i="15"/>
  <c r="O70" i="15"/>
  <c r="G118" i="15"/>
  <c r="G74" i="15"/>
  <c r="K74" i="15"/>
  <c r="O74" i="15"/>
  <c r="G75" i="15"/>
  <c r="K75" i="15"/>
  <c r="O75" i="15"/>
  <c r="G76" i="15"/>
  <c r="K76" i="15"/>
  <c r="O76" i="15"/>
  <c r="G77" i="15"/>
  <c r="K77" i="15"/>
  <c r="O77" i="15"/>
  <c r="K87" i="15"/>
  <c r="K82" i="15"/>
  <c r="O87" i="15"/>
  <c r="O82" i="15"/>
  <c r="G82" i="15"/>
  <c r="Q83" i="15"/>
  <c r="H87" i="15"/>
  <c r="H104" i="15"/>
  <c r="K160" i="15"/>
  <c r="R163" i="15"/>
  <c r="L168" i="15"/>
  <c r="H227" i="15"/>
  <c r="L198" i="15"/>
  <c r="P198" i="15"/>
  <c r="L200" i="15"/>
  <c r="H198" i="15"/>
  <c r="J14" i="15"/>
  <c r="N41" i="15"/>
  <c r="H112" i="15"/>
  <c r="L112" i="15"/>
  <c r="P112" i="15"/>
  <c r="H70" i="15"/>
  <c r="L70" i="15"/>
  <c r="P70" i="15"/>
  <c r="H116" i="15"/>
  <c r="L116" i="15"/>
  <c r="P116" i="15"/>
  <c r="P239" i="15" s="1"/>
  <c r="H74" i="15"/>
  <c r="L74" i="15"/>
  <c r="P74" i="15"/>
  <c r="H75" i="15"/>
  <c r="L75" i="15"/>
  <c r="P75" i="15"/>
  <c r="H76" i="15"/>
  <c r="L76" i="15"/>
  <c r="P76" i="15"/>
  <c r="H77" i="15"/>
  <c r="L77" i="15"/>
  <c r="P77" i="15"/>
  <c r="M82" i="15"/>
  <c r="H86" i="15"/>
  <c r="H97" i="15"/>
  <c r="H103" i="15"/>
  <c r="R150" i="15"/>
  <c r="H153" i="15"/>
  <c r="H158" i="15"/>
  <c r="L158" i="15"/>
  <c r="L153" i="15"/>
  <c r="P153" i="15"/>
  <c r="P158" i="15"/>
  <c r="P161" i="15" s="1"/>
  <c r="G160" i="15"/>
  <c r="H187" i="15"/>
  <c r="Q94" i="15"/>
  <c r="Q95" i="15"/>
  <c r="M97" i="15"/>
  <c r="G126" i="15"/>
  <c r="K126" i="15"/>
  <c r="O126" i="15"/>
  <c r="G130" i="15"/>
  <c r="G131" i="15"/>
  <c r="G132" i="15"/>
  <c r="G133" i="15"/>
  <c r="G141" i="15"/>
  <c r="K141" i="15"/>
  <c r="O141" i="15"/>
  <c r="G145" i="15"/>
  <c r="G146" i="15"/>
  <c r="G147" i="15"/>
  <c r="G148" i="15"/>
  <c r="M158" i="15"/>
  <c r="M153" i="15"/>
  <c r="H160" i="15"/>
  <c r="G175" i="15"/>
  <c r="O168" i="15"/>
  <c r="H222" i="15"/>
  <c r="R178" i="15"/>
  <c r="L222" i="15"/>
  <c r="P222" i="15"/>
  <c r="H224" i="15"/>
  <c r="P224" i="15"/>
  <c r="L188" i="15"/>
  <c r="P199" i="15"/>
  <c r="N248" i="15"/>
  <c r="J252" i="15"/>
  <c r="R220" i="15"/>
  <c r="R93" i="15"/>
  <c r="N97" i="15"/>
  <c r="H126" i="15"/>
  <c r="L126" i="15"/>
  <c r="P126" i="15"/>
  <c r="H141" i="15"/>
  <c r="L141" i="15"/>
  <c r="P141" i="15"/>
  <c r="G159" i="15"/>
  <c r="H181" i="15"/>
  <c r="H226" i="15"/>
  <c r="R182" i="15"/>
  <c r="L226" i="15"/>
  <c r="P226" i="15"/>
  <c r="H228" i="15"/>
  <c r="L228" i="15"/>
  <c r="P228" i="15"/>
  <c r="H186" i="15"/>
  <c r="L187" i="15"/>
  <c r="P188" i="15"/>
  <c r="H200" i="15"/>
  <c r="H248" i="15"/>
  <c r="H212" i="15"/>
  <c r="J250" i="15"/>
  <c r="G97" i="15"/>
  <c r="K97" i="15"/>
  <c r="O97" i="15"/>
  <c r="M126" i="15"/>
  <c r="M141" i="15"/>
  <c r="H157" i="15"/>
  <c r="H159" i="15"/>
  <c r="G174" i="15"/>
  <c r="G176" i="15"/>
  <c r="K168" i="15"/>
  <c r="G173" i="15"/>
  <c r="Q170" i="15"/>
  <c r="H175" i="15"/>
  <c r="H223" i="15"/>
  <c r="L181" i="15"/>
  <c r="H185" i="15"/>
  <c r="L186" i="15"/>
  <c r="P187" i="15"/>
  <c r="H199" i="15"/>
  <c r="H251" i="15"/>
  <c r="I168" i="15"/>
  <c r="Q178" i="15"/>
  <c r="Q179" i="15"/>
  <c r="Q180" i="15"/>
  <c r="I181" i="15"/>
  <c r="M181" i="15"/>
  <c r="Q183" i="15"/>
  <c r="Q184" i="15"/>
  <c r="I185" i="15"/>
  <c r="I186" i="15"/>
  <c r="I187" i="15"/>
  <c r="M187" i="15"/>
  <c r="I188" i="15"/>
  <c r="M188" i="15"/>
  <c r="Q190" i="15"/>
  <c r="Q191" i="15"/>
  <c r="I193" i="15"/>
  <c r="Q205" i="15"/>
  <c r="Q206" i="15"/>
  <c r="M208" i="15"/>
  <c r="G222" i="15"/>
  <c r="K222" i="15"/>
  <c r="O222" i="15"/>
  <c r="G223" i="15"/>
  <c r="K223" i="15"/>
  <c r="O223" i="15"/>
  <c r="G224" i="15"/>
  <c r="O224" i="15"/>
  <c r="G226" i="15"/>
  <c r="K226" i="15"/>
  <c r="N168" i="15"/>
  <c r="J181" i="15"/>
  <c r="N181" i="15"/>
  <c r="J193" i="15"/>
  <c r="N247" i="15"/>
  <c r="J251" i="15"/>
  <c r="R219" i="15"/>
  <c r="G258" i="15"/>
  <c r="G181" i="15"/>
  <c r="K181" i="15"/>
  <c r="O181" i="15"/>
  <c r="G239" i="15"/>
  <c r="O240" i="15"/>
  <c r="O185" i="15"/>
  <c r="G193" i="15"/>
  <c r="K193" i="15"/>
  <c r="O193" i="15"/>
  <c r="H247" i="15"/>
  <c r="P247" i="15"/>
  <c r="L248" i="15"/>
  <c r="G208" i="15"/>
  <c r="O208" i="15"/>
  <c r="P250" i="15"/>
  <c r="L251" i="15"/>
  <c r="H252" i="15"/>
  <c r="I253" i="2"/>
  <c r="U37" i="2"/>
  <c r="R37" i="2"/>
  <c r="O37" i="2"/>
  <c r="L37" i="2"/>
  <c r="I37" i="2"/>
  <c r="U36" i="2"/>
  <c r="R36" i="2"/>
  <c r="O36" i="2"/>
  <c r="L36" i="2"/>
  <c r="I36" i="2"/>
  <c r="I52" i="2"/>
  <c r="L52" i="2"/>
  <c r="O52" i="2"/>
  <c r="R52" i="2"/>
  <c r="U52" i="2"/>
  <c r="I53" i="2"/>
  <c r="L53" i="2"/>
  <c r="O53" i="2"/>
  <c r="R53" i="2"/>
  <c r="U53" i="2"/>
  <c r="U51" i="2"/>
  <c r="R51" i="2"/>
  <c r="O51" i="2"/>
  <c r="L51" i="2"/>
  <c r="I51" i="2"/>
  <c r="U288" i="2"/>
  <c r="R288" i="2"/>
  <c r="O288" i="2"/>
  <c r="L288" i="2"/>
  <c r="I288" i="2"/>
  <c r="U287" i="2"/>
  <c r="R287" i="2"/>
  <c r="O287" i="2"/>
  <c r="L287" i="2"/>
  <c r="I287" i="2"/>
  <c r="U286" i="2"/>
  <c r="R286" i="2"/>
  <c r="O286" i="2"/>
  <c r="L286" i="2"/>
  <c r="I286" i="2"/>
  <c r="I282" i="2"/>
  <c r="L282" i="2"/>
  <c r="O282" i="2"/>
  <c r="R282" i="2"/>
  <c r="U282" i="2"/>
  <c r="I284" i="2"/>
  <c r="L284" i="2"/>
  <c r="O284" i="2"/>
  <c r="R284" i="2"/>
  <c r="U284" i="2"/>
  <c r="U283" i="2"/>
  <c r="R283" i="2"/>
  <c r="O283" i="2"/>
  <c r="L283" i="2"/>
  <c r="U209" i="2"/>
  <c r="S209" i="2"/>
  <c r="T209" i="2" s="1"/>
  <c r="R209" i="2"/>
  <c r="P209" i="2"/>
  <c r="O209" i="2"/>
  <c r="M209" i="2"/>
  <c r="L209" i="2"/>
  <c r="J209" i="2"/>
  <c r="I209" i="2"/>
  <c r="I44" i="6" s="1"/>
  <c r="G209" i="2"/>
  <c r="G44" i="6" s="1"/>
  <c r="U208" i="2"/>
  <c r="S208" i="2"/>
  <c r="T208" i="2" s="1"/>
  <c r="R208" i="2"/>
  <c r="P208" i="2"/>
  <c r="O208" i="2"/>
  <c r="M208" i="2"/>
  <c r="L208" i="2"/>
  <c r="J208" i="2"/>
  <c r="I208" i="2"/>
  <c r="I43" i="6" s="1"/>
  <c r="G208" i="2"/>
  <c r="G43" i="6" s="1"/>
  <c r="U207" i="2"/>
  <c r="S207" i="2"/>
  <c r="T207" i="2" s="1"/>
  <c r="R207" i="2"/>
  <c r="P207" i="2"/>
  <c r="O207" i="2"/>
  <c r="M207" i="2"/>
  <c r="L207" i="2"/>
  <c r="J207" i="2"/>
  <c r="I207" i="2"/>
  <c r="I42" i="6" s="1"/>
  <c r="G207" i="2"/>
  <c r="G42" i="6" s="1"/>
  <c r="U205" i="2"/>
  <c r="S205" i="2"/>
  <c r="T205" i="2" s="1"/>
  <c r="R205" i="2"/>
  <c r="P205" i="2"/>
  <c r="O205" i="2"/>
  <c r="M205" i="2"/>
  <c r="L205" i="2"/>
  <c r="J205" i="2"/>
  <c r="I205" i="2"/>
  <c r="I40" i="6" s="1"/>
  <c r="G205" i="2"/>
  <c r="U204" i="2"/>
  <c r="S204" i="2"/>
  <c r="T204" i="2" s="1"/>
  <c r="R204" i="2"/>
  <c r="P204" i="2"/>
  <c r="O204" i="2"/>
  <c r="M204" i="2"/>
  <c r="L204" i="2"/>
  <c r="J204" i="2"/>
  <c r="I204" i="2"/>
  <c r="I39" i="6" s="1"/>
  <c r="G204" i="2"/>
  <c r="G39" i="6" s="1"/>
  <c r="U203" i="2"/>
  <c r="S203" i="2"/>
  <c r="T203" i="2" s="1"/>
  <c r="R203" i="2"/>
  <c r="P203" i="2"/>
  <c r="O203" i="2"/>
  <c r="M203" i="2"/>
  <c r="L203" i="2"/>
  <c r="J203" i="2"/>
  <c r="I203" i="2"/>
  <c r="I38" i="6" s="1"/>
  <c r="G203" i="2"/>
  <c r="U194" i="2"/>
  <c r="S194" i="2"/>
  <c r="T194" i="2" s="1"/>
  <c r="R194" i="2"/>
  <c r="P194" i="2"/>
  <c r="O194" i="2"/>
  <c r="M194" i="2"/>
  <c r="L194" i="2"/>
  <c r="J194" i="2"/>
  <c r="I194" i="2"/>
  <c r="I29" i="6" s="1"/>
  <c r="G194" i="2"/>
  <c r="G29" i="6" s="1"/>
  <c r="U193" i="2"/>
  <c r="S193" i="2"/>
  <c r="T193" i="2" s="1"/>
  <c r="R193" i="2"/>
  <c r="P193" i="2"/>
  <c r="O193" i="2"/>
  <c r="M193" i="2"/>
  <c r="L193" i="2"/>
  <c r="J193" i="2"/>
  <c r="I193" i="2"/>
  <c r="I28" i="6" s="1"/>
  <c r="G193" i="2"/>
  <c r="U192" i="2"/>
  <c r="S192" i="2"/>
  <c r="T192" i="2" s="1"/>
  <c r="R192" i="2"/>
  <c r="P192" i="2"/>
  <c r="O192" i="2"/>
  <c r="M192" i="2"/>
  <c r="L192" i="2"/>
  <c r="J192" i="2"/>
  <c r="I192" i="2"/>
  <c r="I27" i="6" s="1"/>
  <c r="G192" i="2"/>
  <c r="G27" i="6" s="1"/>
  <c r="U190" i="2"/>
  <c r="S190" i="2"/>
  <c r="T190" i="2" s="1"/>
  <c r="R190" i="2"/>
  <c r="P190" i="2"/>
  <c r="O190" i="2"/>
  <c r="M190" i="2"/>
  <c r="L190" i="2"/>
  <c r="J190" i="2"/>
  <c r="I190" i="2"/>
  <c r="I25" i="6" s="1"/>
  <c r="G190" i="2"/>
  <c r="G25" i="6" s="1"/>
  <c r="U189" i="2"/>
  <c r="S189" i="2"/>
  <c r="T189" i="2" s="1"/>
  <c r="R189" i="2"/>
  <c r="P189" i="2"/>
  <c r="O189" i="2"/>
  <c r="M189" i="2"/>
  <c r="L189" i="2"/>
  <c r="J189" i="2"/>
  <c r="I189" i="2"/>
  <c r="I24" i="6" s="1"/>
  <c r="G189" i="2"/>
  <c r="G24" i="6" s="1"/>
  <c r="U188" i="2"/>
  <c r="S188" i="2"/>
  <c r="T188" i="2" s="1"/>
  <c r="R188" i="2"/>
  <c r="P188" i="2"/>
  <c r="O188" i="2"/>
  <c r="M188" i="2"/>
  <c r="L188" i="2"/>
  <c r="J188" i="2"/>
  <c r="I188" i="2"/>
  <c r="I23" i="6" s="1"/>
  <c r="G188" i="2"/>
  <c r="G23" i="6" s="1"/>
  <c r="U182" i="2"/>
  <c r="S182" i="2"/>
  <c r="T182" i="2" s="1"/>
  <c r="R182" i="2"/>
  <c r="P182" i="2"/>
  <c r="O182" i="2"/>
  <c r="M182" i="2"/>
  <c r="L182" i="2"/>
  <c r="J182" i="2"/>
  <c r="I182" i="2"/>
  <c r="I17" i="6" s="1"/>
  <c r="G182" i="2"/>
  <c r="G17" i="6" s="1"/>
  <c r="U181" i="2"/>
  <c r="S181" i="2"/>
  <c r="T181" i="2" s="1"/>
  <c r="R181" i="2"/>
  <c r="P181" i="2"/>
  <c r="O181" i="2"/>
  <c r="M181" i="2"/>
  <c r="L181" i="2"/>
  <c r="J181" i="2"/>
  <c r="I181" i="2"/>
  <c r="I16" i="6" s="1"/>
  <c r="G181" i="2"/>
  <c r="G16" i="6" s="1"/>
  <c r="U180" i="2"/>
  <c r="S180" i="2"/>
  <c r="T180" i="2" s="1"/>
  <c r="R180" i="2"/>
  <c r="P180" i="2"/>
  <c r="O180" i="2"/>
  <c r="M180" i="2"/>
  <c r="L180" i="2"/>
  <c r="J180" i="2"/>
  <c r="I180" i="2"/>
  <c r="I15" i="6" s="1"/>
  <c r="G180" i="2"/>
  <c r="G15" i="6" s="1"/>
  <c r="U178" i="2"/>
  <c r="S178" i="2"/>
  <c r="T178" i="2" s="1"/>
  <c r="R178" i="2"/>
  <c r="P178" i="2"/>
  <c r="O178" i="2"/>
  <c r="M178" i="2"/>
  <c r="L178" i="2"/>
  <c r="J178" i="2"/>
  <c r="I178" i="2"/>
  <c r="I13" i="6" s="1"/>
  <c r="G178" i="2"/>
  <c r="G13" i="6" s="1"/>
  <c r="U177" i="2"/>
  <c r="S177" i="2"/>
  <c r="T177" i="2" s="1"/>
  <c r="R177" i="2"/>
  <c r="P177" i="2"/>
  <c r="O177" i="2"/>
  <c r="M177" i="2"/>
  <c r="L177" i="2"/>
  <c r="J177" i="2"/>
  <c r="I177" i="2"/>
  <c r="I12" i="6" s="1"/>
  <c r="G177" i="2"/>
  <c r="G12" i="6" s="1"/>
  <c r="U176" i="2"/>
  <c r="S176" i="2"/>
  <c r="T176" i="2" s="1"/>
  <c r="R176" i="2"/>
  <c r="P176" i="2"/>
  <c r="O176" i="2"/>
  <c r="M176" i="2"/>
  <c r="L176" i="2"/>
  <c r="J176" i="2"/>
  <c r="I176" i="2"/>
  <c r="I11" i="6" s="1"/>
  <c r="G176" i="2"/>
  <c r="U170" i="2"/>
  <c r="S170" i="2"/>
  <c r="T170" i="2" s="1"/>
  <c r="R170" i="2"/>
  <c r="P170" i="2"/>
  <c r="O170" i="2"/>
  <c r="M170" i="2"/>
  <c r="L170" i="2"/>
  <c r="J170" i="2"/>
  <c r="I170" i="2"/>
  <c r="G170" i="2"/>
  <c r="U169" i="2"/>
  <c r="S169" i="2"/>
  <c r="T169" i="2" s="1"/>
  <c r="R169" i="2"/>
  <c r="P169" i="2"/>
  <c r="O169" i="2"/>
  <c r="M169" i="2"/>
  <c r="L169" i="2"/>
  <c r="J169" i="2"/>
  <c r="I169" i="2"/>
  <c r="G169" i="2"/>
  <c r="U168" i="2"/>
  <c r="S168" i="2"/>
  <c r="T168" i="2" s="1"/>
  <c r="R168" i="2"/>
  <c r="P168" i="2"/>
  <c r="O168" i="2"/>
  <c r="M168" i="2"/>
  <c r="L168" i="2"/>
  <c r="J168" i="2"/>
  <c r="I168" i="2"/>
  <c r="G168" i="2"/>
  <c r="U166" i="2"/>
  <c r="S166" i="2"/>
  <c r="T166" i="2" s="1"/>
  <c r="R166" i="2"/>
  <c r="P166" i="2"/>
  <c r="O166" i="2"/>
  <c r="M166" i="2"/>
  <c r="L166" i="2"/>
  <c r="J166" i="2"/>
  <c r="I166" i="2"/>
  <c r="G166" i="2"/>
  <c r="U165" i="2"/>
  <c r="S165" i="2"/>
  <c r="T165" i="2" s="1"/>
  <c r="R165" i="2"/>
  <c r="P165" i="2"/>
  <c r="O165" i="2"/>
  <c r="M165" i="2"/>
  <c r="L165" i="2"/>
  <c r="J165" i="2"/>
  <c r="I165" i="2"/>
  <c r="G165" i="2"/>
  <c r="U164" i="2"/>
  <c r="S164" i="2"/>
  <c r="T164" i="2" s="1"/>
  <c r="R164" i="2"/>
  <c r="P164" i="2"/>
  <c r="O164" i="2"/>
  <c r="M164" i="2"/>
  <c r="L164" i="2"/>
  <c r="J164" i="2"/>
  <c r="I164" i="2"/>
  <c r="G164" i="2"/>
  <c r="U99" i="2"/>
  <c r="S99" i="2"/>
  <c r="T99" i="2" s="1"/>
  <c r="R99" i="2"/>
  <c r="P99" i="2"/>
  <c r="O99" i="2"/>
  <c r="M99" i="2"/>
  <c r="L99" i="2"/>
  <c r="J99" i="2"/>
  <c r="I99" i="2"/>
  <c r="G99" i="2"/>
  <c r="U98" i="2"/>
  <c r="S98" i="2"/>
  <c r="T98" i="2" s="1"/>
  <c r="R98" i="2"/>
  <c r="P98" i="2"/>
  <c r="O98" i="2"/>
  <c r="M98" i="2"/>
  <c r="L98" i="2"/>
  <c r="J98" i="2"/>
  <c r="I98" i="2"/>
  <c r="G98" i="2"/>
  <c r="U97" i="2"/>
  <c r="S97" i="2"/>
  <c r="T97" i="2" s="1"/>
  <c r="R97" i="2"/>
  <c r="P97" i="2"/>
  <c r="O97" i="2"/>
  <c r="M97" i="2"/>
  <c r="L97" i="2"/>
  <c r="J97" i="2"/>
  <c r="I97" i="2"/>
  <c r="G97" i="2"/>
  <c r="U95" i="2"/>
  <c r="S95" i="2"/>
  <c r="T95" i="2" s="1"/>
  <c r="R95" i="2"/>
  <c r="P95" i="2"/>
  <c r="O95" i="2"/>
  <c r="M95" i="2"/>
  <c r="L95" i="2"/>
  <c r="J95" i="2"/>
  <c r="I95" i="2"/>
  <c r="G95" i="2"/>
  <c r="U94" i="2"/>
  <c r="S94" i="2"/>
  <c r="T94" i="2" s="1"/>
  <c r="R94" i="2"/>
  <c r="P94" i="2"/>
  <c r="O94" i="2"/>
  <c r="M94" i="2"/>
  <c r="L94" i="2"/>
  <c r="J94" i="2"/>
  <c r="I94" i="2"/>
  <c r="G94" i="2"/>
  <c r="U93" i="2"/>
  <c r="S93" i="2"/>
  <c r="T93" i="2" s="1"/>
  <c r="R93" i="2"/>
  <c r="P93" i="2"/>
  <c r="O93" i="2"/>
  <c r="M93" i="2"/>
  <c r="L93" i="2"/>
  <c r="J93" i="2"/>
  <c r="I93" i="2"/>
  <c r="G93" i="2"/>
  <c r="U84" i="2"/>
  <c r="S84" i="2"/>
  <c r="T84" i="2" s="1"/>
  <c r="R84" i="2"/>
  <c r="P84" i="2"/>
  <c r="O84" i="2"/>
  <c r="M84" i="2"/>
  <c r="L84" i="2"/>
  <c r="J84" i="2"/>
  <c r="I84" i="2"/>
  <c r="G84" i="2"/>
  <c r="U83" i="2"/>
  <c r="S83" i="2"/>
  <c r="T83" i="2" s="1"/>
  <c r="R83" i="2"/>
  <c r="P83" i="2"/>
  <c r="O83" i="2"/>
  <c r="M83" i="2"/>
  <c r="L83" i="2"/>
  <c r="J83" i="2"/>
  <c r="I83" i="2"/>
  <c r="G83" i="2"/>
  <c r="U82" i="2"/>
  <c r="S82" i="2"/>
  <c r="T82" i="2" s="1"/>
  <c r="R82" i="2"/>
  <c r="P82" i="2"/>
  <c r="O82" i="2"/>
  <c r="M82" i="2"/>
  <c r="L82" i="2"/>
  <c r="J82" i="2"/>
  <c r="I82" i="2"/>
  <c r="G82" i="2"/>
  <c r="U80" i="2"/>
  <c r="S80" i="2"/>
  <c r="T80" i="2" s="1"/>
  <c r="R80" i="2"/>
  <c r="P80" i="2"/>
  <c r="O80" i="2"/>
  <c r="M80" i="2"/>
  <c r="L80" i="2"/>
  <c r="J80" i="2"/>
  <c r="I80" i="2"/>
  <c r="G80" i="2"/>
  <c r="U79" i="2"/>
  <c r="S79" i="2"/>
  <c r="T79" i="2" s="1"/>
  <c r="R79" i="2"/>
  <c r="P79" i="2"/>
  <c r="O79" i="2"/>
  <c r="M79" i="2"/>
  <c r="L79" i="2"/>
  <c r="J79" i="2"/>
  <c r="I79" i="2"/>
  <c r="G79" i="2"/>
  <c r="U78" i="2"/>
  <c r="S78" i="2"/>
  <c r="T78" i="2" s="1"/>
  <c r="R78" i="2"/>
  <c r="P78" i="2"/>
  <c r="O78" i="2"/>
  <c r="M78" i="2"/>
  <c r="L78" i="2"/>
  <c r="J78" i="2"/>
  <c r="I78" i="2"/>
  <c r="G78" i="2"/>
  <c r="U72" i="2"/>
  <c r="S72" i="2"/>
  <c r="T72" i="2" s="1"/>
  <c r="R72" i="2"/>
  <c r="P72" i="2"/>
  <c r="O72" i="2"/>
  <c r="M72" i="2"/>
  <c r="L72" i="2"/>
  <c r="J72" i="2"/>
  <c r="I72" i="2"/>
  <c r="G72" i="2"/>
  <c r="U71" i="2"/>
  <c r="S71" i="2"/>
  <c r="T71" i="2" s="1"/>
  <c r="R71" i="2"/>
  <c r="P71" i="2"/>
  <c r="O71" i="2"/>
  <c r="M71" i="2"/>
  <c r="L71" i="2"/>
  <c r="J71" i="2"/>
  <c r="I71" i="2"/>
  <c r="G71" i="2"/>
  <c r="U70" i="2"/>
  <c r="S70" i="2"/>
  <c r="T70" i="2" s="1"/>
  <c r="R70" i="2"/>
  <c r="P70" i="2"/>
  <c r="O70" i="2"/>
  <c r="M70" i="2"/>
  <c r="L70" i="2"/>
  <c r="J70" i="2"/>
  <c r="I70" i="2"/>
  <c r="G70" i="2"/>
  <c r="U68" i="2"/>
  <c r="S68" i="2"/>
  <c r="T68" i="2" s="1"/>
  <c r="R68" i="2"/>
  <c r="P68" i="2"/>
  <c r="O68" i="2"/>
  <c r="M68" i="2"/>
  <c r="L68" i="2"/>
  <c r="J68" i="2"/>
  <c r="I68" i="2"/>
  <c r="G68" i="2"/>
  <c r="U67" i="2"/>
  <c r="S67" i="2"/>
  <c r="T67" i="2" s="1"/>
  <c r="R67" i="2"/>
  <c r="P67" i="2"/>
  <c r="O67" i="2"/>
  <c r="M67" i="2"/>
  <c r="L67" i="2"/>
  <c r="J67" i="2"/>
  <c r="I67" i="2"/>
  <c r="G67" i="2"/>
  <c r="U66" i="2"/>
  <c r="S66" i="2"/>
  <c r="T66" i="2" s="1"/>
  <c r="R66" i="2"/>
  <c r="P66" i="2"/>
  <c r="O66" i="2"/>
  <c r="M66" i="2"/>
  <c r="L66" i="2"/>
  <c r="J66" i="2"/>
  <c r="I66" i="2"/>
  <c r="G66" i="2"/>
  <c r="U44" i="2"/>
  <c r="S44" i="2"/>
  <c r="T44" i="2" s="1"/>
  <c r="R44" i="2"/>
  <c r="P44" i="2"/>
  <c r="O44" i="2"/>
  <c r="M44" i="2"/>
  <c r="L44" i="2"/>
  <c r="J44" i="2"/>
  <c r="I44" i="2"/>
  <c r="G44" i="2"/>
  <c r="U43" i="2"/>
  <c r="S43" i="2"/>
  <c r="T43" i="2" s="1"/>
  <c r="R43" i="2"/>
  <c r="P43" i="2"/>
  <c r="O43" i="2"/>
  <c r="M43" i="2"/>
  <c r="L43" i="2"/>
  <c r="J43" i="2"/>
  <c r="I43" i="2"/>
  <c r="G43" i="2"/>
  <c r="U42" i="2"/>
  <c r="S42" i="2"/>
  <c r="T42" i="2" s="1"/>
  <c r="R42" i="2"/>
  <c r="P42" i="2"/>
  <c r="O42" i="2"/>
  <c r="M42" i="2"/>
  <c r="L42" i="2"/>
  <c r="J42" i="2"/>
  <c r="I42" i="2"/>
  <c r="G42" i="2"/>
  <c r="U40" i="2"/>
  <c r="S40" i="2"/>
  <c r="T40" i="2" s="1"/>
  <c r="R40" i="2"/>
  <c r="P40" i="2"/>
  <c r="O40" i="2"/>
  <c r="M40" i="2"/>
  <c r="L40" i="2"/>
  <c r="J40" i="2"/>
  <c r="I40" i="2"/>
  <c r="G40" i="2"/>
  <c r="U39" i="2"/>
  <c r="S39" i="2"/>
  <c r="T39" i="2" s="1"/>
  <c r="R39" i="2"/>
  <c r="P39" i="2"/>
  <c r="O39" i="2"/>
  <c r="M39" i="2"/>
  <c r="L39" i="2"/>
  <c r="J39" i="2"/>
  <c r="I39" i="2"/>
  <c r="G39" i="2"/>
  <c r="U38" i="2"/>
  <c r="S38" i="2"/>
  <c r="T38" i="2" s="1"/>
  <c r="R38" i="2"/>
  <c r="P38" i="2"/>
  <c r="O38" i="2"/>
  <c r="M38" i="2"/>
  <c r="L38" i="2"/>
  <c r="J38" i="2"/>
  <c r="I38" i="2"/>
  <c r="G38" i="2"/>
  <c r="U29" i="2"/>
  <c r="S29" i="2"/>
  <c r="T29" i="2" s="1"/>
  <c r="R29" i="2"/>
  <c r="P29" i="2"/>
  <c r="O29" i="2"/>
  <c r="M29" i="2"/>
  <c r="L29" i="2"/>
  <c r="J29" i="2"/>
  <c r="I29" i="2"/>
  <c r="G29" i="2"/>
  <c r="U28" i="2"/>
  <c r="S28" i="2"/>
  <c r="T28" i="2" s="1"/>
  <c r="R28" i="2"/>
  <c r="P28" i="2"/>
  <c r="O28" i="2"/>
  <c r="M28" i="2"/>
  <c r="L28" i="2"/>
  <c r="J28" i="2"/>
  <c r="I28" i="2"/>
  <c r="G28" i="2"/>
  <c r="U27" i="2"/>
  <c r="S27" i="2"/>
  <c r="T27" i="2" s="1"/>
  <c r="R27" i="2"/>
  <c r="P27" i="2"/>
  <c r="O27" i="2"/>
  <c r="M27" i="2"/>
  <c r="L27" i="2"/>
  <c r="J27" i="2"/>
  <c r="I27" i="2"/>
  <c r="G27" i="2"/>
  <c r="U25" i="2"/>
  <c r="S25" i="2"/>
  <c r="T25" i="2" s="1"/>
  <c r="R25" i="2"/>
  <c r="P25" i="2"/>
  <c r="O25" i="2"/>
  <c r="M25" i="2"/>
  <c r="L25" i="2"/>
  <c r="J25" i="2"/>
  <c r="I25" i="2"/>
  <c r="G25" i="2"/>
  <c r="U24" i="2"/>
  <c r="S24" i="2"/>
  <c r="T24" i="2" s="1"/>
  <c r="R24" i="2"/>
  <c r="P24" i="2"/>
  <c r="O24" i="2"/>
  <c r="M24" i="2"/>
  <c r="L24" i="2"/>
  <c r="J24" i="2"/>
  <c r="I24" i="2"/>
  <c r="G24" i="2"/>
  <c r="U23" i="2"/>
  <c r="S23" i="2"/>
  <c r="T23" i="2" s="1"/>
  <c r="R23" i="2"/>
  <c r="P23" i="2"/>
  <c r="O23" i="2"/>
  <c r="M23" i="2"/>
  <c r="L23" i="2"/>
  <c r="J23" i="2"/>
  <c r="I23" i="2"/>
  <c r="G23" i="2"/>
  <c r="U17" i="2"/>
  <c r="S17" i="2"/>
  <c r="T17" i="2" s="1"/>
  <c r="R17" i="2"/>
  <c r="P17" i="2"/>
  <c r="O17" i="2"/>
  <c r="M17" i="2"/>
  <c r="L17" i="2"/>
  <c r="J17" i="2"/>
  <c r="I17" i="2"/>
  <c r="G17" i="2"/>
  <c r="U16" i="2"/>
  <c r="S16" i="2"/>
  <c r="T16" i="2" s="1"/>
  <c r="R16" i="2"/>
  <c r="P16" i="2"/>
  <c r="O16" i="2"/>
  <c r="M16" i="2"/>
  <c r="L16" i="2"/>
  <c r="J16" i="2"/>
  <c r="I16" i="2"/>
  <c r="G16" i="2"/>
  <c r="U15" i="2"/>
  <c r="S15" i="2"/>
  <c r="T15" i="2" s="1"/>
  <c r="R15" i="2"/>
  <c r="P15" i="2"/>
  <c r="O15" i="2"/>
  <c r="M15" i="2"/>
  <c r="L15" i="2"/>
  <c r="J15" i="2"/>
  <c r="I15" i="2"/>
  <c r="G15" i="2"/>
  <c r="G11" i="2"/>
  <c r="I11" i="2"/>
  <c r="J11" i="2"/>
  <c r="L11" i="2"/>
  <c r="M11" i="2"/>
  <c r="O11" i="2"/>
  <c r="P11" i="2"/>
  <c r="R11" i="2"/>
  <c r="S11" i="2"/>
  <c r="T11" i="2" s="1"/>
  <c r="U11" i="2"/>
  <c r="G12" i="2"/>
  <c r="I12" i="2"/>
  <c r="J12" i="2"/>
  <c r="L12" i="2"/>
  <c r="M12" i="2"/>
  <c r="O12" i="2"/>
  <c r="P12" i="2"/>
  <c r="R12" i="2"/>
  <c r="S12" i="2"/>
  <c r="T12" i="2" s="1"/>
  <c r="U12" i="2"/>
  <c r="G13" i="2"/>
  <c r="I13" i="2"/>
  <c r="J13" i="2"/>
  <c r="L13" i="2"/>
  <c r="M13" i="2"/>
  <c r="O13" i="2"/>
  <c r="P13" i="2"/>
  <c r="R13" i="2"/>
  <c r="S13" i="2"/>
  <c r="T13" i="2" s="1"/>
  <c r="U13" i="2"/>
  <c r="P201" i="1"/>
  <c r="N201" i="1"/>
  <c r="L201" i="1"/>
  <c r="J201" i="1"/>
  <c r="H201" i="1"/>
  <c r="P200" i="1"/>
  <c r="N200" i="1"/>
  <c r="L200" i="1"/>
  <c r="J200" i="1"/>
  <c r="H200" i="1"/>
  <c r="P162" i="1"/>
  <c r="N162" i="1"/>
  <c r="L162" i="1"/>
  <c r="J162" i="1"/>
  <c r="H162" i="1"/>
  <c r="P161" i="1"/>
  <c r="N161" i="1"/>
  <c r="L161" i="1"/>
  <c r="J161" i="1"/>
  <c r="H161" i="1"/>
  <c r="P135" i="1"/>
  <c r="N135" i="1"/>
  <c r="L135" i="1"/>
  <c r="J135" i="1"/>
  <c r="H135" i="1"/>
  <c r="P134" i="1"/>
  <c r="N134" i="1"/>
  <c r="L134" i="1"/>
  <c r="J134" i="1"/>
  <c r="H134" i="1"/>
  <c r="P92" i="1"/>
  <c r="N92" i="1"/>
  <c r="L92" i="1"/>
  <c r="J92" i="1"/>
  <c r="H92" i="1"/>
  <c r="P91" i="1"/>
  <c r="N91" i="1"/>
  <c r="L91" i="1"/>
  <c r="J91" i="1"/>
  <c r="H91" i="1"/>
  <c r="P204" i="1"/>
  <c r="O204" i="1"/>
  <c r="N204" i="1"/>
  <c r="M204" i="1"/>
  <c r="L204" i="1"/>
  <c r="K204" i="1"/>
  <c r="J204" i="1"/>
  <c r="I204" i="1"/>
  <c r="H204" i="1"/>
  <c r="G204" i="1"/>
  <c r="P203" i="1"/>
  <c r="O203" i="1"/>
  <c r="N203" i="1"/>
  <c r="M203" i="1"/>
  <c r="L203" i="1"/>
  <c r="K203" i="1"/>
  <c r="J203" i="1"/>
  <c r="I203" i="1"/>
  <c r="H203" i="1"/>
  <c r="G203" i="1"/>
  <c r="P202" i="1"/>
  <c r="O202" i="1"/>
  <c r="N202" i="1"/>
  <c r="M202" i="1"/>
  <c r="L202" i="1"/>
  <c r="K202" i="1"/>
  <c r="J202" i="1"/>
  <c r="I202" i="1"/>
  <c r="H202" i="1"/>
  <c r="G202" i="1"/>
  <c r="H37" i="1"/>
  <c r="J37" i="1"/>
  <c r="L37" i="1"/>
  <c r="N37" i="1"/>
  <c r="P37" i="1"/>
  <c r="P36" i="1"/>
  <c r="N36" i="1"/>
  <c r="L36" i="1"/>
  <c r="J36" i="1"/>
  <c r="H36" i="1"/>
  <c r="P53" i="1"/>
  <c r="N53" i="1"/>
  <c r="L53" i="1"/>
  <c r="J53" i="1"/>
  <c r="H53" i="1"/>
  <c r="P52" i="1"/>
  <c r="N52" i="1"/>
  <c r="L52" i="1"/>
  <c r="J52" i="1"/>
  <c r="H52" i="1"/>
  <c r="P51" i="1"/>
  <c r="N51" i="1"/>
  <c r="L51" i="1"/>
  <c r="J51" i="1"/>
  <c r="H51" i="1"/>
  <c r="P108" i="1"/>
  <c r="N108" i="1"/>
  <c r="L108" i="1"/>
  <c r="J108" i="1"/>
  <c r="H108" i="1"/>
  <c r="P107" i="1"/>
  <c r="N107" i="1"/>
  <c r="L107" i="1"/>
  <c r="J107" i="1"/>
  <c r="H107" i="1"/>
  <c r="P106" i="1"/>
  <c r="N106" i="1"/>
  <c r="L106" i="1"/>
  <c r="J106" i="1"/>
  <c r="H106" i="1"/>
  <c r="H216" i="1"/>
  <c r="J216" i="1"/>
  <c r="L216" i="1"/>
  <c r="N216" i="1"/>
  <c r="P216" i="1"/>
  <c r="H217" i="1"/>
  <c r="J217" i="1"/>
  <c r="L217" i="1"/>
  <c r="N217" i="1"/>
  <c r="P217" i="1"/>
  <c r="P215" i="1"/>
  <c r="N215" i="1"/>
  <c r="L215" i="1"/>
  <c r="J215" i="1"/>
  <c r="P208" i="1"/>
  <c r="O208" i="1"/>
  <c r="N208" i="1"/>
  <c r="M208" i="1"/>
  <c r="L208" i="1"/>
  <c r="K208" i="1"/>
  <c r="J208" i="1"/>
  <c r="I208" i="1"/>
  <c r="H208" i="1"/>
  <c r="G208" i="1"/>
  <c r="P207" i="1"/>
  <c r="O207" i="1"/>
  <c r="N207" i="1"/>
  <c r="M207" i="1"/>
  <c r="L207" i="1"/>
  <c r="K207" i="1"/>
  <c r="J207" i="1"/>
  <c r="I207" i="1"/>
  <c r="H207" i="1"/>
  <c r="G207" i="1"/>
  <c r="P206" i="1"/>
  <c r="O206" i="1"/>
  <c r="N206" i="1"/>
  <c r="M206" i="1"/>
  <c r="L206" i="1"/>
  <c r="K206" i="1"/>
  <c r="J206" i="1"/>
  <c r="I206" i="1"/>
  <c r="H206" i="1"/>
  <c r="G206" i="1"/>
  <c r="P193" i="1"/>
  <c r="O193" i="1"/>
  <c r="N193" i="1"/>
  <c r="M193" i="1"/>
  <c r="L193" i="1"/>
  <c r="K193" i="1"/>
  <c r="J193" i="1"/>
  <c r="I193" i="1"/>
  <c r="H193" i="1"/>
  <c r="G193" i="1"/>
  <c r="P192" i="1"/>
  <c r="O192" i="1"/>
  <c r="N192" i="1"/>
  <c r="M192" i="1"/>
  <c r="L192" i="1"/>
  <c r="K192" i="1"/>
  <c r="J192" i="1"/>
  <c r="I192" i="1"/>
  <c r="H192" i="1"/>
  <c r="G192" i="1"/>
  <c r="P191" i="1"/>
  <c r="O191" i="1"/>
  <c r="N191" i="1"/>
  <c r="M191" i="1"/>
  <c r="L191" i="1"/>
  <c r="K191" i="1"/>
  <c r="J191" i="1"/>
  <c r="I191" i="1"/>
  <c r="H191" i="1"/>
  <c r="G191" i="1"/>
  <c r="P189" i="1"/>
  <c r="O189" i="1"/>
  <c r="N189" i="1"/>
  <c r="M189" i="1"/>
  <c r="L189" i="1"/>
  <c r="K189" i="1"/>
  <c r="J189" i="1"/>
  <c r="I189" i="1"/>
  <c r="H189" i="1"/>
  <c r="G189" i="1"/>
  <c r="P188" i="1"/>
  <c r="O188" i="1"/>
  <c r="N188" i="1"/>
  <c r="M188" i="1"/>
  <c r="L188" i="1"/>
  <c r="K188" i="1"/>
  <c r="J188" i="1"/>
  <c r="I188" i="1"/>
  <c r="H188" i="1"/>
  <c r="G188" i="1"/>
  <c r="P187" i="1"/>
  <c r="O187" i="1"/>
  <c r="N187" i="1"/>
  <c r="M187" i="1"/>
  <c r="L187" i="1"/>
  <c r="K187" i="1"/>
  <c r="J187" i="1"/>
  <c r="I187" i="1"/>
  <c r="H187" i="1"/>
  <c r="G187" i="1"/>
  <c r="P181" i="1"/>
  <c r="O181" i="1"/>
  <c r="N181" i="1"/>
  <c r="M181" i="1"/>
  <c r="L181" i="1"/>
  <c r="K181" i="1"/>
  <c r="J181" i="1"/>
  <c r="I181" i="1"/>
  <c r="H181" i="1"/>
  <c r="G181" i="1"/>
  <c r="P180" i="1"/>
  <c r="O180" i="1"/>
  <c r="N180" i="1"/>
  <c r="M180" i="1"/>
  <c r="L180" i="1"/>
  <c r="K180" i="1"/>
  <c r="J180" i="1"/>
  <c r="I180" i="1"/>
  <c r="H180" i="1"/>
  <c r="G180" i="1"/>
  <c r="P179" i="1"/>
  <c r="O179" i="1"/>
  <c r="N179" i="1"/>
  <c r="M179" i="1"/>
  <c r="L179" i="1"/>
  <c r="K179" i="1"/>
  <c r="J179" i="1"/>
  <c r="I179" i="1"/>
  <c r="H179" i="1"/>
  <c r="G179" i="1"/>
  <c r="P177" i="1"/>
  <c r="O177" i="1"/>
  <c r="N177" i="1"/>
  <c r="M177" i="1"/>
  <c r="L177" i="1"/>
  <c r="K177" i="1"/>
  <c r="J177" i="1"/>
  <c r="I177" i="1"/>
  <c r="H177" i="1"/>
  <c r="G177" i="1"/>
  <c r="P176" i="1"/>
  <c r="O176" i="1"/>
  <c r="N176" i="1"/>
  <c r="M176" i="1"/>
  <c r="L176" i="1"/>
  <c r="K176" i="1"/>
  <c r="J176" i="1"/>
  <c r="I176" i="1"/>
  <c r="H176" i="1"/>
  <c r="G176" i="1"/>
  <c r="P175" i="1"/>
  <c r="O175" i="1"/>
  <c r="N175" i="1"/>
  <c r="M175" i="1"/>
  <c r="L175" i="1"/>
  <c r="K175" i="1"/>
  <c r="J175" i="1"/>
  <c r="I175" i="1"/>
  <c r="H175" i="1"/>
  <c r="G175" i="1"/>
  <c r="P169" i="1"/>
  <c r="O169" i="1"/>
  <c r="N169" i="1"/>
  <c r="M169" i="1"/>
  <c r="L169" i="1"/>
  <c r="K169" i="1"/>
  <c r="J169" i="1"/>
  <c r="I169" i="1"/>
  <c r="H169" i="1"/>
  <c r="G169" i="1"/>
  <c r="P168" i="1"/>
  <c r="O168" i="1"/>
  <c r="N168" i="1"/>
  <c r="M168" i="1"/>
  <c r="L168" i="1"/>
  <c r="K168" i="1"/>
  <c r="J168" i="1"/>
  <c r="I168" i="1"/>
  <c r="H168" i="1"/>
  <c r="G168" i="1"/>
  <c r="P167" i="1"/>
  <c r="O167" i="1"/>
  <c r="N167" i="1"/>
  <c r="M167" i="1"/>
  <c r="L167" i="1"/>
  <c r="K167" i="1"/>
  <c r="J167" i="1"/>
  <c r="I167" i="1"/>
  <c r="H167" i="1"/>
  <c r="G167" i="1"/>
  <c r="P165" i="1"/>
  <c r="O165" i="1"/>
  <c r="N165" i="1"/>
  <c r="M165" i="1"/>
  <c r="L165" i="1"/>
  <c r="K165" i="1"/>
  <c r="J165" i="1"/>
  <c r="I165" i="1"/>
  <c r="H165" i="1"/>
  <c r="G165" i="1"/>
  <c r="P164" i="1"/>
  <c r="O164" i="1"/>
  <c r="N164" i="1"/>
  <c r="M164" i="1"/>
  <c r="L164" i="1"/>
  <c r="K164" i="1"/>
  <c r="J164" i="1"/>
  <c r="I164" i="1"/>
  <c r="H164" i="1"/>
  <c r="G164" i="1"/>
  <c r="P163" i="1"/>
  <c r="O163" i="1"/>
  <c r="N163" i="1"/>
  <c r="M163" i="1"/>
  <c r="L163" i="1"/>
  <c r="K163" i="1"/>
  <c r="J163" i="1"/>
  <c r="I163" i="1"/>
  <c r="H163" i="1"/>
  <c r="G163" i="1"/>
  <c r="P99" i="1"/>
  <c r="O99" i="1"/>
  <c r="N99" i="1"/>
  <c r="M99" i="1"/>
  <c r="L99" i="1"/>
  <c r="K99" i="1"/>
  <c r="J99" i="1"/>
  <c r="I99" i="1"/>
  <c r="H99" i="1"/>
  <c r="G99" i="1"/>
  <c r="P98" i="1"/>
  <c r="O98" i="1"/>
  <c r="N98" i="1"/>
  <c r="M98" i="1"/>
  <c r="L98" i="1"/>
  <c r="K98" i="1"/>
  <c r="J98" i="1"/>
  <c r="I98" i="1"/>
  <c r="H98" i="1"/>
  <c r="G98" i="1"/>
  <c r="P97" i="1"/>
  <c r="O97" i="1"/>
  <c r="N97" i="1"/>
  <c r="M97" i="1"/>
  <c r="L97" i="1"/>
  <c r="K97" i="1"/>
  <c r="J97" i="1"/>
  <c r="I97" i="1"/>
  <c r="H97" i="1"/>
  <c r="G97" i="1"/>
  <c r="P95" i="1"/>
  <c r="O95" i="1"/>
  <c r="N95" i="1"/>
  <c r="M95" i="1"/>
  <c r="L95" i="1"/>
  <c r="K95" i="1"/>
  <c r="J95" i="1"/>
  <c r="I95" i="1"/>
  <c r="H95" i="1"/>
  <c r="G95" i="1"/>
  <c r="P94" i="1"/>
  <c r="O94" i="1"/>
  <c r="N94" i="1"/>
  <c r="M94" i="1"/>
  <c r="L94" i="1"/>
  <c r="K94" i="1"/>
  <c r="J94" i="1"/>
  <c r="I94" i="1"/>
  <c r="H94" i="1"/>
  <c r="G94" i="1"/>
  <c r="P93" i="1"/>
  <c r="O93" i="1"/>
  <c r="N93" i="1"/>
  <c r="M93" i="1"/>
  <c r="L93" i="1"/>
  <c r="K93" i="1"/>
  <c r="J93" i="1"/>
  <c r="I93" i="1"/>
  <c r="H93" i="1"/>
  <c r="G93" i="1"/>
  <c r="P84" i="1"/>
  <c r="O84" i="1"/>
  <c r="N84" i="1"/>
  <c r="M84" i="1"/>
  <c r="L84" i="1"/>
  <c r="K84" i="1"/>
  <c r="J84" i="1"/>
  <c r="I84" i="1"/>
  <c r="H84" i="1"/>
  <c r="G84" i="1"/>
  <c r="P83" i="1"/>
  <c r="O83" i="1"/>
  <c r="N83" i="1"/>
  <c r="M83" i="1"/>
  <c r="L83" i="1"/>
  <c r="K83" i="1"/>
  <c r="J83" i="1"/>
  <c r="I83" i="1"/>
  <c r="H83" i="1"/>
  <c r="G83" i="1"/>
  <c r="P82" i="1"/>
  <c r="O82" i="1"/>
  <c r="N82" i="1"/>
  <c r="M82" i="1"/>
  <c r="L82" i="1"/>
  <c r="K82" i="1"/>
  <c r="J82" i="1"/>
  <c r="I82" i="1"/>
  <c r="H82" i="1"/>
  <c r="G82" i="1"/>
  <c r="P80" i="1"/>
  <c r="O80" i="1"/>
  <c r="N80" i="1"/>
  <c r="M80" i="1"/>
  <c r="L80" i="1"/>
  <c r="K80" i="1"/>
  <c r="J80" i="1"/>
  <c r="I80" i="1"/>
  <c r="H80" i="1"/>
  <c r="G80" i="1"/>
  <c r="P79" i="1"/>
  <c r="O79" i="1"/>
  <c r="N79" i="1"/>
  <c r="M79" i="1"/>
  <c r="L79" i="1"/>
  <c r="K79" i="1"/>
  <c r="J79" i="1"/>
  <c r="I79" i="1"/>
  <c r="H79" i="1"/>
  <c r="G79" i="1"/>
  <c r="P78" i="1"/>
  <c r="O78" i="1"/>
  <c r="N78" i="1"/>
  <c r="M78" i="1"/>
  <c r="L78" i="1"/>
  <c r="K78" i="1"/>
  <c r="J78" i="1"/>
  <c r="I78" i="1"/>
  <c r="H78" i="1"/>
  <c r="G78" i="1"/>
  <c r="P72" i="1"/>
  <c r="O72" i="1"/>
  <c r="N72" i="1"/>
  <c r="M72" i="1"/>
  <c r="L72" i="1"/>
  <c r="K72" i="1"/>
  <c r="J72" i="1"/>
  <c r="I72" i="1"/>
  <c r="H72" i="1"/>
  <c r="G72" i="1"/>
  <c r="P71" i="1"/>
  <c r="O71" i="1"/>
  <c r="N71" i="1"/>
  <c r="M71" i="1"/>
  <c r="L71" i="1"/>
  <c r="K71" i="1"/>
  <c r="J71" i="1"/>
  <c r="I71" i="1"/>
  <c r="H71" i="1"/>
  <c r="G71" i="1"/>
  <c r="P70" i="1"/>
  <c r="O70" i="1"/>
  <c r="N70" i="1"/>
  <c r="M70" i="1"/>
  <c r="L70" i="1"/>
  <c r="K70" i="1"/>
  <c r="J70" i="1"/>
  <c r="I70" i="1"/>
  <c r="H70" i="1"/>
  <c r="G70" i="1"/>
  <c r="P68" i="1"/>
  <c r="O68" i="1"/>
  <c r="N68" i="1"/>
  <c r="M68" i="1"/>
  <c r="L68" i="1"/>
  <c r="K68" i="1"/>
  <c r="J68" i="1"/>
  <c r="I68" i="1"/>
  <c r="H68" i="1"/>
  <c r="G68" i="1"/>
  <c r="P67" i="1"/>
  <c r="O67" i="1"/>
  <c r="N67" i="1"/>
  <c r="M67" i="1"/>
  <c r="L67" i="1"/>
  <c r="K67" i="1"/>
  <c r="J67" i="1"/>
  <c r="I67" i="1"/>
  <c r="H67" i="1"/>
  <c r="G67" i="1"/>
  <c r="P66" i="1"/>
  <c r="O66" i="1"/>
  <c r="N66" i="1"/>
  <c r="M66" i="1"/>
  <c r="L66" i="1"/>
  <c r="K66" i="1"/>
  <c r="J66" i="1"/>
  <c r="I66" i="1"/>
  <c r="H66" i="1"/>
  <c r="G66" i="1"/>
  <c r="P44" i="1"/>
  <c r="O44" i="1"/>
  <c r="N44" i="1"/>
  <c r="M44" i="1"/>
  <c r="L44" i="1"/>
  <c r="K44" i="1"/>
  <c r="J44" i="1"/>
  <c r="I44" i="1"/>
  <c r="H44" i="1"/>
  <c r="G44" i="1"/>
  <c r="P43" i="1"/>
  <c r="O43" i="1"/>
  <c r="N43" i="1"/>
  <c r="M43" i="1"/>
  <c r="L43" i="1"/>
  <c r="K43" i="1"/>
  <c r="J43" i="1"/>
  <c r="I43" i="1"/>
  <c r="H43" i="1"/>
  <c r="G43" i="1"/>
  <c r="P42" i="1"/>
  <c r="O42" i="1"/>
  <c r="N42" i="1"/>
  <c r="M42" i="1"/>
  <c r="N42" i="2" s="1"/>
  <c r="L42" i="1"/>
  <c r="K42" i="1"/>
  <c r="J42" i="1"/>
  <c r="I42" i="1"/>
  <c r="H42" i="1"/>
  <c r="G42" i="1"/>
  <c r="P40" i="1"/>
  <c r="O40" i="1"/>
  <c r="N40" i="1"/>
  <c r="M40" i="1"/>
  <c r="L40" i="1"/>
  <c r="K40" i="1"/>
  <c r="J40" i="1"/>
  <c r="I40" i="1"/>
  <c r="H40" i="1"/>
  <c r="G40" i="1"/>
  <c r="P39" i="1"/>
  <c r="O39" i="1"/>
  <c r="N39" i="1"/>
  <c r="M39" i="1"/>
  <c r="L39" i="1"/>
  <c r="K39" i="1"/>
  <c r="J39" i="1"/>
  <c r="I39" i="1"/>
  <c r="H39" i="1"/>
  <c r="G39" i="1"/>
  <c r="P38" i="1"/>
  <c r="O38" i="1"/>
  <c r="N38" i="1"/>
  <c r="M38" i="1"/>
  <c r="L38" i="1"/>
  <c r="K38" i="1"/>
  <c r="J38" i="1"/>
  <c r="I38" i="1"/>
  <c r="H38" i="1"/>
  <c r="G38" i="1"/>
  <c r="P29" i="1"/>
  <c r="O29" i="1"/>
  <c r="N29" i="1"/>
  <c r="M29" i="1"/>
  <c r="L29" i="1"/>
  <c r="K29" i="1"/>
  <c r="J29" i="1"/>
  <c r="I29" i="1"/>
  <c r="H29" i="1"/>
  <c r="G29" i="1"/>
  <c r="P28" i="1"/>
  <c r="O28" i="1"/>
  <c r="N28" i="1"/>
  <c r="M28" i="1"/>
  <c r="L28" i="1"/>
  <c r="K28" i="1"/>
  <c r="J28" i="1"/>
  <c r="I28" i="1"/>
  <c r="H28" i="1"/>
  <c r="G28" i="1"/>
  <c r="P27" i="1"/>
  <c r="O27" i="1"/>
  <c r="N27" i="1"/>
  <c r="M27" i="1"/>
  <c r="L27" i="1"/>
  <c r="K27" i="1"/>
  <c r="J27" i="1"/>
  <c r="I27" i="1"/>
  <c r="H27" i="1"/>
  <c r="G27" i="1"/>
  <c r="P25" i="1"/>
  <c r="O25" i="1"/>
  <c r="N25" i="1"/>
  <c r="M25" i="1"/>
  <c r="L25" i="1"/>
  <c r="K25" i="1"/>
  <c r="J25" i="1"/>
  <c r="I25" i="1"/>
  <c r="H25" i="1"/>
  <c r="G25" i="1"/>
  <c r="P24" i="1"/>
  <c r="O24" i="1"/>
  <c r="N24" i="1"/>
  <c r="M24" i="1"/>
  <c r="L24" i="1"/>
  <c r="K24" i="1"/>
  <c r="J24" i="1"/>
  <c r="I24" i="1"/>
  <c r="H24" i="1"/>
  <c r="G24" i="1"/>
  <c r="P23" i="1"/>
  <c r="O23" i="1"/>
  <c r="N23" i="1"/>
  <c r="M23" i="1"/>
  <c r="L23" i="1"/>
  <c r="K23" i="1"/>
  <c r="J23" i="1"/>
  <c r="I23" i="1"/>
  <c r="H23" i="1"/>
  <c r="G23" i="1"/>
  <c r="P17" i="1"/>
  <c r="O17" i="1"/>
  <c r="N17" i="1"/>
  <c r="M17" i="1"/>
  <c r="L17" i="1"/>
  <c r="K17" i="1"/>
  <c r="J17" i="1"/>
  <c r="I17" i="1"/>
  <c r="H17" i="1"/>
  <c r="G17" i="1"/>
  <c r="P16" i="1"/>
  <c r="O16" i="1"/>
  <c r="N16" i="1"/>
  <c r="M16" i="1"/>
  <c r="L16" i="1"/>
  <c r="K16" i="1"/>
  <c r="J16" i="1"/>
  <c r="I16" i="1"/>
  <c r="H16" i="1"/>
  <c r="G16" i="1"/>
  <c r="P15" i="1"/>
  <c r="O15" i="1"/>
  <c r="N15" i="1"/>
  <c r="M15" i="1"/>
  <c r="L15" i="1"/>
  <c r="K15" i="1"/>
  <c r="J15" i="1"/>
  <c r="I15" i="1"/>
  <c r="H15" i="1"/>
  <c r="G15" i="1"/>
  <c r="G12" i="1"/>
  <c r="H12" i="1"/>
  <c r="I12" i="1"/>
  <c r="J12" i="1"/>
  <c r="K12" i="1"/>
  <c r="L12" i="1"/>
  <c r="M12" i="1"/>
  <c r="N12" i="1"/>
  <c r="O12" i="1"/>
  <c r="P12" i="1"/>
  <c r="G13" i="1"/>
  <c r="H13" i="1"/>
  <c r="I13" i="1"/>
  <c r="J13" i="1"/>
  <c r="K13" i="1"/>
  <c r="L13" i="1"/>
  <c r="M13" i="1"/>
  <c r="N13" i="1"/>
  <c r="O13" i="1"/>
  <c r="P13" i="1"/>
  <c r="O11" i="1"/>
  <c r="M11" i="1"/>
  <c r="K11" i="1"/>
  <c r="I11" i="1"/>
  <c r="P11" i="1"/>
  <c r="Q11" i="2" s="1"/>
  <c r="N11" i="1"/>
  <c r="L11" i="1"/>
  <c r="J11" i="1"/>
  <c r="G201" i="15" l="1"/>
  <c r="O111" i="15"/>
  <c r="O62" i="15"/>
  <c r="K224" i="15"/>
  <c r="M185" i="15"/>
  <c r="Q182" i="15"/>
  <c r="I41" i="15"/>
  <c r="R73" i="15"/>
  <c r="I74" i="15"/>
  <c r="Q67" i="15"/>
  <c r="Q17" i="15"/>
  <c r="M118" i="15"/>
  <c r="I105" i="15"/>
  <c r="I174" i="15"/>
  <c r="I200" i="15"/>
  <c r="I198" i="15"/>
  <c r="P49" i="15"/>
  <c r="R92" i="15"/>
  <c r="Q39" i="15"/>
  <c r="R84" i="15"/>
  <c r="N32" i="15"/>
  <c r="C15" i="16"/>
  <c r="V136" i="17"/>
  <c r="H195" i="17"/>
  <c r="K179" i="17"/>
  <c r="H125" i="17"/>
  <c r="Q24" i="17"/>
  <c r="H210" i="17"/>
  <c r="Q190" i="17"/>
  <c r="Q180" i="17"/>
  <c r="Q143" i="17"/>
  <c r="Q125" i="17"/>
  <c r="Q94" i="17"/>
  <c r="Q211" i="17"/>
  <c r="R206" i="15"/>
  <c r="R129" i="15"/>
  <c r="K100" i="17"/>
  <c r="R83" i="15"/>
  <c r="G113" i="15"/>
  <c r="G114" i="15" s="1"/>
  <c r="K89" i="15"/>
  <c r="K142" i="17"/>
  <c r="Q85" i="17"/>
  <c r="I147" i="15"/>
  <c r="I104" i="15"/>
  <c r="P89" i="15"/>
  <c r="P90" i="15" s="1"/>
  <c r="K105" i="15"/>
  <c r="K173" i="15"/>
  <c r="K159" i="15"/>
  <c r="H113" i="15"/>
  <c r="G215" i="15"/>
  <c r="G158" i="15"/>
  <c r="O213" i="15"/>
  <c r="P176" i="15"/>
  <c r="N250" i="15"/>
  <c r="I141" i="15"/>
  <c r="R180" i="15"/>
  <c r="I158" i="15"/>
  <c r="I97" i="15"/>
  <c r="I82" i="15"/>
  <c r="I70" i="15"/>
  <c r="I21" i="15"/>
  <c r="Q28" i="15"/>
  <c r="Q45" i="15"/>
  <c r="I89" i="15"/>
  <c r="Q89" i="15" s="1"/>
  <c r="G189" i="15"/>
  <c r="I61" i="15"/>
  <c r="I228" i="15"/>
  <c r="J224" i="15"/>
  <c r="P65" i="15"/>
  <c r="O228" i="17"/>
  <c r="P20" i="17"/>
  <c r="U105" i="17"/>
  <c r="H256" i="17"/>
  <c r="R211" i="15"/>
  <c r="N209" i="17"/>
  <c r="K73" i="17"/>
  <c r="P111" i="15"/>
  <c r="P119" i="15" s="1"/>
  <c r="L175" i="15"/>
  <c r="H131" i="15"/>
  <c r="H115" i="15"/>
  <c r="H119" i="15" s="1"/>
  <c r="P117" i="15"/>
  <c r="P121" i="15" s="1"/>
  <c r="P33" i="15"/>
  <c r="O174" i="15"/>
  <c r="O177" i="15" s="1"/>
  <c r="Q207" i="15"/>
  <c r="M193" i="15"/>
  <c r="H114" i="15"/>
  <c r="N14" i="15"/>
  <c r="N70" i="15"/>
  <c r="P216" i="15"/>
  <c r="I56" i="15"/>
  <c r="I49" i="15"/>
  <c r="P64" i="15"/>
  <c r="G216" i="15"/>
  <c r="L252" i="15"/>
  <c r="E15" i="16"/>
  <c r="C10" i="16"/>
  <c r="L227" i="17"/>
  <c r="J250" i="17"/>
  <c r="L173" i="17"/>
  <c r="H165" i="17"/>
  <c r="H94" i="17"/>
  <c r="H206" i="17"/>
  <c r="R142" i="15"/>
  <c r="N33" i="15"/>
  <c r="R96" i="15"/>
  <c r="O55" i="15"/>
  <c r="O58" i="15" s="1"/>
  <c r="H205" i="17"/>
  <c r="Q44" i="17"/>
  <c r="K83" i="17"/>
  <c r="K24" i="17"/>
  <c r="K213" i="15"/>
  <c r="Q213" i="15" s="1"/>
  <c r="Q142" i="17"/>
  <c r="L247" i="15"/>
  <c r="I223" i="15"/>
  <c r="I235" i="15" s="1"/>
  <c r="I153" i="15"/>
  <c r="Q124" i="15"/>
  <c r="R25" i="15"/>
  <c r="K11" i="17"/>
  <c r="L55" i="15"/>
  <c r="L63" i="15" s="1"/>
  <c r="O48" i="15"/>
  <c r="G186" i="15"/>
  <c r="H117" i="15"/>
  <c r="H145" i="15"/>
  <c r="G228" i="15"/>
  <c r="G240" i="15" s="1"/>
  <c r="P61" i="15"/>
  <c r="P146" i="15"/>
  <c r="P149" i="15" s="1"/>
  <c r="O226" i="15"/>
  <c r="O238" i="15" s="1"/>
  <c r="O131" i="15"/>
  <c r="O134" i="15" s="1"/>
  <c r="O148" i="15"/>
  <c r="O149" i="15" s="1"/>
  <c r="O200" i="15"/>
  <c r="O215" i="15"/>
  <c r="K15" i="2"/>
  <c r="I175" i="15"/>
  <c r="Q166" i="15"/>
  <c r="J75" i="15"/>
  <c r="R71" i="15"/>
  <c r="K39" i="17"/>
  <c r="J47" i="15"/>
  <c r="K17" i="17"/>
  <c r="J18" i="15"/>
  <c r="I236" i="15"/>
  <c r="I130" i="15"/>
  <c r="I133" i="15"/>
  <c r="I117" i="15"/>
  <c r="Q117" i="15" s="1"/>
  <c r="Q85" i="15"/>
  <c r="I86" i="15"/>
  <c r="H39" i="2"/>
  <c r="H79" i="2"/>
  <c r="H94" i="2"/>
  <c r="H180" i="2"/>
  <c r="H192" i="2"/>
  <c r="J246" i="1"/>
  <c r="P248" i="1"/>
  <c r="H248" i="1"/>
  <c r="J247" i="1"/>
  <c r="K208" i="15"/>
  <c r="Q167" i="15"/>
  <c r="I126" i="15"/>
  <c r="J41" i="15"/>
  <c r="G121" i="15"/>
  <c r="J126" i="15"/>
  <c r="J56" i="15"/>
  <c r="M65" i="15"/>
  <c r="J61" i="15"/>
  <c r="R54" i="15"/>
  <c r="I232" i="15"/>
  <c r="I240" i="15"/>
  <c r="J74" i="15"/>
  <c r="R57" i="17"/>
  <c r="R21" i="17"/>
  <c r="K209" i="17"/>
  <c r="X29" i="17"/>
  <c r="L199" i="17"/>
  <c r="J213" i="15"/>
  <c r="X163" i="17"/>
  <c r="U45" i="17"/>
  <c r="U251" i="17"/>
  <c r="N248" i="1"/>
  <c r="P247" i="1"/>
  <c r="I19" i="6"/>
  <c r="I21" i="6"/>
  <c r="I26" i="6"/>
  <c r="I33" i="6"/>
  <c r="I46" i="6"/>
  <c r="I48" i="6"/>
  <c r="I45" i="6"/>
  <c r="I208" i="15"/>
  <c r="Q151" i="15"/>
  <c r="R203" i="15"/>
  <c r="Q98" i="15"/>
  <c r="J26" i="15"/>
  <c r="J55" i="15"/>
  <c r="M134" i="15"/>
  <c r="G64" i="15"/>
  <c r="R293" i="17"/>
  <c r="R24" i="15"/>
  <c r="N26" i="15"/>
  <c r="K80" i="17"/>
  <c r="V80" i="17"/>
  <c r="W80" i="17" s="1"/>
  <c r="K71" i="17"/>
  <c r="K15" i="17"/>
  <c r="J19" i="17"/>
  <c r="L173" i="15"/>
  <c r="R170" i="15"/>
  <c r="K158" i="15"/>
  <c r="K153" i="15"/>
  <c r="K130" i="15"/>
  <c r="Q128" i="15"/>
  <c r="K113" i="15"/>
  <c r="K121" i="15" s="1"/>
  <c r="K70" i="15"/>
  <c r="K41" i="15"/>
  <c r="Q38" i="15"/>
  <c r="K46" i="15"/>
  <c r="K49" i="15" s="1"/>
  <c r="K60" i="15"/>
  <c r="Q16" i="15"/>
  <c r="L193" i="15"/>
  <c r="L224" i="15"/>
  <c r="L111" i="15"/>
  <c r="L119" i="15" s="1"/>
  <c r="L87" i="15"/>
  <c r="L82" i="15"/>
  <c r="L45" i="15"/>
  <c r="L60" i="15"/>
  <c r="L62" i="15" s="1"/>
  <c r="L57" i="15"/>
  <c r="L65" i="15" s="1"/>
  <c r="I121" i="15"/>
  <c r="K166" i="17"/>
  <c r="R166" i="15"/>
  <c r="J115" i="15"/>
  <c r="Q129" i="15"/>
  <c r="J57" i="15"/>
  <c r="I160" i="15"/>
  <c r="I157" i="15"/>
  <c r="Q156" i="15"/>
  <c r="J45" i="15"/>
  <c r="K240" i="15"/>
  <c r="K174" i="15"/>
  <c r="K177" i="15" s="1"/>
  <c r="K106" i="15"/>
  <c r="K112" i="15"/>
  <c r="K114" i="15" s="1"/>
  <c r="K88" i="15"/>
  <c r="K33" i="15"/>
  <c r="K30" i="15"/>
  <c r="Q29" i="15"/>
  <c r="K18" i="15"/>
  <c r="K59" i="15"/>
  <c r="K63" i="15" s="1"/>
  <c r="E11" i="16"/>
  <c r="J13" i="16"/>
  <c r="R14" i="17"/>
  <c r="R212" i="17"/>
  <c r="R61" i="17"/>
  <c r="R65" i="17" s="1"/>
  <c r="R160" i="17"/>
  <c r="R197" i="17"/>
  <c r="R37" i="15"/>
  <c r="K191" i="17"/>
  <c r="R144" i="15"/>
  <c r="J97" i="15"/>
  <c r="N190" i="17"/>
  <c r="N45" i="15"/>
  <c r="R184" i="15"/>
  <c r="R136" i="15"/>
  <c r="Q165" i="15"/>
  <c r="N75" i="15"/>
  <c r="N141" i="15"/>
  <c r="R171" i="15"/>
  <c r="N222" i="15"/>
  <c r="N224" i="15"/>
  <c r="G253" i="2"/>
  <c r="K200" i="15"/>
  <c r="K201" i="15" s="1"/>
  <c r="I227" i="15"/>
  <c r="I231" i="15" s="1"/>
  <c r="I233" i="15" s="1"/>
  <c r="L132" i="15"/>
  <c r="L117" i="15"/>
  <c r="L121" i="15" s="1"/>
  <c r="L89" i="15"/>
  <c r="L56" i="15"/>
  <c r="O201" i="15"/>
  <c r="K120" i="15"/>
  <c r="R115" i="15"/>
  <c r="E12" i="16"/>
  <c r="C13" i="16"/>
  <c r="N19" i="16"/>
  <c r="J212" i="15"/>
  <c r="J147" i="15"/>
  <c r="U47" i="17"/>
  <c r="U132" i="17"/>
  <c r="U197" i="17"/>
  <c r="I248" i="17"/>
  <c r="R196" i="15"/>
  <c r="N180" i="17"/>
  <c r="L185" i="15"/>
  <c r="K148" i="15"/>
  <c r="K149" i="15" s="1"/>
  <c r="K131" i="15"/>
  <c r="L133" i="15"/>
  <c r="L103" i="15"/>
  <c r="L106" i="15" s="1"/>
  <c r="P114" i="15"/>
  <c r="O161" i="15"/>
  <c r="M62" i="15"/>
  <c r="K58" i="15"/>
  <c r="K34" i="15"/>
  <c r="Q112" i="15"/>
  <c r="M90" i="15"/>
  <c r="R145" i="15"/>
  <c r="R117" i="15"/>
  <c r="J198" i="15"/>
  <c r="J175" i="15"/>
  <c r="J159" i="15"/>
  <c r="R33" i="17"/>
  <c r="R39" i="15"/>
  <c r="N132" i="15"/>
  <c r="K194" i="17"/>
  <c r="L212" i="15"/>
  <c r="L159" i="15"/>
  <c r="L101" i="15"/>
  <c r="L160" i="15"/>
  <c r="L146" i="15"/>
  <c r="L149" i="15" s="1"/>
  <c r="K61" i="15"/>
  <c r="K65" i="15" s="1"/>
  <c r="I239" i="15"/>
  <c r="R173" i="15"/>
  <c r="I197" i="15"/>
  <c r="N246" i="1"/>
  <c r="L248" i="1"/>
  <c r="N247" i="1"/>
  <c r="G45" i="6"/>
  <c r="J208" i="15"/>
  <c r="N185" i="15"/>
  <c r="N153" i="15"/>
  <c r="M168" i="15"/>
  <c r="J148" i="15"/>
  <c r="N59" i="15"/>
  <c r="N56" i="15"/>
  <c r="J145" i="15"/>
  <c r="M174" i="15"/>
  <c r="J222" i="15"/>
  <c r="M200" i="15"/>
  <c r="R190" i="15"/>
  <c r="M224" i="15"/>
  <c r="M236" i="15" s="1"/>
  <c r="N48" i="15"/>
  <c r="N82" i="15"/>
  <c r="X172" i="17"/>
  <c r="P32" i="17"/>
  <c r="F11" i="16"/>
  <c r="K152" i="17"/>
  <c r="K138" i="17"/>
  <c r="K99" i="17"/>
  <c r="L33" i="17"/>
  <c r="L105" i="17"/>
  <c r="L176" i="17"/>
  <c r="L61" i="17"/>
  <c r="J199" i="15"/>
  <c r="J105" i="15"/>
  <c r="N156" i="17"/>
  <c r="I212" i="15"/>
  <c r="P246" i="1"/>
  <c r="J248" i="1"/>
  <c r="L247" i="1"/>
  <c r="R11" i="15"/>
  <c r="R214" i="17"/>
  <c r="J133" i="15"/>
  <c r="K182" i="17"/>
  <c r="I30" i="15"/>
  <c r="K42" i="17"/>
  <c r="R205" i="15"/>
  <c r="R100" i="15"/>
  <c r="Q171" i="15"/>
  <c r="N12" i="16"/>
  <c r="X155" i="17"/>
  <c r="K84" i="17"/>
  <c r="R151" i="15"/>
  <c r="R42" i="15"/>
  <c r="N104" i="15"/>
  <c r="I214" i="15"/>
  <c r="I159" i="15"/>
  <c r="I161" i="15" s="1"/>
  <c r="I132" i="15"/>
  <c r="I101" i="15"/>
  <c r="J19" i="15"/>
  <c r="K19" i="17" s="1"/>
  <c r="J21" i="15"/>
  <c r="I199" i="15"/>
  <c r="I60" i="15"/>
  <c r="Q60" i="15" s="1"/>
  <c r="L243" i="1"/>
  <c r="J244" i="1"/>
  <c r="G26" i="6"/>
  <c r="P58" i="15"/>
  <c r="H149" i="15"/>
  <c r="J12" i="16"/>
  <c r="J177" i="15"/>
  <c r="J90" i="15"/>
  <c r="U61" i="17"/>
  <c r="U117" i="17"/>
  <c r="U200" i="17"/>
  <c r="I115" i="17"/>
  <c r="R145" i="17"/>
  <c r="L246" i="1"/>
  <c r="H247" i="1"/>
  <c r="R247" i="1" s="1"/>
  <c r="N243" i="1"/>
  <c r="L244" i="1"/>
  <c r="N11" i="2"/>
  <c r="L294" i="17"/>
  <c r="L89" i="17"/>
  <c r="L160" i="17"/>
  <c r="L215" i="17"/>
  <c r="L251" i="17"/>
  <c r="R248" i="1"/>
  <c r="H243" i="1"/>
  <c r="P243" i="1"/>
  <c r="R243" i="1" s="1"/>
  <c r="N244" i="1"/>
  <c r="J243" i="1"/>
  <c r="H244" i="1"/>
  <c r="P244" i="1"/>
  <c r="R244" i="1" s="1"/>
  <c r="K118" i="15"/>
  <c r="Q32" i="17"/>
  <c r="C19" i="16"/>
  <c r="Q13" i="2"/>
  <c r="K13" i="2"/>
  <c r="N12" i="2"/>
  <c r="I20" i="6"/>
  <c r="I18" i="6"/>
  <c r="I149" i="15"/>
  <c r="H250" i="15"/>
  <c r="Q130" i="15"/>
  <c r="K18" i="16"/>
  <c r="K196" i="17"/>
  <c r="N228" i="15"/>
  <c r="N240" i="15" s="1"/>
  <c r="D19" i="16"/>
  <c r="K12" i="2"/>
  <c r="Q15" i="2"/>
  <c r="H16" i="2"/>
  <c r="N16" i="2"/>
  <c r="Q17" i="2"/>
  <c r="Q27" i="2"/>
  <c r="H28" i="2"/>
  <c r="G33" i="6"/>
  <c r="L235" i="15"/>
  <c r="O63" i="15"/>
  <c r="O64" i="15"/>
  <c r="I34" i="15"/>
  <c r="Q116" i="15"/>
  <c r="R147" i="15"/>
  <c r="I230" i="15"/>
  <c r="I201" i="15"/>
  <c r="I22" i="15"/>
  <c r="N112" i="15"/>
  <c r="N60" i="15"/>
  <c r="R60" i="15" s="1"/>
  <c r="N46" i="15"/>
  <c r="N113" i="15"/>
  <c r="N236" i="15" s="1"/>
  <c r="N88" i="15"/>
  <c r="N131" i="15"/>
  <c r="R131" i="15" s="1"/>
  <c r="N148" i="15"/>
  <c r="N186" i="15"/>
  <c r="N200" i="15"/>
  <c r="N183" i="17"/>
  <c r="L199" i="15"/>
  <c r="L227" i="15"/>
  <c r="L239" i="15" s="1"/>
  <c r="L243" i="15" s="1"/>
  <c r="L197" i="15"/>
  <c r="K209" i="2"/>
  <c r="G18" i="16"/>
  <c r="J161" i="15"/>
  <c r="X137" i="2"/>
  <c r="L214" i="15"/>
  <c r="L216" i="15" s="1"/>
  <c r="N27" i="2"/>
  <c r="N84" i="2"/>
  <c r="N94" i="2"/>
  <c r="K95" i="2"/>
  <c r="N97" i="2"/>
  <c r="K98" i="2"/>
  <c r="N99" i="2"/>
  <c r="K164" i="2"/>
  <c r="N165" i="2"/>
  <c r="R109" i="15"/>
  <c r="J201" i="15"/>
  <c r="J113" i="15"/>
  <c r="X92" i="17"/>
  <c r="U157" i="17"/>
  <c r="U214" i="17"/>
  <c r="X137" i="17"/>
  <c r="X108" i="17"/>
  <c r="X44" i="17"/>
  <c r="X53" i="17"/>
  <c r="I82" i="17"/>
  <c r="X128" i="17"/>
  <c r="X93" i="17"/>
  <c r="K210" i="17"/>
  <c r="R19" i="17"/>
  <c r="R132" i="17"/>
  <c r="R215" i="17"/>
  <c r="M157" i="15"/>
  <c r="M240" i="15"/>
  <c r="Q228" i="15"/>
  <c r="I22" i="6"/>
  <c r="K17" i="2"/>
  <c r="N28" i="2"/>
  <c r="K29" i="2"/>
  <c r="Q29" i="2"/>
  <c r="N38" i="2"/>
  <c r="K39" i="2"/>
  <c r="Q39" i="2"/>
  <c r="N40" i="2"/>
  <c r="K42" i="2"/>
  <c r="K93" i="2"/>
  <c r="Q93" i="2"/>
  <c r="Q95" i="2"/>
  <c r="Q98" i="2"/>
  <c r="Q164" i="2"/>
  <c r="Q209" i="2"/>
  <c r="I31" i="6"/>
  <c r="I41" i="6"/>
  <c r="I47" i="6"/>
  <c r="J11" i="16"/>
  <c r="J227" i="15"/>
  <c r="N13" i="16"/>
  <c r="R138" i="15"/>
  <c r="X122" i="2"/>
  <c r="X127" i="2"/>
  <c r="X151" i="2"/>
  <c r="H122" i="2"/>
  <c r="V122" i="2"/>
  <c r="W122" i="2" s="1"/>
  <c r="V127" i="2"/>
  <c r="W127" i="2" s="1"/>
  <c r="H127" i="2"/>
  <c r="H151" i="2"/>
  <c r="V151" i="2"/>
  <c r="W151" i="2" s="1"/>
  <c r="X138" i="2"/>
  <c r="V138" i="2"/>
  <c r="W138" i="2" s="1"/>
  <c r="H138" i="2"/>
  <c r="N157" i="15"/>
  <c r="N212" i="15"/>
  <c r="K172" i="17"/>
  <c r="N13" i="2"/>
  <c r="Q12" i="2"/>
  <c r="K11" i="2"/>
  <c r="N15" i="2"/>
  <c r="K16" i="2"/>
  <c r="Q16" i="2"/>
  <c r="N17" i="2"/>
  <c r="K23" i="2"/>
  <c r="Q23" i="2"/>
  <c r="N24" i="2"/>
  <c r="K25" i="2"/>
  <c r="Q25" i="2"/>
  <c r="Q42" i="2"/>
  <c r="N43" i="2"/>
  <c r="K44" i="2"/>
  <c r="Q44" i="2"/>
  <c r="N66" i="2"/>
  <c r="K67" i="2"/>
  <c r="Q67" i="2"/>
  <c r="H68" i="2"/>
  <c r="N68" i="2"/>
  <c r="K70" i="2"/>
  <c r="Q70" i="2"/>
  <c r="N71" i="2"/>
  <c r="K72" i="2"/>
  <c r="Q72" i="2"/>
  <c r="N78" i="2"/>
  <c r="K79" i="2"/>
  <c r="Q79" i="2"/>
  <c r="H80" i="2"/>
  <c r="N80" i="2"/>
  <c r="K82" i="2"/>
  <c r="Q82" i="2"/>
  <c r="H83" i="2"/>
  <c r="N83" i="2"/>
  <c r="K166" i="2"/>
  <c r="Q166" i="2"/>
  <c r="N168" i="2"/>
  <c r="K169" i="2"/>
  <c r="Q169" i="2"/>
  <c r="N170" i="2"/>
  <c r="K176" i="2"/>
  <c r="Q176" i="2"/>
  <c r="H12" i="6"/>
  <c r="N177" i="2"/>
  <c r="K178" i="2"/>
  <c r="Q178" i="2"/>
  <c r="H15" i="6"/>
  <c r="N180" i="2"/>
  <c r="K181" i="2"/>
  <c r="Q181" i="2"/>
  <c r="H17" i="6"/>
  <c r="N182" i="2"/>
  <c r="K188" i="2"/>
  <c r="Q188" i="2"/>
  <c r="H24" i="6"/>
  <c r="N189" i="2"/>
  <c r="K190" i="2"/>
  <c r="Q190" i="2"/>
  <c r="H27" i="6"/>
  <c r="N192" i="2"/>
  <c r="K193" i="2"/>
  <c r="Q193" i="2"/>
  <c r="H29" i="6"/>
  <c r="N194" i="2"/>
  <c r="K203" i="2"/>
  <c r="Q203" i="2"/>
  <c r="H39" i="6"/>
  <c r="N204" i="2"/>
  <c r="K205" i="2"/>
  <c r="Q205" i="2"/>
  <c r="H42" i="6"/>
  <c r="N207" i="2"/>
  <c r="K208" i="2"/>
  <c r="Q208" i="2"/>
  <c r="J153" i="15"/>
  <c r="P251" i="15"/>
  <c r="Q159" i="15"/>
  <c r="N232" i="15"/>
  <c r="M161" i="15"/>
  <c r="R167" i="15"/>
  <c r="R168" i="15" s="1"/>
  <c r="H134" i="15"/>
  <c r="R88" i="15"/>
  <c r="J78" i="15"/>
  <c r="J62" i="15"/>
  <c r="J64" i="15"/>
  <c r="J141" i="15"/>
  <c r="M149" i="15"/>
  <c r="I229" i="15"/>
  <c r="Q215" i="15"/>
  <c r="M216" i="15"/>
  <c r="J214" i="15"/>
  <c r="J173" i="15"/>
  <c r="N76" i="15"/>
  <c r="R76" i="15" s="1"/>
  <c r="M49" i="15"/>
  <c r="N86" i="15"/>
  <c r="O49" i="15"/>
  <c r="I14" i="6"/>
  <c r="U159" i="17"/>
  <c r="U212" i="17"/>
  <c r="H88" i="17"/>
  <c r="X129" i="17"/>
  <c r="R227" i="17"/>
  <c r="R239" i="17" s="1"/>
  <c r="J55" i="17"/>
  <c r="K55" i="17" s="1"/>
  <c r="R55" i="17"/>
  <c r="L117" i="17"/>
  <c r="L228" i="17"/>
  <c r="L240" i="17" s="1"/>
  <c r="J10" i="16"/>
  <c r="M18" i="16"/>
  <c r="H18" i="16"/>
  <c r="J14" i="16"/>
  <c r="N15" i="16"/>
  <c r="D14" i="16"/>
  <c r="F14" i="16" s="1"/>
  <c r="P47" i="17"/>
  <c r="Q47" i="17" s="1"/>
  <c r="Q43" i="17"/>
  <c r="J132" i="15"/>
  <c r="J134" i="15" s="1"/>
  <c r="J116" i="15"/>
  <c r="J118" i="15" s="1"/>
  <c r="K124" i="17"/>
  <c r="K98" i="17"/>
  <c r="R48" i="17"/>
  <c r="J228" i="15"/>
  <c r="J112" i="15"/>
  <c r="R95" i="15"/>
  <c r="R97" i="15" s="1"/>
  <c r="X123" i="2"/>
  <c r="X128" i="2"/>
  <c r="X153" i="2"/>
  <c r="V123" i="2"/>
  <c r="W123" i="2" s="1"/>
  <c r="H123" i="2"/>
  <c r="H128" i="2"/>
  <c r="V128" i="2"/>
  <c r="W128" i="2" s="1"/>
  <c r="H153" i="2"/>
  <c r="V153" i="2"/>
  <c r="W153" i="2" s="1"/>
  <c r="V139" i="2"/>
  <c r="W139" i="2" s="1"/>
  <c r="H139" i="2"/>
  <c r="V142" i="2"/>
  <c r="W142" i="2" s="1"/>
  <c r="H142" i="2"/>
  <c r="H137" i="2"/>
  <c r="V137" i="2"/>
  <c r="W137" i="2" s="1"/>
  <c r="N61" i="15"/>
  <c r="R61" i="15" s="1"/>
  <c r="N21" i="15"/>
  <c r="N223" i="15"/>
  <c r="N187" i="15"/>
  <c r="M227" i="15"/>
  <c r="M222" i="15"/>
  <c r="N31" i="15"/>
  <c r="N34" i="15" s="1"/>
  <c r="N116" i="15"/>
  <c r="N118" i="15" s="1"/>
  <c r="N133" i="15"/>
  <c r="N145" i="15"/>
  <c r="N174" i="15"/>
  <c r="N188" i="15"/>
  <c r="N197" i="15"/>
  <c r="M212" i="15"/>
  <c r="N165" i="17"/>
  <c r="N155" i="17"/>
  <c r="N192" i="17"/>
  <c r="N207" i="17"/>
  <c r="Q210" i="15"/>
  <c r="K28" i="2"/>
  <c r="Q28" i="2"/>
  <c r="N29" i="2"/>
  <c r="K38" i="2"/>
  <c r="Q38" i="2"/>
  <c r="N39" i="2"/>
  <c r="K40" i="2"/>
  <c r="Q40" i="2"/>
  <c r="K84" i="2"/>
  <c r="Q84" i="2"/>
  <c r="H93" i="2"/>
  <c r="N93" i="2"/>
  <c r="K94" i="2"/>
  <c r="Q94" i="2"/>
  <c r="N95" i="2"/>
  <c r="K97" i="2"/>
  <c r="Q97" i="2"/>
  <c r="N98" i="2"/>
  <c r="K99" i="2"/>
  <c r="Q99" i="2"/>
  <c r="N164" i="2"/>
  <c r="K165" i="2"/>
  <c r="Q165" i="2"/>
  <c r="I32" i="6"/>
  <c r="I30" i="6"/>
  <c r="H44" i="6"/>
  <c r="N209" i="2"/>
  <c r="N251" i="15"/>
  <c r="J236" i="15"/>
  <c r="R183" i="15"/>
  <c r="J149" i="15"/>
  <c r="O106" i="15"/>
  <c r="K134" i="15"/>
  <c r="R30" i="15"/>
  <c r="R99" i="15"/>
  <c r="I216" i="15"/>
  <c r="R195" i="15"/>
  <c r="J34" i="15"/>
  <c r="J101" i="15"/>
  <c r="G47" i="6"/>
  <c r="V72" i="17"/>
  <c r="W72" i="17" s="1"/>
  <c r="U228" i="17"/>
  <c r="U227" i="17"/>
  <c r="Q20" i="17"/>
  <c r="J15" i="16"/>
  <c r="N11" i="16"/>
  <c r="L18" i="16"/>
  <c r="C12" i="16"/>
  <c r="F12" i="16" s="1"/>
  <c r="K206" i="17"/>
  <c r="R191" i="15"/>
  <c r="J103" i="15"/>
  <c r="J106" i="15" s="1"/>
  <c r="J111" i="15"/>
  <c r="J234" i="15" s="1"/>
  <c r="K156" i="17"/>
  <c r="J226" i="15"/>
  <c r="R154" i="15"/>
  <c r="R157" i="15" s="1"/>
  <c r="J157" i="15"/>
  <c r="J86" i="15"/>
  <c r="R85" i="15"/>
  <c r="R86" i="15" s="1"/>
  <c r="X124" i="2"/>
  <c r="X149" i="2"/>
  <c r="X154" i="2"/>
  <c r="H124" i="2"/>
  <c r="V124" i="2"/>
  <c r="W124" i="2" s="1"/>
  <c r="H149" i="2"/>
  <c r="V149" i="2"/>
  <c r="W149" i="2" s="1"/>
  <c r="V154" i="2"/>
  <c r="W154" i="2" s="1"/>
  <c r="H154" i="2"/>
  <c r="X139" i="2"/>
  <c r="X143" i="2"/>
  <c r="V141" i="2"/>
  <c r="W141" i="2" s="1"/>
  <c r="H141" i="2"/>
  <c r="K129" i="17"/>
  <c r="N226" i="15"/>
  <c r="N47" i="15"/>
  <c r="N49" i="15" s="1"/>
  <c r="N87" i="15"/>
  <c r="N105" i="15"/>
  <c r="R105" i="15" s="1"/>
  <c r="N130" i="15"/>
  <c r="N158" i="15"/>
  <c r="R158" i="15" s="1"/>
  <c r="N176" i="15"/>
  <c r="N227" i="15"/>
  <c r="N213" i="15"/>
  <c r="N195" i="17"/>
  <c r="N167" i="17"/>
  <c r="N205" i="17"/>
  <c r="N210" i="17"/>
  <c r="K95" i="17"/>
  <c r="N23" i="2"/>
  <c r="K24" i="2"/>
  <c r="Q24" i="2"/>
  <c r="N25" i="2"/>
  <c r="K27" i="2"/>
  <c r="K43" i="2"/>
  <c r="Q43" i="2"/>
  <c r="N44" i="2"/>
  <c r="K66" i="2"/>
  <c r="Q66" i="2"/>
  <c r="N67" i="2"/>
  <c r="K68" i="2"/>
  <c r="Q68" i="2"/>
  <c r="N70" i="2"/>
  <c r="K71" i="2"/>
  <c r="Q71" i="2"/>
  <c r="N72" i="2"/>
  <c r="K78" i="2"/>
  <c r="Q78" i="2"/>
  <c r="N79" i="2"/>
  <c r="K80" i="2"/>
  <c r="Q80" i="2"/>
  <c r="N82" i="2"/>
  <c r="K83" i="2"/>
  <c r="Q83" i="2"/>
  <c r="N166" i="2"/>
  <c r="K168" i="2"/>
  <c r="Q168" i="2"/>
  <c r="N169" i="2"/>
  <c r="K170" i="2"/>
  <c r="Q170" i="2"/>
  <c r="H176" i="2"/>
  <c r="G11" i="6"/>
  <c r="N176" i="2"/>
  <c r="K177" i="2"/>
  <c r="Q177" i="2"/>
  <c r="H13" i="6"/>
  <c r="G21" i="6"/>
  <c r="N178" i="2"/>
  <c r="K180" i="2"/>
  <c r="Q180" i="2"/>
  <c r="H16" i="6"/>
  <c r="N181" i="2"/>
  <c r="K182" i="2"/>
  <c r="Q182" i="2"/>
  <c r="H23" i="6"/>
  <c r="G31" i="6"/>
  <c r="N188" i="2"/>
  <c r="K189" i="2"/>
  <c r="Q189" i="2"/>
  <c r="H25" i="6"/>
  <c r="N190" i="2"/>
  <c r="K192" i="2"/>
  <c r="Q192" i="2"/>
  <c r="H193" i="2"/>
  <c r="G28" i="6"/>
  <c r="H28" i="6" s="1"/>
  <c r="N193" i="2"/>
  <c r="K194" i="2"/>
  <c r="Q194" i="2"/>
  <c r="H203" i="2"/>
  <c r="G38" i="6"/>
  <c r="N203" i="2"/>
  <c r="K204" i="2"/>
  <c r="Q204" i="2"/>
  <c r="H205" i="2"/>
  <c r="G40" i="6"/>
  <c r="N205" i="2"/>
  <c r="K207" i="2"/>
  <c r="Q207" i="2"/>
  <c r="H43" i="6"/>
  <c r="N208" i="2"/>
  <c r="L289" i="2"/>
  <c r="J168" i="15"/>
  <c r="Q173" i="15"/>
  <c r="R159" i="15"/>
  <c r="R218" i="15"/>
  <c r="Q133" i="15"/>
  <c r="J121" i="15"/>
  <c r="I114" i="15"/>
  <c r="K216" i="15"/>
  <c r="R152" i="15"/>
  <c r="R153" i="15" s="1"/>
  <c r="G18" i="6"/>
  <c r="G20" i="6"/>
  <c r="R41" i="17"/>
  <c r="P60" i="17"/>
  <c r="Q60" i="17" s="1"/>
  <c r="F15" i="16"/>
  <c r="D13" i="16"/>
  <c r="F13" i="16" s="1"/>
  <c r="E19" i="16"/>
  <c r="F19" i="16" s="1"/>
  <c r="J19" i="16"/>
  <c r="K205" i="17"/>
  <c r="K192" i="17"/>
  <c r="K183" i="17"/>
  <c r="K178" i="17"/>
  <c r="K167" i="17"/>
  <c r="K155" i="17"/>
  <c r="K150" i="17"/>
  <c r="K140" i="17"/>
  <c r="K128" i="17"/>
  <c r="K123" i="17"/>
  <c r="K96" i="17"/>
  <c r="R209" i="15"/>
  <c r="R212" i="15" s="1"/>
  <c r="J197" i="15"/>
  <c r="J223" i="15"/>
  <c r="J187" i="15"/>
  <c r="J189" i="15" s="1"/>
  <c r="R139" i="15"/>
  <c r="R141" i="15" s="1"/>
  <c r="J130" i="15"/>
  <c r="R127" i="15"/>
  <c r="R130" i="15" s="1"/>
  <c r="X126" i="2"/>
  <c r="X150" i="2"/>
  <c r="X155" i="2"/>
  <c r="H126" i="2"/>
  <c r="V126" i="2"/>
  <c r="W126" i="2" s="1"/>
  <c r="V150" i="2"/>
  <c r="W150" i="2" s="1"/>
  <c r="H150" i="2"/>
  <c r="H155" i="2"/>
  <c r="V155" i="2"/>
  <c r="W155" i="2" s="1"/>
  <c r="H143" i="2"/>
  <c r="V143" i="2"/>
  <c r="W143" i="2" s="1"/>
  <c r="X141" i="2"/>
  <c r="X142" i="2"/>
  <c r="K207" i="17"/>
  <c r="K127" i="17"/>
  <c r="N19" i="15"/>
  <c r="N214" i="15"/>
  <c r="N20" i="15"/>
  <c r="R20" i="15" s="1"/>
  <c r="N30" i="15"/>
  <c r="N111" i="15"/>
  <c r="N89" i="15"/>
  <c r="R89" i="15" s="1"/>
  <c r="N101" i="15"/>
  <c r="N146" i="15"/>
  <c r="N149" i="15" s="1"/>
  <c r="N160" i="15"/>
  <c r="R160" i="15" s="1"/>
  <c r="N173" i="15"/>
  <c r="N198" i="15"/>
  <c r="N201" i="15" s="1"/>
  <c r="N215" i="15"/>
  <c r="R215" i="15" s="1"/>
  <c r="K139" i="17"/>
  <c r="N13" i="17"/>
  <c r="N178" i="17"/>
  <c r="M197" i="15"/>
  <c r="K144" i="17"/>
  <c r="M175" i="15"/>
  <c r="M177" i="15" s="1"/>
  <c r="K154" i="17"/>
  <c r="N171" i="17"/>
  <c r="I18" i="16"/>
  <c r="E10" i="16"/>
  <c r="E18" i="16" s="1"/>
  <c r="D10" i="16"/>
  <c r="N10" i="16"/>
  <c r="C18" i="16"/>
  <c r="O239" i="17"/>
  <c r="O120" i="17"/>
  <c r="G47" i="17"/>
  <c r="H47" i="17" s="1"/>
  <c r="V39" i="17"/>
  <c r="W39" i="17" s="1"/>
  <c r="M33" i="17"/>
  <c r="N33" i="17" s="1"/>
  <c r="I59" i="17"/>
  <c r="X15" i="17"/>
  <c r="I18" i="17"/>
  <c r="S87" i="17"/>
  <c r="T87" i="17" s="1"/>
  <c r="S82" i="17"/>
  <c r="T82" i="17" s="1"/>
  <c r="S130" i="17"/>
  <c r="T130" i="17" s="1"/>
  <c r="S227" i="17"/>
  <c r="T227" i="17" s="1"/>
  <c r="S224" i="17"/>
  <c r="T224" i="17" s="1"/>
  <c r="S188" i="17"/>
  <c r="T188" i="17" s="1"/>
  <c r="G115" i="17"/>
  <c r="H115" i="17" s="1"/>
  <c r="V71" i="17"/>
  <c r="W71" i="17" s="1"/>
  <c r="G74" i="17"/>
  <c r="H74" i="17" s="1"/>
  <c r="G131" i="17"/>
  <c r="H131" i="17" s="1"/>
  <c r="V123" i="17"/>
  <c r="W123" i="17" s="1"/>
  <c r="G126" i="17"/>
  <c r="H126" i="17" s="1"/>
  <c r="X182" i="17"/>
  <c r="I185" i="17"/>
  <c r="I226" i="17"/>
  <c r="I223" i="17"/>
  <c r="I187" i="17"/>
  <c r="X179" i="17"/>
  <c r="U130" i="17"/>
  <c r="U113" i="17"/>
  <c r="U121" i="17" s="1"/>
  <c r="U77" i="17"/>
  <c r="P48" i="17"/>
  <c r="Q48" i="17" s="1"/>
  <c r="P104" i="17"/>
  <c r="Q104" i="17" s="1"/>
  <c r="R131" i="17"/>
  <c r="R134" i="17" s="1"/>
  <c r="R126" i="17"/>
  <c r="P89" i="17"/>
  <c r="Q89" i="17" s="1"/>
  <c r="P103" i="17"/>
  <c r="Q103" i="17" s="1"/>
  <c r="P97" i="17"/>
  <c r="Q97" i="17" s="1"/>
  <c r="P133" i="17"/>
  <c r="Q133" i="17" s="1"/>
  <c r="P148" i="17"/>
  <c r="Q148" i="17" s="1"/>
  <c r="P158" i="17"/>
  <c r="Q158" i="17" s="1"/>
  <c r="P153" i="17"/>
  <c r="Q153" i="17" s="1"/>
  <c r="P175" i="17"/>
  <c r="Q175" i="17" s="1"/>
  <c r="R226" i="17"/>
  <c r="R185" i="17"/>
  <c r="P199" i="17"/>
  <c r="Q199" i="17" s="1"/>
  <c r="P174" i="17"/>
  <c r="Q174" i="17" s="1"/>
  <c r="P168" i="17"/>
  <c r="Q168" i="17" s="1"/>
  <c r="P224" i="17"/>
  <c r="Q224" i="17" s="1"/>
  <c r="P188" i="17"/>
  <c r="Q188" i="17" s="1"/>
  <c r="P198" i="17"/>
  <c r="Q198" i="17" s="1"/>
  <c r="P193" i="17"/>
  <c r="Q193" i="17" s="1"/>
  <c r="P197" i="17"/>
  <c r="Q197" i="17" s="1"/>
  <c r="M193" i="17"/>
  <c r="N193" i="17" s="1"/>
  <c r="M198" i="17"/>
  <c r="N198" i="17" s="1"/>
  <c r="G132" i="17"/>
  <c r="H132" i="17" s="1"/>
  <c r="V124" i="17"/>
  <c r="W124" i="17" s="1"/>
  <c r="X96" i="17"/>
  <c r="I105" i="17"/>
  <c r="X81" i="17"/>
  <c r="I89" i="17"/>
  <c r="S112" i="17"/>
  <c r="T112" i="17" s="1"/>
  <c r="S76" i="17"/>
  <c r="T76" i="17" s="1"/>
  <c r="V54" i="17"/>
  <c r="X43" i="17"/>
  <c r="S48" i="17"/>
  <c r="T48" i="17" s="1"/>
  <c r="O41" i="17"/>
  <c r="O46" i="17"/>
  <c r="V37" i="17"/>
  <c r="G30" i="17"/>
  <c r="H30" i="17" s="1"/>
  <c r="V27" i="17"/>
  <c r="W27" i="17" s="1"/>
  <c r="O26" i="17"/>
  <c r="O31" i="17"/>
  <c r="G61" i="17"/>
  <c r="H61" i="17" s="1"/>
  <c r="V17" i="17"/>
  <c r="W17" i="17" s="1"/>
  <c r="S59" i="17"/>
  <c r="T59" i="17" s="1"/>
  <c r="S18" i="17"/>
  <c r="T18" i="17" s="1"/>
  <c r="O57" i="17"/>
  <c r="O21" i="17"/>
  <c r="I56" i="17"/>
  <c r="I20" i="17"/>
  <c r="X12" i="17"/>
  <c r="M168" i="17"/>
  <c r="N168" i="17" s="1"/>
  <c r="M174" i="17"/>
  <c r="N174" i="17" s="1"/>
  <c r="O115" i="17"/>
  <c r="O74" i="17"/>
  <c r="M88" i="17"/>
  <c r="N88" i="17" s="1"/>
  <c r="M104" i="17"/>
  <c r="N104" i="17" s="1"/>
  <c r="O131" i="17"/>
  <c r="O134" i="17" s="1"/>
  <c r="O126" i="17"/>
  <c r="O153" i="17"/>
  <c r="O158" i="17"/>
  <c r="M148" i="17"/>
  <c r="N148" i="17" s="1"/>
  <c r="M158" i="17"/>
  <c r="N158" i="17" s="1"/>
  <c r="M153" i="17"/>
  <c r="N153" i="17" s="1"/>
  <c r="O223" i="17"/>
  <c r="O187" i="17"/>
  <c r="O222" i="17"/>
  <c r="O186" i="17"/>
  <c r="O181" i="17"/>
  <c r="M227" i="17"/>
  <c r="M200" i="17"/>
  <c r="N200" i="17" s="1"/>
  <c r="O248" i="17"/>
  <c r="S187" i="17"/>
  <c r="T187" i="17" s="1"/>
  <c r="J61" i="17"/>
  <c r="K61" i="17" s="1"/>
  <c r="J48" i="17"/>
  <c r="K48" i="17" s="1"/>
  <c r="L57" i="17"/>
  <c r="L65" i="17" s="1"/>
  <c r="L21" i="17"/>
  <c r="L31" i="17"/>
  <c r="L26" i="17"/>
  <c r="J113" i="17"/>
  <c r="K113" i="17" s="1"/>
  <c r="J77" i="17"/>
  <c r="K77" i="17" s="1"/>
  <c r="J82" i="17"/>
  <c r="K82" i="17" s="1"/>
  <c r="J87" i="17"/>
  <c r="K87" i="17" s="1"/>
  <c r="J97" i="17"/>
  <c r="K97" i="17" s="1"/>
  <c r="J103" i="17"/>
  <c r="K103" i="17" s="1"/>
  <c r="J130" i="17"/>
  <c r="K130" i="17" s="1"/>
  <c r="J157" i="17"/>
  <c r="K157" i="17" s="1"/>
  <c r="L113" i="17"/>
  <c r="L121" i="17" s="1"/>
  <c r="L77" i="17"/>
  <c r="L87" i="17"/>
  <c r="L82" i="17"/>
  <c r="L131" i="17"/>
  <c r="L134" i="17" s="1"/>
  <c r="L126" i="17"/>
  <c r="J153" i="17"/>
  <c r="J158" i="17"/>
  <c r="K158" i="17" s="1"/>
  <c r="L158" i="17"/>
  <c r="L153" i="17"/>
  <c r="J226" i="17"/>
  <c r="J185" i="17"/>
  <c r="K185" i="17" s="1"/>
  <c r="J223" i="17"/>
  <c r="K223" i="17" s="1"/>
  <c r="J187" i="17"/>
  <c r="J197" i="17"/>
  <c r="K197" i="17" s="1"/>
  <c r="L248" i="17"/>
  <c r="J212" i="17"/>
  <c r="K212" i="17" s="1"/>
  <c r="L287" i="17"/>
  <c r="L292" i="17"/>
  <c r="L295" i="17" s="1"/>
  <c r="U74" i="17"/>
  <c r="U115" i="17"/>
  <c r="M48" i="17"/>
  <c r="N48" i="17" s="1"/>
  <c r="S113" i="17"/>
  <c r="T113" i="17" s="1"/>
  <c r="S77" i="17"/>
  <c r="T77" i="17" s="1"/>
  <c r="S174" i="17"/>
  <c r="T174" i="17" s="1"/>
  <c r="S168" i="17"/>
  <c r="T168" i="17" s="1"/>
  <c r="V206" i="17"/>
  <c r="W206" i="17" s="1"/>
  <c r="G214" i="17"/>
  <c r="H214" i="17" s="1"/>
  <c r="I104" i="17"/>
  <c r="X95" i="17"/>
  <c r="I158" i="17"/>
  <c r="X150" i="17"/>
  <c r="I153" i="17"/>
  <c r="G228" i="17"/>
  <c r="H228" i="17" s="1"/>
  <c r="V184" i="17"/>
  <c r="W184" i="17" s="1"/>
  <c r="G247" i="17"/>
  <c r="V203" i="17"/>
  <c r="G258" i="17"/>
  <c r="H258" i="17" s="1"/>
  <c r="U131" i="17"/>
  <c r="M89" i="17"/>
  <c r="N89" i="17" s="1"/>
  <c r="P33" i="17"/>
  <c r="Q33" i="17" s="1"/>
  <c r="P88" i="17"/>
  <c r="Q88" i="17" s="1"/>
  <c r="P111" i="17"/>
  <c r="Q111" i="17" s="1"/>
  <c r="P75" i="17"/>
  <c r="Q75" i="17" s="1"/>
  <c r="P70" i="17"/>
  <c r="Q70" i="17" s="1"/>
  <c r="V128" i="17"/>
  <c r="W128" i="17" s="1"/>
  <c r="U97" i="17"/>
  <c r="U103" i="17"/>
  <c r="S88" i="17"/>
  <c r="T88" i="17" s="1"/>
  <c r="X69" i="17"/>
  <c r="I77" i="17"/>
  <c r="I113" i="17"/>
  <c r="M45" i="17"/>
  <c r="N45" i="17" s="1"/>
  <c r="I48" i="17"/>
  <c r="X40" i="17"/>
  <c r="U46" i="17"/>
  <c r="U41" i="17"/>
  <c r="M30" i="17"/>
  <c r="N30" i="17" s="1"/>
  <c r="I33" i="17"/>
  <c r="X25" i="17"/>
  <c r="U31" i="17"/>
  <c r="U26" i="17"/>
  <c r="M61" i="17"/>
  <c r="N61" i="17" s="1"/>
  <c r="G60" i="17"/>
  <c r="H60" i="17" s="1"/>
  <c r="V16" i="17"/>
  <c r="W16" i="17" s="1"/>
  <c r="U57" i="17"/>
  <c r="U65" i="17" s="1"/>
  <c r="U21" i="17"/>
  <c r="O56" i="17"/>
  <c r="O64" i="17" s="1"/>
  <c r="O20" i="17"/>
  <c r="I55" i="17"/>
  <c r="I19" i="17"/>
  <c r="X11" i="17"/>
  <c r="I14" i="17"/>
  <c r="S115" i="17"/>
  <c r="T115" i="17" s="1"/>
  <c r="S74" i="17"/>
  <c r="T74" i="17" s="1"/>
  <c r="U88" i="17"/>
  <c r="U104" i="17"/>
  <c r="S131" i="17"/>
  <c r="T131" i="17" s="1"/>
  <c r="S126" i="17"/>
  <c r="T126" i="17" s="1"/>
  <c r="S141" i="17"/>
  <c r="T141" i="17" s="1"/>
  <c r="S146" i="17"/>
  <c r="T146" i="17" s="1"/>
  <c r="S160" i="17"/>
  <c r="T160" i="17" s="1"/>
  <c r="U168" i="17"/>
  <c r="U174" i="17"/>
  <c r="U193" i="17"/>
  <c r="U198" i="17"/>
  <c r="U201" i="17" s="1"/>
  <c r="U148" i="17"/>
  <c r="U158" i="17"/>
  <c r="U153" i="17"/>
  <c r="U175" i="17"/>
  <c r="S226" i="17"/>
  <c r="T226" i="17" s="1"/>
  <c r="S185" i="17"/>
  <c r="T185" i="17" s="1"/>
  <c r="S199" i="17"/>
  <c r="T199" i="17" s="1"/>
  <c r="S200" i="17"/>
  <c r="T200" i="17" s="1"/>
  <c r="S247" i="17"/>
  <c r="S215" i="17"/>
  <c r="T215" i="17" s="1"/>
  <c r="S250" i="17"/>
  <c r="U247" i="17"/>
  <c r="X203" i="17"/>
  <c r="U252" i="17"/>
  <c r="U293" i="17"/>
  <c r="G111" i="17"/>
  <c r="H111" i="17" s="1"/>
  <c r="G75" i="17"/>
  <c r="H75" i="17" s="1"/>
  <c r="V67" i="17"/>
  <c r="W67" i="17" s="1"/>
  <c r="G70" i="17"/>
  <c r="H70" i="17" s="1"/>
  <c r="I116" i="17"/>
  <c r="X72" i="17"/>
  <c r="G89" i="17"/>
  <c r="H89" i="17" s="1"/>
  <c r="V81" i="17"/>
  <c r="W81" i="17" s="1"/>
  <c r="V92" i="17"/>
  <c r="G105" i="17"/>
  <c r="H105" i="17" s="1"/>
  <c r="V96" i="17"/>
  <c r="W96" i="17" s="1"/>
  <c r="V108" i="17"/>
  <c r="I132" i="17"/>
  <c r="X132" i="17" s="1"/>
  <c r="X124" i="17"/>
  <c r="V129" i="17"/>
  <c r="W129" i="17" s="1"/>
  <c r="X109" i="17"/>
  <c r="V137" i="17"/>
  <c r="G145" i="17"/>
  <c r="H145" i="17" s="1"/>
  <c r="V142" i="17"/>
  <c r="W142" i="17" s="1"/>
  <c r="I159" i="17"/>
  <c r="X151" i="17"/>
  <c r="V156" i="17"/>
  <c r="W156" i="17" s="1"/>
  <c r="G223" i="17"/>
  <c r="H223" i="17" s="1"/>
  <c r="V179" i="17"/>
  <c r="W179" i="17" s="1"/>
  <c r="G187" i="17"/>
  <c r="H187" i="17" s="1"/>
  <c r="X180" i="17"/>
  <c r="I188" i="17"/>
  <c r="I224" i="17"/>
  <c r="X142" i="17"/>
  <c r="I145" i="17"/>
  <c r="G159" i="17"/>
  <c r="H159" i="17" s="1"/>
  <c r="V151" i="17"/>
  <c r="W151" i="17" s="1"/>
  <c r="X156" i="17"/>
  <c r="V183" i="17"/>
  <c r="W183" i="17" s="1"/>
  <c r="G227" i="17"/>
  <c r="H227" i="17" s="1"/>
  <c r="X192" i="17"/>
  <c r="I200" i="17"/>
  <c r="X200" i="17" s="1"/>
  <c r="G174" i="17"/>
  <c r="H174" i="17" s="1"/>
  <c r="V165" i="17"/>
  <c r="W165" i="17" s="1"/>
  <c r="G168" i="17"/>
  <c r="H168" i="17" s="1"/>
  <c r="X171" i="17"/>
  <c r="G224" i="17"/>
  <c r="H224" i="17" s="1"/>
  <c r="G188" i="17"/>
  <c r="H188" i="17" s="1"/>
  <c r="V180" i="17"/>
  <c r="W180" i="17" s="1"/>
  <c r="G198" i="17"/>
  <c r="H198" i="17" s="1"/>
  <c r="G193" i="17"/>
  <c r="H193" i="17" s="1"/>
  <c r="V190" i="17"/>
  <c r="W190" i="17" s="1"/>
  <c r="X209" i="17"/>
  <c r="I212" i="17"/>
  <c r="X196" i="17"/>
  <c r="V194" i="17"/>
  <c r="W194" i="17" s="1"/>
  <c r="G197" i="17"/>
  <c r="H197" i="17" s="1"/>
  <c r="G248" i="17"/>
  <c r="V204" i="17"/>
  <c r="V209" i="17"/>
  <c r="W209" i="17" s="1"/>
  <c r="G212" i="17"/>
  <c r="H212" i="17" s="1"/>
  <c r="G251" i="17"/>
  <c r="V219" i="17"/>
  <c r="I250" i="17"/>
  <c r="X218" i="17"/>
  <c r="X286" i="17"/>
  <c r="I294" i="17"/>
  <c r="X285" i="17"/>
  <c r="I293" i="17"/>
  <c r="M131" i="17"/>
  <c r="N131" i="17" s="1"/>
  <c r="M126" i="17"/>
  <c r="N126" i="17" s="1"/>
  <c r="X98" i="17"/>
  <c r="I101" i="17"/>
  <c r="V68" i="17"/>
  <c r="W68" i="17" s="1"/>
  <c r="G112" i="17"/>
  <c r="H112" i="17" s="1"/>
  <c r="G76" i="17"/>
  <c r="H76" i="17" s="1"/>
  <c r="X54" i="17"/>
  <c r="R47" i="17"/>
  <c r="R49" i="17" s="1"/>
  <c r="R32" i="17"/>
  <c r="R34" i="17" s="1"/>
  <c r="P59" i="17"/>
  <c r="Q59" i="17" s="1"/>
  <c r="P18" i="17"/>
  <c r="Q18" i="17" s="1"/>
  <c r="R70" i="17"/>
  <c r="R111" i="17"/>
  <c r="R75" i="17"/>
  <c r="P116" i="17"/>
  <c r="Q116" i="17" s="1"/>
  <c r="R89" i="17"/>
  <c r="R105" i="17"/>
  <c r="P132" i="17"/>
  <c r="Q132" i="17" s="1"/>
  <c r="P159" i="17"/>
  <c r="Q159" i="17" s="1"/>
  <c r="R112" i="17"/>
  <c r="R120" i="17" s="1"/>
  <c r="R76" i="17"/>
  <c r="P117" i="17"/>
  <c r="Q117" i="17" s="1"/>
  <c r="P86" i="17"/>
  <c r="Q86" i="17" s="1"/>
  <c r="R104" i="17"/>
  <c r="P130" i="17"/>
  <c r="Q130" i="17" s="1"/>
  <c r="R141" i="17"/>
  <c r="R146" i="17"/>
  <c r="R149" i="17" s="1"/>
  <c r="P145" i="17"/>
  <c r="Q145" i="17" s="1"/>
  <c r="R159" i="17"/>
  <c r="R176" i="17"/>
  <c r="R222" i="17"/>
  <c r="R181" i="17"/>
  <c r="R186" i="17"/>
  <c r="P227" i="17"/>
  <c r="Q227" i="17" s="1"/>
  <c r="P252" i="17"/>
  <c r="R175" i="17"/>
  <c r="P226" i="17"/>
  <c r="Q226" i="17" s="1"/>
  <c r="P185" i="17"/>
  <c r="Q185" i="17" s="1"/>
  <c r="P247" i="17"/>
  <c r="R208" i="17"/>
  <c r="R213" i="17"/>
  <c r="R216" i="17" s="1"/>
  <c r="R252" i="17"/>
  <c r="P215" i="17"/>
  <c r="Q215" i="17" s="1"/>
  <c r="I97" i="17"/>
  <c r="I131" i="17"/>
  <c r="X123" i="17"/>
  <c r="I126" i="17"/>
  <c r="M97" i="17"/>
  <c r="N97" i="17" s="1"/>
  <c r="M103" i="17"/>
  <c r="N103" i="17" s="1"/>
  <c r="M82" i="17"/>
  <c r="N82" i="17" s="1"/>
  <c r="M87" i="17"/>
  <c r="N87" i="17" s="1"/>
  <c r="U70" i="17"/>
  <c r="U111" i="17"/>
  <c r="U75" i="17"/>
  <c r="V44" i="17"/>
  <c r="W44" i="17" s="1"/>
  <c r="S45" i="17"/>
  <c r="T45" i="17" s="1"/>
  <c r="O48" i="17"/>
  <c r="M47" i="17"/>
  <c r="N47" i="17" s="1"/>
  <c r="G41" i="17"/>
  <c r="H41" i="17" s="1"/>
  <c r="G46" i="17"/>
  <c r="H46" i="17" s="1"/>
  <c r="V38" i="17"/>
  <c r="W38" i="17" s="1"/>
  <c r="X28" i="17"/>
  <c r="S33" i="17"/>
  <c r="T33" i="17" s="1"/>
  <c r="M32" i="17"/>
  <c r="N32" i="17" s="1"/>
  <c r="G26" i="17"/>
  <c r="H26" i="17" s="1"/>
  <c r="G31" i="17"/>
  <c r="H31" i="17" s="1"/>
  <c r="V23" i="17"/>
  <c r="W23" i="17" s="1"/>
  <c r="U60" i="17"/>
  <c r="O59" i="17"/>
  <c r="O18" i="17"/>
  <c r="G57" i="17"/>
  <c r="H57" i="17" s="1"/>
  <c r="G21" i="17"/>
  <c r="H21" i="17" s="1"/>
  <c r="V13" i="17"/>
  <c r="W13" i="17" s="1"/>
  <c r="S14" i="17"/>
  <c r="T14" i="17" s="1"/>
  <c r="S55" i="17"/>
  <c r="T55" i="17" s="1"/>
  <c r="S19" i="17"/>
  <c r="T19" i="17" s="1"/>
  <c r="O111" i="17"/>
  <c r="O75" i="17"/>
  <c r="O70" i="17"/>
  <c r="M116" i="17"/>
  <c r="N116" i="17" s="1"/>
  <c r="O89" i="17"/>
  <c r="O105" i="17"/>
  <c r="M132" i="17"/>
  <c r="N132" i="17" s="1"/>
  <c r="O145" i="17"/>
  <c r="M159" i="17"/>
  <c r="N159" i="17" s="1"/>
  <c r="M228" i="17"/>
  <c r="N228" i="17" s="1"/>
  <c r="M145" i="17"/>
  <c r="N145" i="17" s="1"/>
  <c r="O159" i="17"/>
  <c r="M224" i="17"/>
  <c r="N224" i="17" s="1"/>
  <c r="M188" i="17"/>
  <c r="N188" i="17" s="1"/>
  <c r="O173" i="17"/>
  <c r="M223" i="17"/>
  <c r="N223" i="17" s="1"/>
  <c r="M187" i="17"/>
  <c r="N187" i="17" s="1"/>
  <c r="O214" i="17"/>
  <c r="M197" i="17"/>
  <c r="N197" i="17" s="1"/>
  <c r="O197" i="17"/>
  <c r="M248" i="17"/>
  <c r="O212" i="17"/>
  <c r="M251" i="17"/>
  <c r="O250" i="17"/>
  <c r="O292" i="17"/>
  <c r="O287" i="17"/>
  <c r="V95" i="17"/>
  <c r="W95" i="17" s="1"/>
  <c r="X71" i="17"/>
  <c r="J57" i="17"/>
  <c r="K57" i="17" s="1"/>
  <c r="J21" i="17"/>
  <c r="K21" i="17" s="1"/>
  <c r="J30" i="17"/>
  <c r="K30" i="17" s="1"/>
  <c r="J59" i="17"/>
  <c r="K59" i="17" s="1"/>
  <c r="R63" i="17"/>
  <c r="J33" i="17"/>
  <c r="K33" i="17" s="1"/>
  <c r="L60" i="17"/>
  <c r="J160" i="17"/>
  <c r="K160" i="17" s="1"/>
  <c r="L59" i="17"/>
  <c r="L18" i="17"/>
  <c r="J32" i="17"/>
  <c r="K32" i="17" s="1"/>
  <c r="L45" i="17"/>
  <c r="J41" i="17"/>
  <c r="K41" i="17" s="1"/>
  <c r="J46" i="17"/>
  <c r="K46" i="17" s="1"/>
  <c r="L159" i="17"/>
  <c r="J74" i="17"/>
  <c r="K74" i="17" s="1"/>
  <c r="J115" i="17"/>
  <c r="K115" i="17" s="1"/>
  <c r="L88" i="17"/>
  <c r="L104" i="17"/>
  <c r="J126" i="17"/>
  <c r="K126" i="17" s="1"/>
  <c r="J131" i="17"/>
  <c r="K131" i="17" s="1"/>
  <c r="L115" i="17"/>
  <c r="L74" i="17"/>
  <c r="J88" i="17"/>
  <c r="K88" i="17" s="1"/>
  <c r="L101" i="17"/>
  <c r="J132" i="17"/>
  <c r="K132" i="17" s="1"/>
  <c r="L145" i="17"/>
  <c r="J159" i="17"/>
  <c r="K159" i="17" s="1"/>
  <c r="J176" i="17"/>
  <c r="K176" i="17" s="1"/>
  <c r="J222" i="17"/>
  <c r="K222" i="17" s="1"/>
  <c r="J181" i="17"/>
  <c r="K181" i="17" s="1"/>
  <c r="J186" i="17"/>
  <c r="K186" i="17" s="1"/>
  <c r="J248" i="17"/>
  <c r="L174" i="17"/>
  <c r="L177" i="17" s="1"/>
  <c r="L168" i="17"/>
  <c r="L224" i="17"/>
  <c r="L188" i="17"/>
  <c r="L198" i="17"/>
  <c r="L201" i="17" s="1"/>
  <c r="L193" i="17"/>
  <c r="J208" i="17"/>
  <c r="K208" i="17" s="1"/>
  <c r="J213" i="17"/>
  <c r="K213" i="17" s="1"/>
  <c r="L252" i="17"/>
  <c r="L212" i="17"/>
  <c r="J31" i="17"/>
  <c r="K31" i="17" s="1"/>
  <c r="M86" i="17"/>
  <c r="N86" i="17" s="1"/>
  <c r="M55" i="17"/>
  <c r="N55" i="17" s="1"/>
  <c r="M19" i="17"/>
  <c r="N19" i="17" s="1"/>
  <c r="M14" i="17"/>
  <c r="N14" i="17" s="1"/>
  <c r="S103" i="17"/>
  <c r="T103" i="17" s="1"/>
  <c r="S97" i="17"/>
  <c r="T97" i="17" s="1"/>
  <c r="S147" i="17"/>
  <c r="T147" i="17" s="1"/>
  <c r="S198" i="17"/>
  <c r="T198" i="17" s="1"/>
  <c r="S193" i="17"/>
  <c r="T193" i="17" s="1"/>
  <c r="U287" i="17"/>
  <c r="U292" i="17"/>
  <c r="V85" i="17"/>
  <c r="W85" i="17" s="1"/>
  <c r="G153" i="17"/>
  <c r="H153" i="17" s="1"/>
  <c r="G158" i="17"/>
  <c r="H158" i="17" s="1"/>
  <c r="V150" i="17"/>
  <c r="W150" i="17" s="1"/>
  <c r="I148" i="17"/>
  <c r="X148" i="17" s="1"/>
  <c r="X140" i="17"/>
  <c r="X205" i="17"/>
  <c r="I208" i="17"/>
  <c r="I213" i="17"/>
  <c r="V195" i="17"/>
  <c r="W195" i="17" s="1"/>
  <c r="G215" i="17"/>
  <c r="H215" i="17" s="1"/>
  <c r="V207" i="17"/>
  <c r="W207" i="17" s="1"/>
  <c r="X290" i="17"/>
  <c r="V99" i="17"/>
  <c r="W99" i="17" s="1"/>
  <c r="R74" i="17"/>
  <c r="R115" i="17"/>
  <c r="R153" i="17"/>
  <c r="R158" i="17"/>
  <c r="R161" i="17" s="1"/>
  <c r="X127" i="17"/>
  <c r="X130" i="17" s="1"/>
  <c r="I130" i="17"/>
  <c r="X100" i="17"/>
  <c r="U82" i="17"/>
  <c r="U87" i="17"/>
  <c r="M70" i="17"/>
  <c r="N70" i="17" s="1"/>
  <c r="M75" i="17"/>
  <c r="N75" i="17" s="1"/>
  <c r="M111" i="17"/>
  <c r="N111" i="17" s="1"/>
  <c r="X42" i="17"/>
  <c r="X45" i="17" s="1"/>
  <c r="I45" i="17"/>
  <c r="S47" i="17"/>
  <c r="T47" i="17" s="1"/>
  <c r="M46" i="17"/>
  <c r="N46" i="17" s="1"/>
  <c r="M41" i="17"/>
  <c r="N41" i="17" s="1"/>
  <c r="X27" i="17"/>
  <c r="I30" i="17"/>
  <c r="S32" i="17"/>
  <c r="T32" i="17" s="1"/>
  <c r="M31" i="17"/>
  <c r="N31" i="17" s="1"/>
  <c r="M26" i="17"/>
  <c r="N26" i="17" s="1"/>
  <c r="I61" i="17"/>
  <c r="X17" i="17"/>
  <c r="U59" i="17"/>
  <c r="U18" i="17"/>
  <c r="M57" i="17"/>
  <c r="N57" i="17" s="1"/>
  <c r="M21" i="17"/>
  <c r="N21" i="17" s="1"/>
  <c r="G56" i="17"/>
  <c r="H56" i="17" s="1"/>
  <c r="G20" i="17"/>
  <c r="H20" i="17" s="1"/>
  <c r="V12" i="17"/>
  <c r="W12" i="17" s="1"/>
  <c r="S111" i="17"/>
  <c r="T111" i="17" s="1"/>
  <c r="S75" i="17"/>
  <c r="T75" i="17" s="1"/>
  <c r="S70" i="17"/>
  <c r="T70" i="17" s="1"/>
  <c r="U116" i="17"/>
  <c r="S89" i="17"/>
  <c r="T89" i="17" s="1"/>
  <c r="S105" i="17"/>
  <c r="T105" i="17" s="1"/>
  <c r="U222" i="17"/>
  <c r="U181" i="17"/>
  <c r="U186" i="17"/>
  <c r="S157" i="17"/>
  <c r="T157" i="17" s="1"/>
  <c r="U224" i="17"/>
  <c r="U188" i="17"/>
  <c r="S175" i="17"/>
  <c r="T175" i="17" s="1"/>
  <c r="U145" i="17"/>
  <c r="S159" i="17"/>
  <c r="T159" i="17" s="1"/>
  <c r="S176" i="17"/>
  <c r="T176" i="17" s="1"/>
  <c r="S222" i="17"/>
  <c r="T222" i="17" s="1"/>
  <c r="S186" i="17"/>
  <c r="T186" i="17" s="1"/>
  <c r="S181" i="17"/>
  <c r="T181" i="17" s="1"/>
  <c r="U208" i="17"/>
  <c r="U213" i="17"/>
  <c r="U216" i="17" s="1"/>
  <c r="S197" i="17"/>
  <c r="T197" i="17" s="1"/>
  <c r="S248" i="17"/>
  <c r="S212" i="17"/>
  <c r="T212" i="17" s="1"/>
  <c r="S251" i="17"/>
  <c r="U248" i="17"/>
  <c r="X204" i="17"/>
  <c r="U291" i="17"/>
  <c r="I112" i="17"/>
  <c r="I76" i="17"/>
  <c r="X68" i="17"/>
  <c r="G117" i="17"/>
  <c r="H117" i="17" s="1"/>
  <c r="V73" i="17"/>
  <c r="W73" i="17" s="1"/>
  <c r="V83" i="17"/>
  <c r="W83" i="17" s="1"/>
  <c r="G86" i="17"/>
  <c r="H86" i="17" s="1"/>
  <c r="V93" i="17"/>
  <c r="V98" i="17"/>
  <c r="W98" i="17" s="1"/>
  <c r="G101" i="17"/>
  <c r="H101" i="17" s="1"/>
  <c r="V109" i="17"/>
  <c r="G133" i="17"/>
  <c r="H133" i="17" s="1"/>
  <c r="V125" i="17"/>
  <c r="W125" i="17" s="1"/>
  <c r="X110" i="17"/>
  <c r="G141" i="17"/>
  <c r="H141" i="17" s="1"/>
  <c r="G146" i="17"/>
  <c r="H146" i="17" s="1"/>
  <c r="V138" i="17"/>
  <c r="W138" i="17" s="1"/>
  <c r="X143" i="17"/>
  <c r="G160" i="17"/>
  <c r="H160" i="17" s="1"/>
  <c r="V152" i="17"/>
  <c r="W152" i="17" s="1"/>
  <c r="X170" i="17"/>
  <c r="X173" i="17" s="1"/>
  <c r="I173" i="17"/>
  <c r="I146" i="17"/>
  <c r="X138" i="17"/>
  <c r="I141" i="17"/>
  <c r="V143" i="17"/>
  <c r="W143" i="17" s="1"/>
  <c r="I160" i="17"/>
  <c r="X160" i="17" s="1"/>
  <c r="X152" i="17"/>
  <c r="X165" i="17"/>
  <c r="I168" i="17"/>
  <c r="I174" i="17"/>
  <c r="I193" i="17"/>
  <c r="X190" i="17"/>
  <c r="I198" i="17"/>
  <c r="X207" i="17"/>
  <c r="I215" i="17"/>
  <c r="X215" i="17" s="1"/>
  <c r="I175" i="17"/>
  <c r="X175" i="17" s="1"/>
  <c r="X166" i="17"/>
  <c r="V172" i="17"/>
  <c r="W172" i="17" s="1"/>
  <c r="G226" i="17"/>
  <c r="H226" i="17" s="1"/>
  <c r="V182" i="17"/>
  <c r="W182" i="17" s="1"/>
  <c r="G185" i="17"/>
  <c r="H185" i="17" s="1"/>
  <c r="I199" i="17"/>
  <c r="X191" i="17"/>
  <c r="V210" i="17"/>
  <c r="W210" i="17" s="1"/>
  <c r="X211" i="17"/>
  <c r="X195" i="17"/>
  <c r="G213" i="17"/>
  <c r="H213" i="17" s="1"/>
  <c r="V205" i="17"/>
  <c r="W205" i="17" s="1"/>
  <c r="G208" i="17"/>
  <c r="H208" i="17" s="1"/>
  <c r="X210" i="17"/>
  <c r="G252" i="17"/>
  <c r="V220" i="17"/>
  <c r="I251" i="17"/>
  <c r="X219" i="17"/>
  <c r="I255" i="17"/>
  <c r="I258" i="17"/>
  <c r="X289" i="17"/>
  <c r="M130" i="17"/>
  <c r="N130" i="17" s="1"/>
  <c r="I87" i="17"/>
  <c r="M105" i="17"/>
  <c r="N105" i="17" s="1"/>
  <c r="V84" i="17"/>
  <c r="W84" i="17" s="1"/>
  <c r="M117" i="17"/>
  <c r="N117" i="17" s="1"/>
  <c r="X67" i="17"/>
  <c r="I70" i="17"/>
  <c r="I111" i="17"/>
  <c r="I75" i="17"/>
  <c r="P45" i="17"/>
  <c r="Q45" i="17" s="1"/>
  <c r="P41" i="17"/>
  <c r="Q41" i="17" s="1"/>
  <c r="P46" i="17"/>
  <c r="Q46" i="17" s="1"/>
  <c r="X36" i="17"/>
  <c r="P31" i="17"/>
  <c r="Q31" i="17" s="1"/>
  <c r="P26" i="17"/>
  <c r="Q26" i="17" s="1"/>
  <c r="P57" i="17"/>
  <c r="Q57" i="17" s="1"/>
  <c r="P21" i="17"/>
  <c r="Q21" i="17" s="1"/>
  <c r="P112" i="17"/>
  <c r="Q112" i="17" s="1"/>
  <c r="P76" i="17"/>
  <c r="Q76" i="17" s="1"/>
  <c r="R117" i="17"/>
  <c r="R240" i="17" s="1"/>
  <c r="R86" i="17"/>
  <c r="R101" i="17"/>
  <c r="P113" i="17"/>
  <c r="Q113" i="17" s="1"/>
  <c r="P77" i="17"/>
  <c r="Q77" i="17" s="1"/>
  <c r="P87" i="17"/>
  <c r="Q87" i="17" s="1"/>
  <c r="P82" i="17"/>
  <c r="Q82" i="17" s="1"/>
  <c r="P105" i="17"/>
  <c r="Q105" i="17" s="1"/>
  <c r="P131" i="17"/>
  <c r="Q131" i="17" s="1"/>
  <c r="P126" i="17"/>
  <c r="Q126" i="17" s="1"/>
  <c r="P147" i="17"/>
  <c r="Q147" i="17" s="1"/>
  <c r="P146" i="17"/>
  <c r="Q146" i="17" s="1"/>
  <c r="P141" i="17"/>
  <c r="Q141" i="17" s="1"/>
  <c r="P160" i="17"/>
  <c r="Q160" i="17" s="1"/>
  <c r="R173" i="17"/>
  <c r="P223" i="17"/>
  <c r="Q223" i="17" s="1"/>
  <c r="P187" i="17"/>
  <c r="Q187" i="17" s="1"/>
  <c r="P248" i="17"/>
  <c r="P176" i="17"/>
  <c r="Q176" i="17" s="1"/>
  <c r="P222" i="17"/>
  <c r="Q222" i="17" s="1"/>
  <c r="P186" i="17"/>
  <c r="Q186" i="17" s="1"/>
  <c r="P181" i="17"/>
  <c r="Q181" i="17" s="1"/>
  <c r="P250" i="17"/>
  <c r="P214" i="17"/>
  <c r="Q214" i="17" s="1"/>
  <c r="R199" i="17"/>
  <c r="P212" i="17"/>
  <c r="Q212" i="17" s="1"/>
  <c r="X73" i="17"/>
  <c r="I117" i="17"/>
  <c r="V52" i="17"/>
  <c r="O45" i="17"/>
  <c r="G48" i="17"/>
  <c r="H48" i="17" s="1"/>
  <c r="V40" i="17"/>
  <c r="W40" i="17" s="1"/>
  <c r="X39" i="17"/>
  <c r="I47" i="17"/>
  <c r="V29" i="17"/>
  <c r="W29" i="17" s="1"/>
  <c r="S30" i="17"/>
  <c r="T30" i="17" s="1"/>
  <c r="O33" i="17"/>
  <c r="I32" i="17"/>
  <c r="X24" i="17"/>
  <c r="S61" i="17"/>
  <c r="T61" i="17" s="1"/>
  <c r="M60" i="17"/>
  <c r="N60" i="17" s="1"/>
  <c r="G18" i="17"/>
  <c r="H18" i="17" s="1"/>
  <c r="G59" i="17"/>
  <c r="H59" i="17" s="1"/>
  <c r="V15" i="17"/>
  <c r="W15" i="17" s="1"/>
  <c r="U56" i="17"/>
  <c r="U64" i="17" s="1"/>
  <c r="U20" i="17"/>
  <c r="O14" i="17"/>
  <c r="O55" i="17"/>
  <c r="O19" i="17"/>
  <c r="M112" i="17"/>
  <c r="N112" i="17" s="1"/>
  <c r="M76" i="17"/>
  <c r="N76" i="17" s="1"/>
  <c r="O117" i="17"/>
  <c r="O240" i="17" s="1"/>
  <c r="O86" i="17"/>
  <c r="O101" i="17"/>
  <c r="O141" i="17"/>
  <c r="O146" i="17"/>
  <c r="O149" i="17" s="1"/>
  <c r="O199" i="17"/>
  <c r="M173" i="17"/>
  <c r="N173" i="17" s="1"/>
  <c r="M146" i="17"/>
  <c r="N146" i="17" s="1"/>
  <c r="M141" i="17"/>
  <c r="N141" i="17" s="1"/>
  <c r="M160" i="17"/>
  <c r="N160" i="17" s="1"/>
  <c r="O174" i="17"/>
  <c r="O177" i="17" s="1"/>
  <c r="O168" i="17"/>
  <c r="O224" i="17"/>
  <c r="O188" i="17"/>
  <c r="O198" i="17"/>
  <c r="O201" i="17" s="1"/>
  <c r="O193" i="17"/>
  <c r="M215" i="17"/>
  <c r="N215" i="17" s="1"/>
  <c r="M212" i="17"/>
  <c r="N212" i="17" s="1"/>
  <c r="O213" i="17"/>
  <c r="O208" i="17"/>
  <c r="M252" i="17"/>
  <c r="O251" i="17"/>
  <c r="O294" i="17"/>
  <c r="S132" i="17"/>
  <c r="T132" i="17" s="1"/>
  <c r="L56" i="17"/>
  <c r="L20" i="17"/>
  <c r="S223" i="17"/>
  <c r="T223" i="17" s="1"/>
  <c r="R26" i="17"/>
  <c r="R18" i="17"/>
  <c r="J14" i="17"/>
  <c r="K14" i="17" s="1"/>
  <c r="L32" i="17"/>
  <c r="L55" i="17"/>
  <c r="L19" i="17"/>
  <c r="L14" i="17"/>
  <c r="J60" i="17"/>
  <c r="K60" i="17" s="1"/>
  <c r="L46" i="17"/>
  <c r="L49" i="17" s="1"/>
  <c r="L41" i="17"/>
  <c r="J45" i="17"/>
  <c r="K45" i="17" s="1"/>
  <c r="J70" i="17"/>
  <c r="K70" i="17" s="1"/>
  <c r="J111" i="17"/>
  <c r="K111" i="17" s="1"/>
  <c r="J75" i="17"/>
  <c r="K75" i="17" s="1"/>
  <c r="L116" i="17"/>
  <c r="L239" i="17" s="1"/>
  <c r="J89" i="17"/>
  <c r="K89" i="17" s="1"/>
  <c r="J105" i="17"/>
  <c r="K105" i="17" s="1"/>
  <c r="L147" i="17"/>
  <c r="L111" i="17"/>
  <c r="L75" i="17"/>
  <c r="L70" i="17"/>
  <c r="J116" i="17"/>
  <c r="K116" i="17" s="1"/>
  <c r="L103" i="17"/>
  <c r="L97" i="17"/>
  <c r="L146" i="17"/>
  <c r="L141" i="17"/>
  <c r="J252" i="17"/>
  <c r="J173" i="17"/>
  <c r="K173" i="17" s="1"/>
  <c r="L223" i="17"/>
  <c r="L187" i="17"/>
  <c r="J228" i="17"/>
  <c r="K228" i="17" s="1"/>
  <c r="J251" i="17"/>
  <c r="J175" i="17"/>
  <c r="K175" i="17" s="1"/>
  <c r="L226" i="17"/>
  <c r="L185" i="17"/>
  <c r="J199" i="17"/>
  <c r="K199" i="17" s="1"/>
  <c r="L213" i="17"/>
  <c r="L216" i="17" s="1"/>
  <c r="L208" i="17"/>
  <c r="L291" i="17"/>
  <c r="U89" i="17"/>
  <c r="X125" i="17"/>
  <c r="S104" i="17"/>
  <c r="T104" i="17" s="1"/>
  <c r="G32" i="17"/>
  <c r="H32" i="17" s="1"/>
  <c r="V24" i="17"/>
  <c r="W24" i="17" s="1"/>
  <c r="S56" i="17"/>
  <c r="T56" i="17" s="1"/>
  <c r="S20" i="17"/>
  <c r="T20" i="17" s="1"/>
  <c r="S145" i="17"/>
  <c r="T145" i="17" s="1"/>
  <c r="U240" i="17"/>
  <c r="I88" i="17"/>
  <c r="X80" i="17"/>
  <c r="V100" i="17"/>
  <c r="W100" i="17" s="1"/>
  <c r="G148" i="17"/>
  <c r="H148" i="17" s="1"/>
  <c r="V140" i="17"/>
  <c r="W140" i="17" s="1"/>
  <c r="I222" i="17"/>
  <c r="X178" i="17"/>
  <c r="X181" i="17" s="1"/>
  <c r="I181" i="17"/>
  <c r="I186" i="17"/>
  <c r="V155" i="17"/>
  <c r="W155" i="17" s="1"/>
  <c r="V170" i="17"/>
  <c r="W170" i="17" s="1"/>
  <c r="G173" i="17"/>
  <c r="H173" i="17" s="1"/>
  <c r="G200" i="17"/>
  <c r="H200" i="17" s="1"/>
  <c r="V192" i="17"/>
  <c r="W192" i="17" s="1"/>
  <c r="G250" i="17"/>
  <c r="V218" i="17"/>
  <c r="P55" i="17"/>
  <c r="Q55" i="17" s="1"/>
  <c r="P19" i="17"/>
  <c r="Q19" i="17" s="1"/>
  <c r="P14" i="17"/>
  <c r="Q14" i="17" s="1"/>
  <c r="M133" i="17"/>
  <c r="N133" i="17" s="1"/>
  <c r="M101" i="17"/>
  <c r="N101" i="17" s="1"/>
  <c r="X85" i="17"/>
  <c r="S116" i="17"/>
  <c r="T116" i="17" s="1"/>
  <c r="V43" i="17"/>
  <c r="W43" i="17" s="1"/>
  <c r="U48" i="17"/>
  <c r="O47" i="17"/>
  <c r="I46" i="17"/>
  <c r="X38" i="17"/>
  <c r="I41" i="17"/>
  <c r="V28" i="17"/>
  <c r="W28" i="17" s="1"/>
  <c r="U33" i="17"/>
  <c r="O32" i="17"/>
  <c r="I31" i="17"/>
  <c r="X23" i="17"/>
  <c r="I26" i="17"/>
  <c r="S60" i="17"/>
  <c r="T60" i="17" s="1"/>
  <c r="M59" i="17"/>
  <c r="N59" i="17" s="1"/>
  <c r="M18" i="17"/>
  <c r="N18" i="17" s="1"/>
  <c r="I57" i="17"/>
  <c r="I21" i="17"/>
  <c r="X13" i="17"/>
  <c r="U55" i="17"/>
  <c r="U19" i="17"/>
  <c r="U14" i="17"/>
  <c r="U112" i="17"/>
  <c r="U120" i="17" s="1"/>
  <c r="U76" i="17"/>
  <c r="S117" i="17"/>
  <c r="T117" i="17" s="1"/>
  <c r="S86" i="17"/>
  <c r="T86" i="17" s="1"/>
  <c r="S101" i="17"/>
  <c r="T101" i="17" s="1"/>
  <c r="S133" i="17"/>
  <c r="T133" i="17" s="1"/>
  <c r="U173" i="17"/>
  <c r="S148" i="17"/>
  <c r="T148" i="17" s="1"/>
  <c r="S153" i="17"/>
  <c r="T153" i="17" s="1"/>
  <c r="S158" i="17"/>
  <c r="T158" i="17" s="1"/>
  <c r="X136" i="17"/>
  <c r="U185" i="17"/>
  <c r="U226" i="17"/>
  <c r="U146" i="17"/>
  <c r="U149" i="17" s="1"/>
  <c r="U141" i="17"/>
  <c r="U176" i="17"/>
  <c r="S173" i="17"/>
  <c r="T173" i="17" s="1"/>
  <c r="U223" i="17"/>
  <c r="U187" i="17"/>
  <c r="S228" i="17"/>
  <c r="T228" i="17" s="1"/>
  <c r="S214" i="17"/>
  <c r="T214" i="17" s="1"/>
  <c r="S213" i="17"/>
  <c r="T213" i="17" s="1"/>
  <c r="S208" i="17"/>
  <c r="T208" i="17" s="1"/>
  <c r="S252" i="17"/>
  <c r="U250" i="17"/>
  <c r="U294" i="17"/>
  <c r="X184" i="17"/>
  <c r="I228" i="17"/>
  <c r="G113" i="17"/>
  <c r="H113" i="17" s="1"/>
  <c r="G77" i="17"/>
  <c r="H77" i="17" s="1"/>
  <c r="V69" i="17"/>
  <c r="W69" i="17" s="1"/>
  <c r="G87" i="17"/>
  <c r="H87" i="17" s="1"/>
  <c r="V79" i="17"/>
  <c r="W79" i="17" s="1"/>
  <c r="G82" i="17"/>
  <c r="H82" i="17" s="1"/>
  <c r="X84" i="17"/>
  <c r="G103" i="17"/>
  <c r="H103" i="17" s="1"/>
  <c r="V94" i="17"/>
  <c r="W94" i="17" s="1"/>
  <c r="G97" i="17"/>
  <c r="H97" i="17" s="1"/>
  <c r="X99" i="17"/>
  <c r="V110" i="17"/>
  <c r="V127" i="17"/>
  <c r="W127" i="17" s="1"/>
  <c r="G130" i="17"/>
  <c r="H130" i="17" s="1"/>
  <c r="X167" i="17"/>
  <c r="I176" i="17"/>
  <c r="X176" i="17" s="1"/>
  <c r="I147" i="17"/>
  <c r="X147" i="17" s="1"/>
  <c r="X139" i="17"/>
  <c r="V144" i="17"/>
  <c r="W144" i="17" s="1"/>
  <c r="G157" i="17"/>
  <c r="H157" i="17" s="1"/>
  <c r="V154" i="17"/>
  <c r="W154" i="17" s="1"/>
  <c r="V171" i="17"/>
  <c r="W171" i="17" s="1"/>
  <c r="G147" i="17"/>
  <c r="H147" i="17" s="1"/>
  <c r="V139" i="17"/>
  <c r="W139" i="17" s="1"/>
  <c r="X144" i="17"/>
  <c r="X154" i="17"/>
  <c r="X157" i="17" s="1"/>
  <c r="I157" i="17"/>
  <c r="V166" i="17"/>
  <c r="W166" i="17" s="1"/>
  <c r="G175" i="17"/>
  <c r="H175" i="17" s="1"/>
  <c r="V191" i="17"/>
  <c r="W191" i="17" s="1"/>
  <c r="G199" i="17"/>
  <c r="H199" i="17" s="1"/>
  <c r="V163" i="17"/>
  <c r="G176" i="17"/>
  <c r="H176" i="17" s="1"/>
  <c r="V167" i="17"/>
  <c r="W167" i="17" s="1"/>
  <c r="G222" i="17"/>
  <c r="H222" i="17" s="1"/>
  <c r="G186" i="17"/>
  <c r="H186" i="17" s="1"/>
  <c r="V178" i="17"/>
  <c r="W178" i="17" s="1"/>
  <c r="G181" i="17"/>
  <c r="H181" i="17" s="1"/>
  <c r="I227" i="17"/>
  <c r="X183" i="17"/>
  <c r="X194" i="17"/>
  <c r="X197" i="17" s="1"/>
  <c r="I197" i="17"/>
  <c r="I291" i="17"/>
  <c r="X288" i="17"/>
  <c r="V196" i="17"/>
  <c r="W196" i="17" s="1"/>
  <c r="I214" i="17"/>
  <c r="X206" i="17"/>
  <c r="V211" i="17"/>
  <c r="W211" i="17" s="1"/>
  <c r="I247" i="17"/>
  <c r="I252" i="17"/>
  <c r="X220" i="17"/>
  <c r="I287" i="17"/>
  <c r="X284" i="17"/>
  <c r="X287" i="17" s="1"/>
  <c r="I292" i="17"/>
  <c r="G255" i="17"/>
  <c r="H255" i="17" s="1"/>
  <c r="U126" i="17"/>
  <c r="X83" i="17"/>
  <c r="I86" i="17"/>
  <c r="X52" i="17"/>
  <c r="X37" i="17"/>
  <c r="P30" i="17"/>
  <c r="Q30" i="17" s="1"/>
  <c r="P61" i="17"/>
  <c r="Q61" i="17" s="1"/>
  <c r="R56" i="17"/>
  <c r="R64" i="17" s="1"/>
  <c r="R20" i="17"/>
  <c r="R22" i="17" s="1"/>
  <c r="R113" i="17"/>
  <c r="R121" i="17" s="1"/>
  <c r="R77" i="17"/>
  <c r="R82" i="17"/>
  <c r="R87" i="17"/>
  <c r="R90" i="17" s="1"/>
  <c r="R97" i="17"/>
  <c r="R103" i="17"/>
  <c r="R106" i="17" s="1"/>
  <c r="P115" i="17"/>
  <c r="Q115" i="17" s="1"/>
  <c r="P74" i="17"/>
  <c r="Q74" i="17" s="1"/>
  <c r="P101" i="17"/>
  <c r="Q101" i="17" s="1"/>
  <c r="R157" i="17"/>
  <c r="P157" i="17"/>
  <c r="Q157" i="17" s="1"/>
  <c r="R168" i="17"/>
  <c r="R174" i="17"/>
  <c r="R224" i="17"/>
  <c r="R188" i="17"/>
  <c r="R193" i="17"/>
  <c r="R198" i="17"/>
  <c r="R201" i="17" s="1"/>
  <c r="P251" i="17"/>
  <c r="P173" i="17"/>
  <c r="Q173" i="17" s="1"/>
  <c r="R223" i="17"/>
  <c r="R187" i="17"/>
  <c r="P228" i="17"/>
  <c r="Q228" i="17" s="1"/>
  <c r="R247" i="17"/>
  <c r="R250" i="17"/>
  <c r="P200" i="17"/>
  <c r="Q200" i="17" s="1"/>
  <c r="P213" i="17"/>
  <c r="Q213" i="17" s="1"/>
  <c r="P208" i="17"/>
  <c r="Q208" i="17" s="1"/>
  <c r="R292" i="17"/>
  <c r="R295" i="17" s="1"/>
  <c r="R287" i="17"/>
  <c r="M77" i="17"/>
  <c r="N77" i="17" s="1"/>
  <c r="U133" i="17"/>
  <c r="X133" i="17" s="1"/>
  <c r="M113" i="17"/>
  <c r="N113" i="17" s="1"/>
  <c r="U101" i="17"/>
  <c r="U86" i="17"/>
  <c r="M74" i="17"/>
  <c r="N74" i="17" s="1"/>
  <c r="M115" i="17"/>
  <c r="N115" i="17" s="1"/>
  <c r="V53" i="17"/>
  <c r="G45" i="17"/>
  <c r="H45" i="17" s="1"/>
  <c r="V42" i="17"/>
  <c r="W42" i="17" s="1"/>
  <c r="S41" i="17"/>
  <c r="T41" i="17" s="1"/>
  <c r="S46" i="17"/>
  <c r="T46" i="17" s="1"/>
  <c r="V36" i="17"/>
  <c r="O30" i="17"/>
  <c r="G33" i="17"/>
  <c r="H33" i="17" s="1"/>
  <c r="V25" i="17"/>
  <c r="W25" i="17" s="1"/>
  <c r="S26" i="17"/>
  <c r="T26" i="17" s="1"/>
  <c r="S31" i="17"/>
  <c r="T31" i="17" s="1"/>
  <c r="O61" i="17"/>
  <c r="I60" i="17"/>
  <c r="X16" i="17"/>
  <c r="S57" i="17"/>
  <c r="T57" i="17" s="1"/>
  <c r="S21" i="17"/>
  <c r="T21" i="17" s="1"/>
  <c r="M56" i="17"/>
  <c r="N56" i="17" s="1"/>
  <c r="M20" i="17"/>
  <c r="N20" i="17" s="1"/>
  <c r="G14" i="17"/>
  <c r="H14" i="17" s="1"/>
  <c r="G55" i="17"/>
  <c r="H55" i="17" s="1"/>
  <c r="G19" i="17"/>
  <c r="H19" i="17" s="1"/>
  <c r="V11" i="17"/>
  <c r="W11" i="17" s="1"/>
  <c r="O113" i="17"/>
  <c r="O77" i="17"/>
  <c r="O87" i="17"/>
  <c r="O82" i="17"/>
  <c r="O103" i="17"/>
  <c r="O97" i="17"/>
  <c r="O130" i="17"/>
  <c r="M226" i="17"/>
  <c r="N226" i="17" s="1"/>
  <c r="M185" i="17"/>
  <c r="N185" i="17" s="1"/>
  <c r="M147" i="17"/>
  <c r="N147" i="17" s="1"/>
  <c r="O157" i="17"/>
  <c r="M176" i="17"/>
  <c r="N176" i="17" s="1"/>
  <c r="M181" i="17"/>
  <c r="N181" i="17" s="1"/>
  <c r="M222" i="17"/>
  <c r="N222" i="17" s="1"/>
  <c r="M186" i="17"/>
  <c r="N186" i="17" s="1"/>
  <c r="M157" i="17"/>
  <c r="N157" i="17" s="1"/>
  <c r="M208" i="17"/>
  <c r="N208" i="17" s="1"/>
  <c r="M213" i="17"/>
  <c r="N213" i="17" s="1"/>
  <c r="M175" i="17"/>
  <c r="N175" i="17" s="1"/>
  <c r="O226" i="17"/>
  <c r="O185" i="17"/>
  <c r="M199" i="17"/>
  <c r="N199" i="17" s="1"/>
  <c r="O293" i="17"/>
  <c r="M214" i="17"/>
  <c r="N214" i="17" s="1"/>
  <c r="O247" i="17"/>
  <c r="O252" i="17"/>
  <c r="O291" i="17"/>
  <c r="G104" i="17"/>
  <c r="H104" i="17" s="1"/>
  <c r="X79" i="17"/>
  <c r="R62" i="17"/>
  <c r="J18" i="17"/>
  <c r="K18" i="17" s="1"/>
  <c r="J56" i="17"/>
  <c r="K56" i="17" s="1"/>
  <c r="J20" i="17"/>
  <c r="K20" i="17" s="1"/>
  <c r="L30" i="17"/>
  <c r="J47" i="17"/>
  <c r="K47" i="17" s="1"/>
  <c r="L112" i="17"/>
  <c r="L76" i="17"/>
  <c r="J117" i="17"/>
  <c r="K117" i="17" s="1"/>
  <c r="J86" i="17"/>
  <c r="K86" i="17" s="1"/>
  <c r="J101" i="17"/>
  <c r="J133" i="17"/>
  <c r="K133" i="17" s="1"/>
  <c r="J141" i="17"/>
  <c r="K141" i="17" s="1"/>
  <c r="J146" i="17"/>
  <c r="K146" i="17" s="1"/>
  <c r="J148" i="17"/>
  <c r="K148" i="17" s="1"/>
  <c r="J112" i="17"/>
  <c r="K112" i="17" s="1"/>
  <c r="J76" i="17"/>
  <c r="K76" i="17" s="1"/>
  <c r="L86" i="17"/>
  <c r="J104" i="17"/>
  <c r="K104" i="17" s="1"/>
  <c r="L130" i="17"/>
  <c r="J145" i="17"/>
  <c r="K145" i="17" s="1"/>
  <c r="J147" i="17"/>
  <c r="K147" i="17" s="1"/>
  <c r="L157" i="17"/>
  <c r="J168" i="17"/>
  <c r="K168" i="17" s="1"/>
  <c r="J174" i="17"/>
  <c r="K174" i="17" s="1"/>
  <c r="J224" i="17"/>
  <c r="K224" i="17" s="1"/>
  <c r="J188" i="17"/>
  <c r="K188" i="17" s="1"/>
  <c r="J193" i="17"/>
  <c r="K193" i="17" s="1"/>
  <c r="J198" i="17"/>
  <c r="K198" i="17" s="1"/>
  <c r="J247" i="17"/>
  <c r="L222" i="17"/>
  <c r="L186" i="17"/>
  <c r="L181" i="17"/>
  <c r="J227" i="17"/>
  <c r="K227" i="17" s="1"/>
  <c r="J200" i="17"/>
  <c r="K200" i="17" s="1"/>
  <c r="L247" i="17"/>
  <c r="J215" i="17"/>
  <c r="K215" i="17" s="1"/>
  <c r="L250" i="17"/>
  <c r="L197" i="17"/>
  <c r="J214" i="17"/>
  <c r="K214" i="17" s="1"/>
  <c r="G116" i="17"/>
  <c r="H116" i="17" s="1"/>
  <c r="J26" i="17"/>
  <c r="K26" i="17" s="1"/>
  <c r="I49" i="6"/>
  <c r="Q212" i="15"/>
  <c r="P235" i="15"/>
  <c r="P62" i="15"/>
  <c r="Q47" i="15"/>
  <c r="P177" i="15"/>
  <c r="P34" i="15"/>
  <c r="R199" i="15"/>
  <c r="Q126" i="15"/>
  <c r="R193" i="15"/>
  <c r="R41" i="15"/>
  <c r="N119" i="15"/>
  <c r="N238" i="15"/>
  <c r="M232" i="15"/>
  <c r="R26" i="15"/>
  <c r="M106" i="15"/>
  <c r="R175" i="15"/>
  <c r="M22" i="15"/>
  <c r="Q105" i="15"/>
  <c r="Q103" i="15"/>
  <c r="Q175" i="15"/>
  <c r="Q86" i="15"/>
  <c r="L34" i="15"/>
  <c r="R110" i="15"/>
  <c r="Q145" i="15"/>
  <c r="Q30" i="15"/>
  <c r="Q214" i="15"/>
  <c r="Q101" i="15"/>
  <c r="K90" i="15"/>
  <c r="R32" i="15"/>
  <c r="K62" i="15"/>
  <c r="K239" i="15"/>
  <c r="Q141" i="15"/>
  <c r="Q41" i="15"/>
  <c r="I106" i="15"/>
  <c r="R197" i="15"/>
  <c r="R48" i="15"/>
  <c r="R126" i="15"/>
  <c r="I134" i="15"/>
  <c r="J49" i="15"/>
  <c r="R45" i="15"/>
  <c r="R101" i="15"/>
  <c r="I225" i="15"/>
  <c r="R33" i="15"/>
  <c r="J248" i="15"/>
  <c r="R248" i="15" s="1"/>
  <c r="Q33" i="15"/>
  <c r="Q198" i="15"/>
  <c r="Q88" i="15"/>
  <c r="Q26" i="15"/>
  <c r="Q197" i="15"/>
  <c r="Q157" i="15"/>
  <c r="R250" i="15"/>
  <c r="M230" i="15"/>
  <c r="M201" i="15"/>
  <c r="R200" i="15"/>
  <c r="J225" i="15"/>
  <c r="K161" i="15"/>
  <c r="Q160" i="15"/>
  <c r="Q147" i="15"/>
  <c r="Q132" i="15"/>
  <c r="Q115" i="15"/>
  <c r="Q118" i="15" s="1"/>
  <c r="Q104" i="15"/>
  <c r="O239" i="15"/>
  <c r="P264" i="15" s="1"/>
  <c r="I234" i="15"/>
  <c r="I237" i="15" s="1"/>
  <c r="O118" i="15"/>
  <c r="R70" i="15"/>
  <c r="Q70" i="15"/>
  <c r="I65" i="15"/>
  <c r="J65" i="15"/>
  <c r="Q61" i="15"/>
  <c r="I62" i="15"/>
  <c r="G58" i="15"/>
  <c r="K64" i="15"/>
  <c r="K66" i="15" s="1"/>
  <c r="Q18" i="15"/>
  <c r="R208" i="15"/>
  <c r="Q199" i="15"/>
  <c r="L201" i="15"/>
  <c r="Q193" i="15"/>
  <c r="Q188" i="15"/>
  <c r="R188" i="15"/>
  <c r="P189" i="15"/>
  <c r="Q187" i="15"/>
  <c r="Q181" i="15"/>
  <c r="L189" i="15"/>
  <c r="Q176" i="15"/>
  <c r="I177" i="15"/>
  <c r="Q148" i="15"/>
  <c r="M119" i="15"/>
  <c r="M122" i="15" s="1"/>
  <c r="M238" i="15"/>
  <c r="K119" i="15"/>
  <c r="K122" i="15" s="1"/>
  <c r="I238" i="15"/>
  <c r="I241" i="15" s="1"/>
  <c r="I119" i="15"/>
  <c r="I122" i="15" s="1"/>
  <c r="R104" i="15"/>
  <c r="O120" i="15"/>
  <c r="Q120" i="15" s="1"/>
  <c r="O90" i="15"/>
  <c r="I90" i="15"/>
  <c r="Q121" i="15"/>
  <c r="Q82" i="15"/>
  <c r="Q74" i="15"/>
  <c r="L118" i="15"/>
  <c r="K78" i="15"/>
  <c r="N265" i="15"/>
  <c r="I244" i="15"/>
  <c r="L120" i="15"/>
  <c r="L122" i="15" s="1"/>
  <c r="Q48" i="15"/>
  <c r="Q32" i="15"/>
  <c r="O66" i="15"/>
  <c r="R18" i="15"/>
  <c r="Q55" i="15"/>
  <c r="Q21" i="15"/>
  <c r="G238" i="15"/>
  <c r="G229" i="15"/>
  <c r="Q226" i="15"/>
  <c r="O235" i="15"/>
  <c r="O231" i="15"/>
  <c r="K234" i="15"/>
  <c r="K230" i="15"/>
  <c r="K225" i="15"/>
  <c r="Q185" i="15"/>
  <c r="R251" i="15"/>
  <c r="Q168" i="15"/>
  <c r="P238" i="15"/>
  <c r="P229" i="15"/>
  <c r="P236" i="15"/>
  <c r="P232" i="15"/>
  <c r="P234" i="15"/>
  <c r="P230" i="15"/>
  <c r="P225" i="15"/>
  <c r="Q153" i="15"/>
  <c r="Q97" i="15"/>
  <c r="L78" i="15"/>
  <c r="P118" i="15"/>
  <c r="H120" i="15"/>
  <c r="R112" i="15"/>
  <c r="Q87" i="15"/>
  <c r="Q77" i="15"/>
  <c r="O78" i="15"/>
  <c r="R176" i="15"/>
  <c r="L177" i="15"/>
  <c r="R82" i="15"/>
  <c r="R74" i="15"/>
  <c r="N63" i="15"/>
  <c r="N58" i="15"/>
  <c r="R46" i="15"/>
  <c r="H49" i="15"/>
  <c r="R213" i="15"/>
  <c r="H216" i="15"/>
  <c r="Q158" i="15"/>
  <c r="Q19" i="15"/>
  <c r="G22" i="15"/>
  <c r="Q46" i="15"/>
  <c r="Q49" i="15" s="1"/>
  <c r="G49" i="15"/>
  <c r="I63" i="15"/>
  <c r="I58" i="15"/>
  <c r="R31" i="15"/>
  <c r="H34" i="15"/>
  <c r="O236" i="15"/>
  <c r="O244" i="15" s="1"/>
  <c r="O232" i="15"/>
  <c r="K235" i="15"/>
  <c r="K231" i="15"/>
  <c r="G234" i="15"/>
  <c r="G230" i="15"/>
  <c r="Q222" i="15"/>
  <c r="G225" i="15"/>
  <c r="G177" i="15"/>
  <c r="Q174" i="15"/>
  <c r="L238" i="15"/>
  <c r="L229" i="15"/>
  <c r="L236" i="15"/>
  <c r="L232" i="15"/>
  <c r="L234" i="15"/>
  <c r="L230" i="15"/>
  <c r="L225" i="15"/>
  <c r="R187" i="15"/>
  <c r="R103" i="15"/>
  <c r="H106" i="15"/>
  <c r="H78" i="15"/>
  <c r="R75" i="15"/>
  <c r="R198" i="15"/>
  <c r="H201" i="15"/>
  <c r="H239" i="15"/>
  <c r="J63" i="15"/>
  <c r="J58" i="15"/>
  <c r="H62" i="15"/>
  <c r="R59" i="15"/>
  <c r="Q14" i="15"/>
  <c r="R148" i="15"/>
  <c r="P22" i="15"/>
  <c r="R252" i="15"/>
  <c r="R247" i="15"/>
  <c r="Q240" i="15"/>
  <c r="K236" i="15"/>
  <c r="K244" i="15" s="1"/>
  <c r="K232" i="15"/>
  <c r="G235" i="15"/>
  <c r="G231" i="15"/>
  <c r="Q223" i="15"/>
  <c r="M189" i="15"/>
  <c r="P243" i="15"/>
  <c r="H235" i="15"/>
  <c r="H231" i="15"/>
  <c r="R223" i="15"/>
  <c r="R185" i="15"/>
  <c r="M244" i="15"/>
  <c r="R181" i="15"/>
  <c r="Q131" i="15"/>
  <c r="G134" i="15"/>
  <c r="P120" i="15"/>
  <c r="P122" i="15" s="1"/>
  <c r="G78" i="15"/>
  <c r="Q75" i="15"/>
  <c r="G122" i="15"/>
  <c r="R174" i="15"/>
  <c r="H177" i="15"/>
  <c r="I243" i="15"/>
  <c r="M78" i="15"/>
  <c r="L22" i="15"/>
  <c r="Q20" i="15"/>
  <c r="Q59" i="15"/>
  <c r="Q57" i="15"/>
  <c r="P66" i="15"/>
  <c r="R19" i="15"/>
  <c r="H22" i="15"/>
  <c r="R14" i="15"/>
  <c r="K238" i="15"/>
  <c r="K229" i="15"/>
  <c r="G236" i="15"/>
  <c r="G232" i="15"/>
  <c r="Q224" i="15"/>
  <c r="O234" i="15"/>
  <c r="O230" i="15"/>
  <c r="O225" i="15"/>
  <c r="Q208" i="15"/>
  <c r="I189" i="15"/>
  <c r="R186" i="15"/>
  <c r="H189" i="15"/>
  <c r="H240" i="15"/>
  <c r="R228" i="15"/>
  <c r="H238" i="15"/>
  <c r="H229" i="15"/>
  <c r="H236" i="15"/>
  <c r="H232" i="15"/>
  <c r="R224" i="15"/>
  <c r="H234" i="15"/>
  <c r="H230" i="15"/>
  <c r="H225" i="15"/>
  <c r="R222" i="15"/>
  <c r="Q146" i="15"/>
  <c r="G149" i="15"/>
  <c r="H161" i="15"/>
  <c r="R77" i="15"/>
  <c r="P78" i="15"/>
  <c r="R116" i="15"/>
  <c r="R118" i="15" s="1"/>
  <c r="L114" i="15"/>
  <c r="P201" i="15"/>
  <c r="R87" i="15"/>
  <c r="H90" i="15"/>
  <c r="Q76" i="15"/>
  <c r="Q186" i="15"/>
  <c r="G161" i="15"/>
  <c r="I78" i="15"/>
  <c r="O22" i="15"/>
  <c r="H64" i="15"/>
  <c r="R56" i="15"/>
  <c r="H65" i="15"/>
  <c r="R57" i="15"/>
  <c r="M63" i="15"/>
  <c r="M66" i="15" s="1"/>
  <c r="M58" i="15"/>
  <c r="Q31" i="15"/>
  <c r="G34" i="15"/>
  <c r="K22" i="15"/>
  <c r="G62" i="15"/>
  <c r="G65" i="15"/>
  <c r="R21" i="15"/>
  <c r="H63" i="15"/>
  <c r="H58" i="15"/>
  <c r="R55" i="15"/>
  <c r="Q56" i="15"/>
  <c r="H23" i="2"/>
  <c r="H207" i="2"/>
  <c r="U289" i="2"/>
  <c r="R289" i="2"/>
  <c r="O289" i="2"/>
  <c r="H15" i="2"/>
  <c r="H165" i="2"/>
  <c r="H168" i="2"/>
  <c r="H24" i="2"/>
  <c r="H29" i="2"/>
  <c r="H66" i="2"/>
  <c r="H95" i="2"/>
  <c r="H97" i="2"/>
  <c r="H98" i="2"/>
  <c r="H99" i="2"/>
  <c r="H178" i="2"/>
  <c r="H208" i="2"/>
  <c r="H209" i="2"/>
  <c r="H17" i="2"/>
  <c r="H44" i="2"/>
  <c r="H67" i="2"/>
  <c r="H70" i="2"/>
  <c r="H194" i="2"/>
  <c r="H204" i="2"/>
  <c r="H13" i="2"/>
  <c r="H12" i="2"/>
  <c r="H38" i="2"/>
  <c r="H164" i="2"/>
  <c r="H82" i="2"/>
  <c r="H84" i="2"/>
  <c r="H177" i="2"/>
  <c r="H25" i="2"/>
  <c r="H27" i="2"/>
  <c r="H40" i="2"/>
  <c r="H42" i="2"/>
  <c r="H43" i="2"/>
  <c r="H71" i="2"/>
  <c r="H72" i="2"/>
  <c r="H78" i="2"/>
  <c r="H166" i="2"/>
  <c r="H169" i="2"/>
  <c r="H170" i="2"/>
  <c r="H181" i="2"/>
  <c r="H182" i="2"/>
  <c r="H188" i="2"/>
  <c r="H189" i="2"/>
  <c r="H190" i="2"/>
  <c r="I289" i="2"/>
  <c r="F30" i="9"/>
  <c r="F31" i="9"/>
  <c r="F32" i="9"/>
  <c r="F37" i="9"/>
  <c r="F38" i="9"/>
  <c r="F39" i="9"/>
  <c r="F40" i="9"/>
  <c r="F48" i="9"/>
  <c r="P240" i="15" l="1"/>
  <c r="P265" i="15" s="1"/>
  <c r="O229" i="15"/>
  <c r="Q200" i="15"/>
  <c r="L161" i="15"/>
  <c r="L134" i="15"/>
  <c r="H121" i="15"/>
  <c r="O216" i="15"/>
  <c r="H118" i="15"/>
  <c r="H122" i="15"/>
  <c r="Q216" i="15"/>
  <c r="O119" i="15"/>
  <c r="O114" i="15"/>
  <c r="Q111" i="15"/>
  <c r="R113" i="15"/>
  <c r="Q113" i="15"/>
  <c r="X86" i="17"/>
  <c r="D18" i="16"/>
  <c r="L64" i="15"/>
  <c r="L66" i="15" s="1"/>
  <c r="L58" i="15"/>
  <c r="L90" i="15"/>
  <c r="L240" i="15"/>
  <c r="L265" i="15" s="1"/>
  <c r="I118" i="15"/>
  <c r="I64" i="15"/>
  <c r="J22" i="15"/>
  <c r="X82" i="17"/>
  <c r="O121" i="17"/>
  <c r="J120" i="15"/>
  <c r="L231" i="15"/>
  <c r="L264" i="15"/>
  <c r="N177" i="15"/>
  <c r="K243" i="15"/>
  <c r="Q134" i="15"/>
  <c r="N121" i="15"/>
  <c r="R121" i="15" s="1"/>
  <c r="N244" i="15"/>
  <c r="N261" i="15"/>
  <c r="N106" i="15"/>
  <c r="N64" i="15"/>
  <c r="R64" i="15" s="1"/>
  <c r="U239" i="17"/>
  <c r="U264" i="17" s="1"/>
  <c r="Q201" i="15"/>
  <c r="R161" i="15"/>
  <c r="J239" i="15"/>
  <c r="J260" i="15" s="1"/>
  <c r="I34" i="6"/>
  <c r="R264" i="17"/>
  <c r="J238" i="15"/>
  <c r="J229" i="15"/>
  <c r="M239" i="15"/>
  <c r="M243" i="15" s="1"/>
  <c r="M231" i="15"/>
  <c r="N161" i="15"/>
  <c r="R62" i="15"/>
  <c r="R227" i="15"/>
  <c r="U265" i="17"/>
  <c r="N216" i="15"/>
  <c r="N230" i="15"/>
  <c r="N229" i="15"/>
  <c r="N65" i="15"/>
  <c r="N189" i="15"/>
  <c r="N120" i="15"/>
  <c r="N122" i="15" s="1"/>
  <c r="M233" i="15"/>
  <c r="R34" i="15"/>
  <c r="R226" i="15"/>
  <c r="Q227" i="15"/>
  <c r="O106" i="17"/>
  <c r="V250" i="17"/>
  <c r="L106" i="17"/>
  <c r="L264" i="17"/>
  <c r="O22" i="17"/>
  <c r="P64" i="17"/>
  <c r="Q64" i="17" s="1"/>
  <c r="K226" i="17"/>
  <c r="K153" i="17"/>
  <c r="N227" i="17"/>
  <c r="N114" i="15"/>
  <c r="N234" i="15"/>
  <c r="N22" i="15"/>
  <c r="J231" i="15"/>
  <c r="J235" i="15"/>
  <c r="J243" i="15" s="1"/>
  <c r="J230" i="15"/>
  <c r="H40" i="6"/>
  <c r="G48" i="6"/>
  <c r="N239" i="15"/>
  <c r="R277" i="17" s="1"/>
  <c r="R111" i="15"/>
  <c r="J119" i="15"/>
  <c r="J114" i="15"/>
  <c r="N231" i="15"/>
  <c r="N235" i="15"/>
  <c r="J232" i="15"/>
  <c r="J240" i="15"/>
  <c r="J261" i="15" s="1"/>
  <c r="G32" i="6"/>
  <c r="J216" i="15"/>
  <c r="R214" i="15"/>
  <c r="R216" i="15" s="1"/>
  <c r="R47" i="15"/>
  <c r="R49" i="15" s="1"/>
  <c r="R132" i="15"/>
  <c r="R114" i="15"/>
  <c r="O277" i="17"/>
  <c r="R133" i="15"/>
  <c r="N134" i="15"/>
  <c r="N62" i="15"/>
  <c r="N78" i="15"/>
  <c r="U161" i="17"/>
  <c r="R90" i="15"/>
  <c r="I66" i="15"/>
  <c r="K101" i="17"/>
  <c r="X26" i="17"/>
  <c r="O278" i="17"/>
  <c r="O265" i="17"/>
  <c r="R278" i="17"/>
  <c r="R265" i="17"/>
  <c r="X248" i="17"/>
  <c r="X30" i="17"/>
  <c r="K187" i="17"/>
  <c r="N18" i="16"/>
  <c r="H38" i="6"/>
  <c r="G41" i="6"/>
  <c r="G46" i="6"/>
  <c r="H11" i="6"/>
  <c r="G19" i="6"/>
  <c r="G14" i="6"/>
  <c r="N90" i="15"/>
  <c r="M234" i="15"/>
  <c r="M237" i="15" s="1"/>
  <c r="M225" i="15"/>
  <c r="J18" i="16"/>
  <c r="G30" i="6"/>
  <c r="M229" i="15"/>
  <c r="R146" i="15"/>
  <c r="R149" i="15" s="1"/>
  <c r="N225" i="15"/>
  <c r="F10" i="16"/>
  <c r="F18" i="16" s="1"/>
  <c r="X291" i="17"/>
  <c r="X214" i="17"/>
  <c r="O216" i="17"/>
  <c r="X193" i="17"/>
  <c r="L189" i="17"/>
  <c r="R177" i="17"/>
  <c r="L149" i="17"/>
  <c r="X97" i="17"/>
  <c r="O90" i="17"/>
  <c r="X88" i="17"/>
  <c r="L120" i="17"/>
  <c r="X70" i="17"/>
  <c r="L62" i="17"/>
  <c r="L64" i="17"/>
  <c r="X41" i="17"/>
  <c r="U62" i="17"/>
  <c r="X60" i="17"/>
  <c r="U22" i="17"/>
  <c r="X21" i="17"/>
  <c r="L22" i="17"/>
  <c r="J239" i="17"/>
  <c r="K239" i="17" s="1"/>
  <c r="J149" i="17"/>
  <c r="K149" i="17" s="1"/>
  <c r="V104" i="17"/>
  <c r="W104" i="17" s="1"/>
  <c r="P240" i="17"/>
  <c r="Q240" i="17" s="1"/>
  <c r="I239" i="17"/>
  <c r="X227" i="17"/>
  <c r="V157" i="17"/>
  <c r="W157" i="17" s="1"/>
  <c r="V103" i="17"/>
  <c r="W103" i="17" s="1"/>
  <c r="G106" i="17"/>
  <c r="H106" i="17" s="1"/>
  <c r="V82" i="17"/>
  <c r="W82" i="17" s="1"/>
  <c r="V77" i="17"/>
  <c r="W77" i="17" s="1"/>
  <c r="U235" i="17"/>
  <c r="U231" i="17"/>
  <c r="V200" i="17"/>
  <c r="W200" i="17" s="1"/>
  <c r="V148" i="17"/>
  <c r="W148" i="17" s="1"/>
  <c r="L235" i="17"/>
  <c r="L231" i="17"/>
  <c r="L119" i="17"/>
  <c r="L114" i="17"/>
  <c r="J114" i="17"/>
  <c r="J119" i="17"/>
  <c r="K119" i="17" s="1"/>
  <c r="S235" i="17"/>
  <c r="T235" i="17" s="1"/>
  <c r="S231" i="17"/>
  <c r="T231" i="17" s="1"/>
  <c r="O236" i="17"/>
  <c r="O232" i="17"/>
  <c r="O63" i="17"/>
  <c r="O58" i="17"/>
  <c r="V18" i="17"/>
  <c r="W18" i="17" s="1"/>
  <c r="P134" i="17"/>
  <c r="Q134" i="17" s="1"/>
  <c r="P121" i="17"/>
  <c r="Q121" i="17" s="1"/>
  <c r="P65" i="17"/>
  <c r="Q65" i="17" s="1"/>
  <c r="X111" i="17"/>
  <c r="I114" i="17"/>
  <c r="I119" i="17"/>
  <c r="V208" i="17"/>
  <c r="W208" i="17" s="1"/>
  <c r="X199" i="17"/>
  <c r="G238" i="17"/>
  <c r="H238" i="17" s="1"/>
  <c r="V226" i="17"/>
  <c r="W226" i="17" s="1"/>
  <c r="G229" i="17"/>
  <c r="H229" i="17" s="1"/>
  <c r="X168" i="17"/>
  <c r="V101" i="17"/>
  <c r="W101" i="17" s="1"/>
  <c r="V86" i="17"/>
  <c r="W86" i="17" s="1"/>
  <c r="U236" i="17"/>
  <c r="U232" i="17"/>
  <c r="S78" i="17"/>
  <c r="T78" i="17" s="1"/>
  <c r="M34" i="17"/>
  <c r="N34" i="17" s="1"/>
  <c r="M114" i="17"/>
  <c r="N114" i="17" s="1"/>
  <c r="M119" i="17"/>
  <c r="N119" i="17" s="1"/>
  <c r="U90" i="17"/>
  <c r="U295" i="17"/>
  <c r="S201" i="17"/>
  <c r="T201" i="17" s="1"/>
  <c r="S106" i="17"/>
  <c r="T106" i="17" s="1"/>
  <c r="M22" i="17"/>
  <c r="N22" i="17" s="1"/>
  <c r="J189" i="17"/>
  <c r="K189" i="17" s="1"/>
  <c r="J134" i="17"/>
  <c r="K134" i="17" s="1"/>
  <c r="J62" i="17"/>
  <c r="K62" i="17" s="1"/>
  <c r="S63" i="17"/>
  <c r="T63" i="17" s="1"/>
  <c r="S58" i="17"/>
  <c r="T58" i="17" s="1"/>
  <c r="V21" i="17"/>
  <c r="W21" i="17" s="1"/>
  <c r="O62" i="17"/>
  <c r="G49" i="17"/>
  <c r="H49" i="17" s="1"/>
  <c r="V46" i="17"/>
  <c r="W46" i="17" s="1"/>
  <c r="M106" i="17"/>
  <c r="N106" i="17" s="1"/>
  <c r="X126" i="17"/>
  <c r="R189" i="17"/>
  <c r="V112" i="17"/>
  <c r="W112" i="17" s="1"/>
  <c r="G120" i="17"/>
  <c r="H120" i="17" s="1"/>
  <c r="X101" i="17"/>
  <c r="X294" i="17"/>
  <c r="V197" i="17"/>
  <c r="W197" i="17" s="1"/>
  <c r="X212" i="17"/>
  <c r="V198" i="17"/>
  <c r="W198" i="17" s="1"/>
  <c r="G201" i="17"/>
  <c r="H201" i="17" s="1"/>
  <c r="G236" i="17"/>
  <c r="H236" i="17" s="1"/>
  <c r="G232" i="17"/>
  <c r="H232" i="17" s="1"/>
  <c r="V224" i="17"/>
  <c r="W224" i="17" s="1"/>
  <c r="V174" i="17"/>
  <c r="W174" i="17" s="1"/>
  <c r="G177" i="17"/>
  <c r="H177" i="17" s="1"/>
  <c r="X145" i="17"/>
  <c r="V187" i="17"/>
  <c r="W187" i="17" s="1"/>
  <c r="V145" i="17"/>
  <c r="W145" i="17" s="1"/>
  <c r="V70" i="17"/>
  <c r="W70" i="17" s="1"/>
  <c r="X33" i="17"/>
  <c r="U49" i="17"/>
  <c r="P78" i="17"/>
  <c r="Q78" i="17" s="1"/>
  <c r="U134" i="17"/>
  <c r="V247" i="17"/>
  <c r="X104" i="17"/>
  <c r="S121" i="17"/>
  <c r="T121" i="17" s="1"/>
  <c r="U118" i="17"/>
  <c r="J229" i="17"/>
  <c r="J238" i="17"/>
  <c r="K238" i="17" s="1"/>
  <c r="J106" i="17"/>
  <c r="K106" i="17" s="1"/>
  <c r="J63" i="17"/>
  <c r="K63" i="17" s="1"/>
  <c r="O235" i="17"/>
  <c r="O231" i="17"/>
  <c r="O161" i="17"/>
  <c r="S62" i="17"/>
  <c r="T62" i="17" s="1"/>
  <c r="O34" i="17"/>
  <c r="I238" i="17"/>
  <c r="X226" i="17"/>
  <c r="I229" i="17"/>
  <c r="V126" i="17"/>
  <c r="W126" i="17" s="1"/>
  <c r="V74" i="17"/>
  <c r="W74" i="17" s="1"/>
  <c r="V47" i="17"/>
  <c r="W47" i="17" s="1"/>
  <c r="V116" i="17"/>
  <c r="W116" i="17" s="1"/>
  <c r="J120" i="17"/>
  <c r="K120" i="17" s="1"/>
  <c r="J64" i="17"/>
  <c r="K64" i="17" s="1"/>
  <c r="M216" i="17"/>
  <c r="N216" i="17" s="1"/>
  <c r="M238" i="17"/>
  <c r="N238" i="17" s="1"/>
  <c r="M229" i="17"/>
  <c r="V14" i="17"/>
  <c r="W14" i="17" s="1"/>
  <c r="R232" i="17"/>
  <c r="R236" i="17"/>
  <c r="G234" i="17"/>
  <c r="H234" i="17" s="1"/>
  <c r="G230" i="17"/>
  <c r="H230" i="17" s="1"/>
  <c r="V222" i="17"/>
  <c r="W222" i="17" s="1"/>
  <c r="G225" i="17"/>
  <c r="H225" i="17" s="1"/>
  <c r="V175" i="17"/>
  <c r="W175" i="17" s="1"/>
  <c r="V147" i="17"/>
  <c r="W147" i="17" s="1"/>
  <c r="V87" i="17"/>
  <c r="W87" i="17" s="1"/>
  <c r="G90" i="17"/>
  <c r="H90" i="17" s="1"/>
  <c r="G121" i="17"/>
  <c r="H121" i="17" s="1"/>
  <c r="V113" i="17"/>
  <c r="W113" i="17" s="1"/>
  <c r="S216" i="17"/>
  <c r="T216" i="17" s="1"/>
  <c r="S161" i="17"/>
  <c r="T161" i="17" s="1"/>
  <c r="M62" i="17"/>
  <c r="N62" i="17" s="1"/>
  <c r="X46" i="17"/>
  <c r="I49" i="17"/>
  <c r="L238" i="17"/>
  <c r="L229" i="17"/>
  <c r="M120" i="17"/>
  <c r="N120" i="17" s="1"/>
  <c r="V59" i="17"/>
  <c r="W59" i="17" s="1"/>
  <c r="G62" i="17"/>
  <c r="H62" i="17" s="1"/>
  <c r="X32" i="17"/>
  <c r="P189" i="17"/>
  <c r="Q189" i="17" s="1"/>
  <c r="P235" i="17"/>
  <c r="Q235" i="17" s="1"/>
  <c r="P231" i="17"/>
  <c r="Q231" i="17" s="1"/>
  <c r="P90" i="17"/>
  <c r="Q90" i="17" s="1"/>
  <c r="P120" i="17"/>
  <c r="Q120" i="17" s="1"/>
  <c r="X87" i="17"/>
  <c r="I90" i="17"/>
  <c r="V252" i="17"/>
  <c r="V213" i="17"/>
  <c r="W213" i="17" s="1"/>
  <c r="G216" i="17"/>
  <c r="H216" i="17" s="1"/>
  <c r="V133" i="17"/>
  <c r="W133" i="17" s="1"/>
  <c r="S189" i="17"/>
  <c r="T189" i="17" s="1"/>
  <c r="U234" i="17"/>
  <c r="U230" i="17"/>
  <c r="U225" i="17"/>
  <c r="S119" i="17"/>
  <c r="T119" i="17" s="1"/>
  <c r="S114" i="17"/>
  <c r="T114" i="17" s="1"/>
  <c r="V20" i="17"/>
  <c r="W20" i="17" s="1"/>
  <c r="M65" i="17"/>
  <c r="N65" i="17" s="1"/>
  <c r="X61" i="17"/>
  <c r="M78" i="17"/>
  <c r="N78" i="17" s="1"/>
  <c r="V215" i="17"/>
  <c r="W215" i="17" s="1"/>
  <c r="X213" i="17"/>
  <c r="X216" i="17" s="1"/>
  <c r="I216" i="17"/>
  <c r="M63" i="17"/>
  <c r="N63" i="17" s="1"/>
  <c r="M58" i="17"/>
  <c r="N58" i="17" s="1"/>
  <c r="J216" i="17"/>
  <c r="K216" i="17" s="1"/>
  <c r="J118" i="17"/>
  <c r="K118" i="17" s="1"/>
  <c r="J49" i="17"/>
  <c r="K49" i="17" s="1"/>
  <c r="J65" i="17"/>
  <c r="K65" i="17" s="1"/>
  <c r="O295" i="17"/>
  <c r="M235" i="17"/>
  <c r="N235" i="17" s="1"/>
  <c r="M231" i="17"/>
  <c r="N231" i="17" s="1"/>
  <c r="M236" i="17"/>
  <c r="N236" i="17" s="1"/>
  <c r="M232" i="17"/>
  <c r="N232" i="17" s="1"/>
  <c r="O78" i="17"/>
  <c r="G65" i="17"/>
  <c r="H65" i="17" s="1"/>
  <c r="V57" i="17"/>
  <c r="W57" i="17" s="1"/>
  <c r="M90" i="17"/>
  <c r="N90" i="17" s="1"/>
  <c r="X131" i="17"/>
  <c r="X134" i="17" s="1"/>
  <c r="I134" i="17"/>
  <c r="V88" i="17"/>
  <c r="W88" i="17" s="1"/>
  <c r="V251" i="17"/>
  <c r="V193" i="17"/>
  <c r="W193" i="17" s="1"/>
  <c r="G239" i="17"/>
  <c r="H239" i="17" s="1"/>
  <c r="V227" i="17"/>
  <c r="W227" i="17" s="1"/>
  <c r="I236" i="17"/>
  <c r="I232" i="17"/>
  <c r="X224" i="17"/>
  <c r="V75" i="17"/>
  <c r="W75" i="17" s="1"/>
  <c r="G78" i="17"/>
  <c r="H78" i="17" s="1"/>
  <c r="U177" i="17"/>
  <c r="S149" i="17"/>
  <c r="T149" i="17" s="1"/>
  <c r="X14" i="17"/>
  <c r="X113" i="17"/>
  <c r="I121" i="17"/>
  <c r="X121" i="17" s="1"/>
  <c r="P119" i="17"/>
  <c r="Q119" i="17" s="1"/>
  <c r="P114" i="17"/>
  <c r="Q114" i="17" s="1"/>
  <c r="X153" i="17"/>
  <c r="V214" i="17"/>
  <c r="W214" i="17" s="1"/>
  <c r="S177" i="17"/>
  <c r="T177" i="17" s="1"/>
  <c r="J235" i="17"/>
  <c r="K235" i="17" s="1"/>
  <c r="J231" i="17"/>
  <c r="L90" i="17"/>
  <c r="O189" i="17"/>
  <c r="O118" i="17"/>
  <c r="O65" i="17"/>
  <c r="S120" i="17"/>
  <c r="T120" i="17" s="1"/>
  <c r="X105" i="17"/>
  <c r="V132" i="17"/>
  <c r="W132" i="17" s="1"/>
  <c r="I106" i="17"/>
  <c r="P177" i="17"/>
  <c r="Q177" i="17" s="1"/>
  <c r="R229" i="17"/>
  <c r="R238" i="17"/>
  <c r="P161" i="17"/>
  <c r="Q161" i="17" s="1"/>
  <c r="P106" i="17"/>
  <c r="Q106" i="17" s="1"/>
  <c r="V115" i="17"/>
  <c r="W115" i="17" s="1"/>
  <c r="G118" i="17"/>
  <c r="H118" i="17" s="1"/>
  <c r="S236" i="17"/>
  <c r="T236" i="17" s="1"/>
  <c r="S232" i="17"/>
  <c r="T232" i="17" s="1"/>
  <c r="J201" i="17"/>
  <c r="K201" i="17" s="1"/>
  <c r="J236" i="17"/>
  <c r="K236" i="17" s="1"/>
  <c r="J232" i="17"/>
  <c r="K232" i="17" s="1"/>
  <c r="J22" i="17"/>
  <c r="K22" i="17" s="1"/>
  <c r="O229" i="17"/>
  <c r="O238" i="17"/>
  <c r="M189" i="17"/>
  <c r="N189" i="17" s="1"/>
  <c r="G22" i="17"/>
  <c r="H22" i="17" s="1"/>
  <c r="V19" i="17"/>
  <c r="W19" i="17" s="1"/>
  <c r="S65" i="17"/>
  <c r="T65" i="17" s="1"/>
  <c r="V45" i="17"/>
  <c r="W45" i="17" s="1"/>
  <c r="M118" i="17"/>
  <c r="N118" i="17" s="1"/>
  <c r="P216" i="17"/>
  <c r="Q216" i="17" s="1"/>
  <c r="R235" i="17"/>
  <c r="R231" i="17"/>
  <c r="V181" i="17"/>
  <c r="W181" i="17" s="1"/>
  <c r="V199" i="17"/>
  <c r="W199" i="17" s="1"/>
  <c r="V130" i="17"/>
  <c r="W130" i="17" s="1"/>
  <c r="S240" i="17"/>
  <c r="T240" i="17" s="1"/>
  <c r="U238" i="17"/>
  <c r="U229" i="17"/>
  <c r="X57" i="17"/>
  <c r="I65" i="17"/>
  <c r="X31" i="17"/>
  <c r="X34" i="17" s="1"/>
  <c r="I34" i="17"/>
  <c r="P22" i="17"/>
  <c r="Q22" i="17" s="1"/>
  <c r="I234" i="17"/>
  <c r="I230" i="17"/>
  <c r="X222" i="17"/>
  <c r="I225" i="17"/>
  <c r="V32" i="17"/>
  <c r="W32" i="17" s="1"/>
  <c r="J240" i="17"/>
  <c r="V48" i="17"/>
  <c r="W48" i="17" s="1"/>
  <c r="X117" i="17"/>
  <c r="P234" i="17"/>
  <c r="Q234" i="17" s="1"/>
  <c r="P230" i="17"/>
  <c r="Q230" i="17" s="1"/>
  <c r="P225" i="17"/>
  <c r="Q225" i="17" s="1"/>
  <c r="P149" i="17"/>
  <c r="Q149" i="17" s="1"/>
  <c r="P49" i="17"/>
  <c r="Q49" i="17" s="1"/>
  <c r="V185" i="17"/>
  <c r="W185" i="17" s="1"/>
  <c r="X174" i="17"/>
  <c r="X177" i="17" s="1"/>
  <c r="I177" i="17"/>
  <c r="X141" i="17"/>
  <c r="V141" i="17"/>
  <c r="W141" i="17" s="1"/>
  <c r="X76" i="17"/>
  <c r="V56" i="17"/>
  <c r="W56" i="17" s="1"/>
  <c r="G64" i="17"/>
  <c r="H64" i="17" s="1"/>
  <c r="V153" i="17"/>
  <c r="W153" i="17" s="1"/>
  <c r="J34" i="17"/>
  <c r="K34" i="17" s="1"/>
  <c r="R58" i="17"/>
  <c r="X74" i="17"/>
  <c r="M240" i="17"/>
  <c r="N240" i="17" s="1"/>
  <c r="O119" i="17"/>
  <c r="O122" i="17" s="1"/>
  <c r="O114" i="17"/>
  <c r="V26" i="17"/>
  <c r="W26" i="17" s="1"/>
  <c r="U78" i="17"/>
  <c r="R234" i="17"/>
  <c r="R225" i="17"/>
  <c r="R230" i="17"/>
  <c r="R78" i="17"/>
  <c r="X293" i="17"/>
  <c r="V248" i="17"/>
  <c r="V188" i="17"/>
  <c r="W188" i="17" s="1"/>
  <c r="V159" i="17"/>
  <c r="W159" i="17" s="1"/>
  <c r="X188" i="17"/>
  <c r="X116" i="17"/>
  <c r="G119" i="17"/>
  <c r="H119" i="17" s="1"/>
  <c r="V111" i="17"/>
  <c r="W111" i="17" s="1"/>
  <c r="G114" i="17"/>
  <c r="H114" i="17" s="1"/>
  <c r="S229" i="17"/>
  <c r="T229" i="17" s="1"/>
  <c r="S238" i="17"/>
  <c r="T238" i="17" s="1"/>
  <c r="S134" i="17"/>
  <c r="T134" i="17" s="1"/>
  <c r="S118" i="17"/>
  <c r="T118" i="17" s="1"/>
  <c r="X19" i="17"/>
  <c r="I22" i="17"/>
  <c r="V60" i="17"/>
  <c r="W60" i="17" s="1"/>
  <c r="U34" i="17"/>
  <c r="X48" i="17"/>
  <c r="X77" i="17"/>
  <c r="U106" i="17"/>
  <c r="I161" i="17"/>
  <c r="X158" i="17"/>
  <c r="L161" i="17"/>
  <c r="L34" i="17"/>
  <c r="O234" i="17"/>
  <c r="O230" i="17"/>
  <c r="O233" i="17" s="1"/>
  <c r="O225" i="17"/>
  <c r="M177" i="17"/>
  <c r="N177" i="17" s="1"/>
  <c r="X20" i="17"/>
  <c r="V30" i="17"/>
  <c r="W30" i="17" s="1"/>
  <c r="O49" i="17"/>
  <c r="X103" i="17"/>
  <c r="P236" i="17"/>
  <c r="Q236" i="17" s="1"/>
  <c r="P232" i="17"/>
  <c r="Q232" i="17" s="1"/>
  <c r="X187" i="17"/>
  <c r="X185" i="17"/>
  <c r="G134" i="17"/>
  <c r="H134" i="17" s="1"/>
  <c r="V131" i="17"/>
  <c r="W131" i="17" s="1"/>
  <c r="S239" i="17"/>
  <c r="T239" i="17" s="1"/>
  <c r="X18" i="17"/>
  <c r="I118" i="17"/>
  <c r="L234" i="17"/>
  <c r="L230" i="17"/>
  <c r="L225" i="17"/>
  <c r="J177" i="17"/>
  <c r="K177" i="17" s="1"/>
  <c r="M234" i="17"/>
  <c r="N234" i="17" s="1"/>
  <c r="M230" i="17"/>
  <c r="N230" i="17" s="1"/>
  <c r="M225" i="17"/>
  <c r="G63" i="17"/>
  <c r="H63" i="17" s="1"/>
  <c r="G58" i="17"/>
  <c r="H58" i="17" s="1"/>
  <c r="V55" i="17"/>
  <c r="W55" i="17" s="1"/>
  <c r="M64" i="17"/>
  <c r="N64" i="17" s="1"/>
  <c r="S34" i="17"/>
  <c r="T34" i="17" s="1"/>
  <c r="V33" i="17"/>
  <c r="W33" i="17" s="1"/>
  <c r="S49" i="17"/>
  <c r="T49" i="17" s="1"/>
  <c r="M121" i="17"/>
  <c r="N121" i="17" s="1"/>
  <c r="P118" i="17"/>
  <c r="Q118" i="17" s="1"/>
  <c r="I295" i="17"/>
  <c r="X292" i="17"/>
  <c r="X252" i="17"/>
  <c r="V186" i="17"/>
  <c r="W186" i="17" s="1"/>
  <c r="G189" i="17"/>
  <c r="H189" i="17" s="1"/>
  <c r="V176" i="17"/>
  <c r="W176" i="17" s="1"/>
  <c r="V97" i="17"/>
  <c r="W97" i="17" s="1"/>
  <c r="I240" i="17"/>
  <c r="X228" i="17"/>
  <c r="U63" i="17"/>
  <c r="U66" i="17" s="1"/>
  <c r="U58" i="17"/>
  <c r="P63" i="17"/>
  <c r="Q63" i="17" s="1"/>
  <c r="P58" i="17"/>
  <c r="Q58" i="17" s="1"/>
  <c r="V173" i="17"/>
  <c r="W173" i="17" s="1"/>
  <c r="X186" i="17"/>
  <c r="I189" i="17"/>
  <c r="S64" i="17"/>
  <c r="T64" i="17" s="1"/>
  <c r="L78" i="17"/>
  <c r="J78" i="17"/>
  <c r="K78" i="17" s="1"/>
  <c r="L63" i="17"/>
  <c r="L66" i="17" s="1"/>
  <c r="L58" i="17"/>
  <c r="M149" i="17"/>
  <c r="N149" i="17" s="1"/>
  <c r="X47" i="17"/>
  <c r="P34" i="17"/>
  <c r="Q34" i="17" s="1"/>
  <c r="X75" i="17"/>
  <c r="I78" i="17"/>
  <c r="X251" i="17"/>
  <c r="X198" i="17"/>
  <c r="X201" i="17" s="1"/>
  <c r="I201" i="17"/>
  <c r="X146" i="17"/>
  <c r="X149" i="17" s="1"/>
  <c r="I149" i="17"/>
  <c r="V160" i="17"/>
  <c r="W160" i="17" s="1"/>
  <c r="G149" i="17"/>
  <c r="H149" i="17" s="1"/>
  <c r="V146" i="17"/>
  <c r="W146" i="17" s="1"/>
  <c r="V117" i="17"/>
  <c r="W117" i="17" s="1"/>
  <c r="I120" i="17"/>
  <c r="X112" i="17"/>
  <c r="S234" i="17"/>
  <c r="T234" i="17" s="1"/>
  <c r="S230" i="17"/>
  <c r="T230" i="17" s="1"/>
  <c r="S225" i="17"/>
  <c r="T225" i="17" s="1"/>
  <c r="U189" i="17"/>
  <c r="M49" i="17"/>
  <c r="N49" i="17" s="1"/>
  <c r="R118" i="17"/>
  <c r="X208" i="17"/>
  <c r="G161" i="17"/>
  <c r="H161" i="17" s="1"/>
  <c r="V158" i="17"/>
  <c r="W158" i="17" s="1"/>
  <c r="L236" i="17"/>
  <c r="L232" i="17"/>
  <c r="J230" i="17"/>
  <c r="K230" i="17" s="1"/>
  <c r="J225" i="17"/>
  <c r="K225" i="17" s="1"/>
  <c r="J234" i="17"/>
  <c r="K234" i="17" s="1"/>
  <c r="L118" i="17"/>
  <c r="R66" i="17"/>
  <c r="S22" i="17"/>
  <c r="T22" i="17" s="1"/>
  <c r="G34" i="17"/>
  <c r="H34" i="17" s="1"/>
  <c r="V31" i="17"/>
  <c r="W31" i="17" s="1"/>
  <c r="V41" i="17"/>
  <c r="W41" i="17" s="1"/>
  <c r="U114" i="17"/>
  <c r="U119" i="17"/>
  <c r="U122" i="17" s="1"/>
  <c r="P238" i="17"/>
  <c r="Q238" i="17" s="1"/>
  <c r="P229" i="17"/>
  <c r="Q229" i="17" s="1"/>
  <c r="P239" i="17"/>
  <c r="Q239" i="17" s="1"/>
  <c r="R114" i="17"/>
  <c r="R119" i="17"/>
  <c r="R122" i="17" s="1"/>
  <c r="P62" i="17"/>
  <c r="Q62" i="17" s="1"/>
  <c r="V76" i="17"/>
  <c r="W76" i="17" s="1"/>
  <c r="M134" i="17"/>
  <c r="N134" i="17" s="1"/>
  <c r="X250" i="17"/>
  <c r="V212" i="17"/>
  <c r="W212" i="17" s="1"/>
  <c r="V168" i="17"/>
  <c r="W168" i="17" s="1"/>
  <c r="G235" i="17"/>
  <c r="H235" i="17" s="1"/>
  <c r="G231" i="17"/>
  <c r="H231" i="17" s="1"/>
  <c r="V223" i="17"/>
  <c r="W223" i="17" s="1"/>
  <c r="X159" i="17"/>
  <c r="V105" i="17"/>
  <c r="W105" i="17" s="1"/>
  <c r="V89" i="17"/>
  <c r="W89" i="17" s="1"/>
  <c r="X247" i="17"/>
  <c r="X55" i="17"/>
  <c r="I58" i="17"/>
  <c r="I63" i="17"/>
  <c r="G240" i="17"/>
  <c r="H240" i="17" s="1"/>
  <c r="V228" i="17"/>
  <c r="W228" i="17" s="1"/>
  <c r="J161" i="17"/>
  <c r="K161" i="17" s="1"/>
  <c r="J90" i="17"/>
  <c r="K90" i="17" s="1"/>
  <c r="J121" i="17"/>
  <c r="K121" i="17" s="1"/>
  <c r="J58" i="17"/>
  <c r="K58" i="17" s="1"/>
  <c r="M239" i="17"/>
  <c r="M161" i="17"/>
  <c r="N161" i="17" s="1"/>
  <c r="I64" i="17"/>
  <c r="X64" i="17" s="1"/>
  <c r="X56" i="17"/>
  <c r="V61" i="17"/>
  <c r="W61" i="17" s="1"/>
  <c r="X89" i="17"/>
  <c r="M201" i="17"/>
  <c r="N201" i="17" s="1"/>
  <c r="P201" i="17"/>
  <c r="Q201" i="17" s="1"/>
  <c r="I235" i="17"/>
  <c r="I231" i="17"/>
  <c r="X223" i="17"/>
  <c r="S90" i="17"/>
  <c r="T90" i="17" s="1"/>
  <c r="X59" i="17"/>
  <c r="I62" i="17"/>
  <c r="X115" i="17"/>
  <c r="X118" i="17" s="1"/>
  <c r="Q106" i="15"/>
  <c r="Q177" i="15"/>
  <c r="Q149" i="15"/>
  <c r="K241" i="15"/>
  <c r="R201" i="15"/>
  <c r="Q90" i="15"/>
  <c r="Q34" i="15"/>
  <c r="Q62" i="15"/>
  <c r="Q161" i="15"/>
  <c r="Q231" i="15"/>
  <c r="O243" i="15"/>
  <c r="P268" i="15" s="1"/>
  <c r="R189" i="15"/>
  <c r="O241" i="15"/>
  <c r="I242" i="15"/>
  <c r="I245" i="15" s="1"/>
  <c r="J259" i="15"/>
  <c r="Q119" i="15"/>
  <c r="Q122" i="15" s="1"/>
  <c r="Q65" i="15"/>
  <c r="Q64" i="15"/>
  <c r="R65" i="15"/>
  <c r="J66" i="15"/>
  <c r="Q229" i="15"/>
  <c r="Q189" i="15"/>
  <c r="Q232" i="15"/>
  <c r="O233" i="15"/>
  <c r="R225" i="15"/>
  <c r="R232" i="15"/>
  <c r="L233" i="15"/>
  <c r="P233" i="15"/>
  <c r="R177" i="15"/>
  <c r="M242" i="15"/>
  <c r="N263" i="15"/>
  <c r="N269" i="15"/>
  <c r="R106" i="15"/>
  <c r="O122" i="15"/>
  <c r="P260" i="15"/>
  <c r="R58" i="15"/>
  <c r="Q58" i="15"/>
  <c r="H66" i="15"/>
  <c r="R63" i="15"/>
  <c r="H233" i="15"/>
  <c r="R230" i="15"/>
  <c r="H244" i="15"/>
  <c r="R236" i="15"/>
  <c r="H261" i="15"/>
  <c r="O242" i="15"/>
  <c r="O237" i="15"/>
  <c r="G243" i="15"/>
  <c r="Q235" i="15"/>
  <c r="Q63" i="15"/>
  <c r="J268" i="15"/>
  <c r="J264" i="15"/>
  <c r="Q225" i="15"/>
  <c r="K242" i="15"/>
  <c r="K245" i="15" s="1"/>
  <c r="K237" i="15"/>
  <c r="H242" i="15"/>
  <c r="H237" i="15"/>
  <c r="R234" i="15"/>
  <c r="H259" i="15"/>
  <c r="H241" i="15"/>
  <c r="R238" i="15"/>
  <c r="H263" i="15"/>
  <c r="R22" i="15"/>
  <c r="G66" i="15"/>
  <c r="L242" i="15"/>
  <c r="L237" i="15"/>
  <c r="L259" i="15"/>
  <c r="G233" i="15"/>
  <c r="Q230" i="15"/>
  <c r="P242" i="15"/>
  <c r="P237" i="15"/>
  <c r="P259" i="15"/>
  <c r="G241" i="15"/>
  <c r="Q238" i="15"/>
  <c r="R78" i="15"/>
  <c r="G242" i="15"/>
  <c r="G237" i="15"/>
  <c r="R120" i="15"/>
  <c r="L260" i="15"/>
  <c r="R229" i="15"/>
  <c r="H265" i="15"/>
  <c r="G244" i="15"/>
  <c r="Q244" i="15" s="1"/>
  <c r="Q236" i="15"/>
  <c r="Q78" i="15"/>
  <c r="H243" i="15"/>
  <c r="H260" i="15"/>
  <c r="R235" i="15"/>
  <c r="H264" i="15"/>
  <c r="R239" i="15"/>
  <c r="L244" i="15"/>
  <c r="L269" i="15" s="1"/>
  <c r="L261" i="15"/>
  <c r="L241" i="15"/>
  <c r="L263" i="15"/>
  <c r="Q22" i="15"/>
  <c r="P244" i="15"/>
  <c r="P269" i="15" s="1"/>
  <c r="P261" i="15"/>
  <c r="P241" i="15"/>
  <c r="P263" i="15"/>
  <c r="L268" i="15"/>
  <c r="K233" i="15"/>
  <c r="H256" i="2"/>
  <c r="H255" i="2"/>
  <c r="H254" i="2"/>
  <c r="H253" i="2"/>
  <c r="H252" i="2"/>
  <c r="H251" i="2"/>
  <c r="X15" i="2"/>
  <c r="L277" i="17" l="1"/>
  <c r="U278" i="17"/>
  <c r="Q114" i="15"/>
  <c r="N66" i="15"/>
  <c r="U277" i="17"/>
  <c r="R231" i="15"/>
  <c r="R240" i="15"/>
  <c r="R265" i="15" s="1"/>
  <c r="Q234" i="15"/>
  <c r="X62" i="17"/>
  <c r="N239" i="17"/>
  <c r="N225" i="17"/>
  <c r="K240" i="17"/>
  <c r="N229" i="17"/>
  <c r="K229" i="17"/>
  <c r="Q239" i="15"/>
  <c r="K231" i="17"/>
  <c r="N233" i="15"/>
  <c r="U276" i="17"/>
  <c r="U263" i="17"/>
  <c r="N242" i="15"/>
  <c r="N237" i="15"/>
  <c r="N262" i="15" s="1"/>
  <c r="N259" i="15"/>
  <c r="L265" i="17"/>
  <c r="I273" i="17"/>
  <c r="I260" i="17"/>
  <c r="O273" i="17"/>
  <c r="O260" i="17"/>
  <c r="I272" i="17"/>
  <c r="I259" i="17"/>
  <c r="I261" i="17"/>
  <c r="I274" i="17"/>
  <c r="L276" i="17"/>
  <c r="L263" i="17"/>
  <c r="R274" i="17"/>
  <c r="R261" i="17"/>
  <c r="G22" i="6"/>
  <c r="M241" i="15"/>
  <c r="O264" i="17"/>
  <c r="J122" i="15"/>
  <c r="R119" i="15"/>
  <c r="R122" i="15" s="1"/>
  <c r="L278" i="17"/>
  <c r="L266" i="15"/>
  <c r="L272" i="17"/>
  <c r="L259" i="17"/>
  <c r="R273" i="17"/>
  <c r="R260" i="17"/>
  <c r="O276" i="17"/>
  <c r="O263" i="17"/>
  <c r="R276" i="17"/>
  <c r="R263" i="17"/>
  <c r="I277" i="17"/>
  <c r="I264" i="17"/>
  <c r="N260" i="15"/>
  <c r="N243" i="15"/>
  <c r="N268" i="15" s="1"/>
  <c r="J241" i="15"/>
  <c r="J262" i="15" s="1"/>
  <c r="J242" i="15"/>
  <c r="J244" i="15"/>
  <c r="L274" i="17"/>
  <c r="L261" i="17"/>
  <c r="U274" i="17"/>
  <c r="U261" i="17"/>
  <c r="N267" i="15"/>
  <c r="I265" i="17"/>
  <c r="I278" i="17"/>
  <c r="O272" i="17"/>
  <c r="O259" i="17"/>
  <c r="R259" i="17"/>
  <c r="R272" i="17"/>
  <c r="U272" i="17"/>
  <c r="U259" i="17"/>
  <c r="I276" i="17"/>
  <c r="I263" i="17"/>
  <c r="O274" i="17"/>
  <c r="O261" i="17"/>
  <c r="K114" i="17"/>
  <c r="L260" i="17"/>
  <c r="L273" i="17"/>
  <c r="U273" i="17"/>
  <c r="U260" i="17"/>
  <c r="G49" i="6"/>
  <c r="R134" i="15"/>
  <c r="N264" i="15"/>
  <c r="J233" i="15"/>
  <c r="G34" i="6"/>
  <c r="N241" i="15"/>
  <c r="N266" i="15" s="1"/>
  <c r="J237" i="15"/>
  <c r="X295" i="17"/>
  <c r="X231" i="17"/>
  <c r="R233" i="17"/>
  <c r="X189" i="17"/>
  <c r="U233" i="17"/>
  <c r="X120" i="17"/>
  <c r="X106" i="17"/>
  <c r="L122" i="17"/>
  <c r="X78" i="17"/>
  <c r="X65" i="17"/>
  <c r="X22" i="17"/>
  <c r="X58" i="17"/>
  <c r="J233" i="17"/>
  <c r="K233" i="17" s="1"/>
  <c r="M233" i="17"/>
  <c r="N233" i="17" s="1"/>
  <c r="O237" i="17"/>
  <c r="O242" i="17"/>
  <c r="P233" i="17"/>
  <c r="Q233" i="17" s="1"/>
  <c r="I242" i="17"/>
  <c r="X234" i="17"/>
  <c r="I237" i="17"/>
  <c r="U241" i="17"/>
  <c r="O241" i="17"/>
  <c r="V118" i="17"/>
  <c r="W118" i="17" s="1"/>
  <c r="V65" i="17"/>
  <c r="W65" i="17" s="1"/>
  <c r="M244" i="17"/>
  <c r="N244" i="17" s="1"/>
  <c r="S122" i="17"/>
  <c r="T122" i="17" s="1"/>
  <c r="U242" i="17"/>
  <c r="U237" i="17"/>
  <c r="V90" i="17"/>
  <c r="W90" i="17" s="1"/>
  <c r="O243" i="17"/>
  <c r="V201" i="17"/>
  <c r="W201" i="17" s="1"/>
  <c r="V229" i="17"/>
  <c r="W229" i="17" s="1"/>
  <c r="X114" i="17"/>
  <c r="O244" i="17"/>
  <c r="J122" i="17"/>
  <c r="K122" i="17" s="1"/>
  <c r="U243" i="17"/>
  <c r="P241" i="17"/>
  <c r="Q241" i="17" s="1"/>
  <c r="J237" i="17"/>
  <c r="K237" i="17" s="1"/>
  <c r="J242" i="17"/>
  <c r="K242" i="17" s="1"/>
  <c r="S233" i="17"/>
  <c r="T233" i="17" s="1"/>
  <c r="V149" i="17"/>
  <c r="W149" i="17" s="1"/>
  <c r="V189" i="17"/>
  <c r="W189" i="17" s="1"/>
  <c r="V63" i="17"/>
  <c r="W63" i="17" s="1"/>
  <c r="G66" i="17"/>
  <c r="H66" i="17" s="1"/>
  <c r="M242" i="17"/>
  <c r="N242" i="17" s="1"/>
  <c r="M237" i="17"/>
  <c r="N237" i="17" s="1"/>
  <c r="L233" i="17"/>
  <c r="V114" i="17"/>
  <c r="W114" i="17" s="1"/>
  <c r="V64" i="17"/>
  <c r="W64" i="17" s="1"/>
  <c r="P242" i="17"/>
  <c r="Q242" i="17" s="1"/>
  <c r="P237" i="17"/>
  <c r="Q237" i="17" s="1"/>
  <c r="J244" i="17"/>
  <c r="X232" i="17"/>
  <c r="V239" i="17"/>
  <c r="W239" i="17" s="1"/>
  <c r="P243" i="17"/>
  <c r="Q243" i="17" s="1"/>
  <c r="X49" i="17"/>
  <c r="V121" i="17"/>
  <c r="W121" i="17" s="1"/>
  <c r="G233" i="17"/>
  <c r="H233" i="17" s="1"/>
  <c r="V230" i="17"/>
  <c r="W230" i="17" s="1"/>
  <c r="M241" i="17"/>
  <c r="X229" i="17"/>
  <c r="J66" i="17"/>
  <c r="K66" i="17" s="1"/>
  <c r="J241" i="17"/>
  <c r="K241" i="17" s="1"/>
  <c r="V177" i="17"/>
  <c r="W177" i="17" s="1"/>
  <c r="V232" i="17"/>
  <c r="W232" i="17" s="1"/>
  <c r="M122" i="17"/>
  <c r="N122" i="17" s="1"/>
  <c r="U244" i="17"/>
  <c r="V240" i="17"/>
  <c r="W240" i="17" s="1"/>
  <c r="V231" i="17"/>
  <c r="W231" i="17" s="1"/>
  <c r="V34" i="17"/>
  <c r="W34" i="17" s="1"/>
  <c r="L244" i="17"/>
  <c r="S237" i="17"/>
  <c r="T237" i="17" s="1"/>
  <c r="S242" i="17"/>
  <c r="T242" i="17" s="1"/>
  <c r="V58" i="17"/>
  <c r="W58" i="17" s="1"/>
  <c r="L242" i="17"/>
  <c r="L237" i="17"/>
  <c r="P244" i="17"/>
  <c r="Q244" i="17" s="1"/>
  <c r="S241" i="17"/>
  <c r="T241" i="17" s="1"/>
  <c r="V119" i="17"/>
  <c r="W119" i="17" s="1"/>
  <c r="G122" i="17"/>
  <c r="H122" i="17" s="1"/>
  <c r="X225" i="17"/>
  <c r="R243" i="17"/>
  <c r="S244" i="17"/>
  <c r="T244" i="17" s="1"/>
  <c r="R241" i="17"/>
  <c r="J243" i="17"/>
  <c r="K243" i="17" s="1"/>
  <c r="P122" i="17"/>
  <c r="Q122" i="17" s="1"/>
  <c r="V78" i="17"/>
  <c r="W78" i="17" s="1"/>
  <c r="I244" i="17"/>
  <c r="X236" i="17"/>
  <c r="M66" i="17"/>
  <c r="N66" i="17" s="1"/>
  <c r="V216" i="17"/>
  <c r="W216" i="17" s="1"/>
  <c r="X90" i="17"/>
  <c r="G237" i="17"/>
  <c r="H237" i="17" s="1"/>
  <c r="G242" i="17"/>
  <c r="H242" i="17" s="1"/>
  <c r="V234" i="17"/>
  <c r="W234" i="17" s="1"/>
  <c r="X238" i="17"/>
  <c r="I241" i="17"/>
  <c r="G244" i="17"/>
  <c r="H244" i="17" s="1"/>
  <c r="V236" i="17"/>
  <c r="W236" i="17" s="1"/>
  <c r="V49" i="17"/>
  <c r="W49" i="17" s="1"/>
  <c r="S66" i="17"/>
  <c r="T66" i="17" s="1"/>
  <c r="G241" i="17"/>
  <c r="H241" i="17" s="1"/>
  <c r="V238" i="17"/>
  <c r="W238" i="17" s="1"/>
  <c r="X119" i="17"/>
  <c r="X122" i="17" s="1"/>
  <c r="I122" i="17"/>
  <c r="O66" i="17"/>
  <c r="L243" i="17"/>
  <c r="V106" i="17"/>
  <c r="W106" i="17" s="1"/>
  <c r="I243" i="17"/>
  <c r="X235" i="17"/>
  <c r="X63" i="17"/>
  <c r="X66" i="17" s="1"/>
  <c r="I66" i="17"/>
  <c r="G243" i="17"/>
  <c r="H243" i="17" s="1"/>
  <c r="V235" i="17"/>
  <c r="W235" i="17" s="1"/>
  <c r="V161" i="17"/>
  <c r="W161" i="17" s="1"/>
  <c r="P66" i="17"/>
  <c r="Q66" i="17" s="1"/>
  <c r="X240" i="17"/>
  <c r="V134" i="17"/>
  <c r="W134" i="17" s="1"/>
  <c r="X161" i="17"/>
  <c r="R237" i="17"/>
  <c r="R242" i="17"/>
  <c r="X230" i="17"/>
  <c r="X233" i="17" s="1"/>
  <c r="I233" i="17"/>
  <c r="V22" i="17"/>
  <c r="W22" i="17" s="1"/>
  <c r="M243" i="17"/>
  <c r="N243" i="17" s="1"/>
  <c r="V62" i="17"/>
  <c r="W62" i="17" s="1"/>
  <c r="L241" i="17"/>
  <c r="V225" i="17"/>
  <c r="W225" i="17" s="1"/>
  <c r="R244" i="17"/>
  <c r="V120" i="17"/>
  <c r="W120" i="17" s="1"/>
  <c r="S243" i="17"/>
  <c r="T243" i="17" s="1"/>
  <c r="X239" i="17"/>
  <c r="O245" i="15"/>
  <c r="Q243" i="15"/>
  <c r="R66" i="15"/>
  <c r="Q66" i="15"/>
  <c r="R264" i="15"/>
  <c r="Q241" i="15"/>
  <c r="R233" i="15"/>
  <c r="P266" i="15"/>
  <c r="J263" i="15"/>
  <c r="J267" i="15"/>
  <c r="M245" i="15"/>
  <c r="Q233" i="15"/>
  <c r="P262" i="15"/>
  <c r="R260" i="15"/>
  <c r="H266" i="15"/>
  <c r="L262" i="15"/>
  <c r="H262" i="15"/>
  <c r="G245" i="15"/>
  <c r="Q242" i="15"/>
  <c r="R263" i="15"/>
  <c r="R241" i="15"/>
  <c r="H245" i="15"/>
  <c r="R242" i="15"/>
  <c r="H267" i="15"/>
  <c r="Q237" i="15"/>
  <c r="P245" i="15"/>
  <c r="P267" i="15"/>
  <c r="R261" i="15"/>
  <c r="H268" i="15"/>
  <c r="R243" i="15"/>
  <c r="R268" i="15" s="1"/>
  <c r="L245" i="15"/>
  <c r="L270" i="15" s="1"/>
  <c r="L267" i="15"/>
  <c r="R259" i="15"/>
  <c r="R237" i="15"/>
  <c r="R244" i="15"/>
  <c r="R269" i="15" s="1"/>
  <c r="H269" i="15"/>
  <c r="I283" i="2"/>
  <c r="N241" i="17" l="1"/>
  <c r="K244" i="17"/>
  <c r="Q245" i="15"/>
  <c r="P270" i="15"/>
  <c r="L279" i="17"/>
  <c r="L266" i="17"/>
  <c r="L268" i="17"/>
  <c r="L281" i="17"/>
  <c r="L280" i="17"/>
  <c r="L267" i="17"/>
  <c r="L282" i="17"/>
  <c r="L269" i="17"/>
  <c r="U282" i="17"/>
  <c r="U269" i="17"/>
  <c r="U280" i="17"/>
  <c r="U267" i="17"/>
  <c r="X259" i="17"/>
  <c r="X272" i="17"/>
  <c r="O275" i="17"/>
  <c r="O262" i="17"/>
  <c r="X273" i="17"/>
  <c r="X260" i="17"/>
  <c r="R268" i="17"/>
  <c r="R281" i="17"/>
  <c r="O282" i="17"/>
  <c r="O269" i="17"/>
  <c r="O268" i="17"/>
  <c r="O281" i="17"/>
  <c r="O279" i="17"/>
  <c r="O266" i="17"/>
  <c r="I280" i="17"/>
  <c r="I267" i="17"/>
  <c r="R282" i="17"/>
  <c r="R269" i="17"/>
  <c r="R280" i="17"/>
  <c r="R267" i="17"/>
  <c r="X278" i="17"/>
  <c r="X265" i="17"/>
  <c r="I281" i="17"/>
  <c r="I268" i="17"/>
  <c r="I279" i="17"/>
  <c r="I266" i="17"/>
  <c r="X274" i="17"/>
  <c r="X261" i="17"/>
  <c r="U279" i="17"/>
  <c r="U266" i="17"/>
  <c r="J269" i="15"/>
  <c r="J265" i="15"/>
  <c r="N245" i="15"/>
  <c r="N270" i="15" s="1"/>
  <c r="X264" i="17"/>
  <c r="X277" i="17"/>
  <c r="R275" i="17"/>
  <c r="R262" i="17"/>
  <c r="X276" i="17"/>
  <c r="X263" i="17"/>
  <c r="I282" i="17"/>
  <c r="I269" i="17"/>
  <c r="R279" i="17"/>
  <c r="R266" i="17"/>
  <c r="L262" i="17"/>
  <c r="L275" i="17"/>
  <c r="U268" i="17"/>
  <c r="U281" i="17"/>
  <c r="U275" i="17"/>
  <c r="U262" i="17"/>
  <c r="I275" i="17"/>
  <c r="I262" i="17"/>
  <c r="O280" i="17"/>
  <c r="O267" i="17"/>
  <c r="J245" i="15"/>
  <c r="V241" i="17"/>
  <c r="W241" i="17" s="1"/>
  <c r="X241" i="17"/>
  <c r="V66" i="17"/>
  <c r="W66" i="17" s="1"/>
  <c r="J245" i="17"/>
  <c r="K245" i="17" s="1"/>
  <c r="O245" i="17"/>
  <c r="R245" i="17"/>
  <c r="V243" i="17"/>
  <c r="W243" i="17" s="1"/>
  <c r="X243" i="17"/>
  <c r="V244" i="17"/>
  <c r="W244" i="17" s="1"/>
  <c r="X244" i="17"/>
  <c r="P245" i="17"/>
  <c r="Q245" i="17" s="1"/>
  <c r="U245" i="17"/>
  <c r="I245" i="17"/>
  <c r="X242" i="17"/>
  <c r="V237" i="17"/>
  <c r="W237" i="17" s="1"/>
  <c r="L245" i="17"/>
  <c r="M245" i="17"/>
  <c r="N245" i="17" s="1"/>
  <c r="G245" i="17"/>
  <c r="H245" i="17" s="1"/>
  <c r="V242" i="17"/>
  <c r="W242" i="17" s="1"/>
  <c r="V122" i="17"/>
  <c r="W122" i="17" s="1"/>
  <c r="S245" i="17"/>
  <c r="T245" i="17" s="1"/>
  <c r="V233" i="17"/>
  <c r="W233" i="17" s="1"/>
  <c r="X237" i="17"/>
  <c r="R266" i="15"/>
  <c r="R262" i="15"/>
  <c r="H270" i="15"/>
  <c r="R267" i="15"/>
  <c r="R245" i="15"/>
  <c r="R270" i="15" s="1"/>
  <c r="H215" i="1"/>
  <c r="H246" i="1" s="1"/>
  <c r="R246" i="1" s="1"/>
  <c r="H209" i="1"/>
  <c r="H11" i="2"/>
  <c r="H11" i="1"/>
  <c r="X280" i="17" l="1"/>
  <c r="X267" i="17"/>
  <c r="X282" i="17"/>
  <c r="X269" i="17"/>
  <c r="R283" i="17"/>
  <c r="R270" i="17"/>
  <c r="X279" i="17"/>
  <c r="X266" i="17"/>
  <c r="I283" i="17"/>
  <c r="I270" i="17"/>
  <c r="O283" i="17"/>
  <c r="O270" i="17"/>
  <c r="L283" i="17"/>
  <c r="L270" i="17"/>
  <c r="U283" i="17"/>
  <c r="U270" i="17"/>
  <c r="X268" i="17"/>
  <c r="X281" i="17"/>
  <c r="J270" i="15"/>
  <c r="J266" i="15"/>
  <c r="X275" i="17"/>
  <c r="X262" i="17"/>
  <c r="X245" i="17"/>
  <c r="V245" i="17"/>
  <c r="W245" i="17" s="1"/>
  <c r="G209" i="1"/>
  <c r="H45" i="6" s="1"/>
  <c r="H20" i="1"/>
  <c r="H18" i="1"/>
  <c r="H26" i="1"/>
  <c r="H30" i="1"/>
  <c r="H31" i="1"/>
  <c r="H32" i="1"/>
  <c r="H33" i="1"/>
  <c r="H41" i="1"/>
  <c r="H45" i="1"/>
  <c r="H46" i="1"/>
  <c r="H47" i="1"/>
  <c r="H48" i="1"/>
  <c r="H58" i="1"/>
  <c r="H59" i="1"/>
  <c r="H60" i="1"/>
  <c r="X283" i="17" l="1"/>
  <c r="X270" i="17"/>
  <c r="H49" i="1"/>
  <c r="H61" i="1"/>
  <c r="H34" i="1"/>
  <c r="H55" i="1"/>
  <c r="H63" i="1" s="1"/>
  <c r="H14" i="1"/>
  <c r="H54" i="1"/>
  <c r="H62" i="1" s="1"/>
  <c r="H19" i="1"/>
  <c r="H56" i="1"/>
  <c r="H21" i="1"/>
  <c r="P146" i="1"/>
  <c r="O146" i="1"/>
  <c r="N146" i="1"/>
  <c r="M146" i="1"/>
  <c r="L146" i="1"/>
  <c r="K146" i="1"/>
  <c r="J146" i="1"/>
  <c r="I146" i="1"/>
  <c r="H146" i="1"/>
  <c r="G146" i="1"/>
  <c r="P145" i="1"/>
  <c r="O145" i="1"/>
  <c r="N145" i="1"/>
  <c r="M145" i="1"/>
  <c r="L145" i="1"/>
  <c r="K145" i="1"/>
  <c r="J145" i="1"/>
  <c r="I145" i="1"/>
  <c r="H145" i="1"/>
  <c r="G145" i="1"/>
  <c r="P144" i="1"/>
  <c r="O144" i="1"/>
  <c r="N144" i="1"/>
  <c r="M144" i="1"/>
  <c r="L144" i="1"/>
  <c r="K144" i="1"/>
  <c r="J144" i="1"/>
  <c r="I144" i="1"/>
  <c r="H144" i="1"/>
  <c r="G144" i="1"/>
  <c r="P143" i="1"/>
  <c r="O143" i="1"/>
  <c r="N143" i="1"/>
  <c r="M143" i="1"/>
  <c r="L143" i="1"/>
  <c r="K143" i="1"/>
  <c r="J143" i="1"/>
  <c r="I143" i="1"/>
  <c r="H143" i="1"/>
  <c r="G143" i="1"/>
  <c r="P139" i="1"/>
  <c r="O139" i="1"/>
  <c r="N139" i="1"/>
  <c r="M139" i="1"/>
  <c r="L139" i="1"/>
  <c r="K139" i="1"/>
  <c r="J139" i="1"/>
  <c r="I139" i="1"/>
  <c r="H139" i="1"/>
  <c r="G139" i="1"/>
  <c r="U147" i="2"/>
  <c r="S147" i="2"/>
  <c r="T147" i="2" s="1"/>
  <c r="R147" i="2"/>
  <c r="P147" i="2"/>
  <c r="Q147" i="2" s="1"/>
  <c r="O147" i="2"/>
  <c r="M147" i="2"/>
  <c r="N147" i="2" s="1"/>
  <c r="L147" i="2"/>
  <c r="J147" i="2"/>
  <c r="K147" i="2" s="1"/>
  <c r="I147" i="2"/>
  <c r="G147" i="2"/>
  <c r="U146" i="2"/>
  <c r="S146" i="2"/>
  <c r="T146" i="2" s="1"/>
  <c r="R146" i="2"/>
  <c r="P146" i="2"/>
  <c r="Q146" i="2" s="1"/>
  <c r="O146" i="2"/>
  <c r="M146" i="2"/>
  <c r="N146" i="2" s="1"/>
  <c r="L146" i="2"/>
  <c r="J146" i="2"/>
  <c r="K146" i="2" s="1"/>
  <c r="I146" i="2"/>
  <c r="G146" i="2"/>
  <c r="H146" i="2" s="1"/>
  <c r="U145" i="2"/>
  <c r="S145" i="2"/>
  <c r="R145" i="2"/>
  <c r="P145" i="2"/>
  <c r="O145" i="2"/>
  <c r="M145" i="2"/>
  <c r="L145" i="2"/>
  <c r="J145" i="2"/>
  <c r="I145" i="2"/>
  <c r="G145" i="2"/>
  <c r="U144" i="2"/>
  <c r="S144" i="2"/>
  <c r="T144" i="2" s="1"/>
  <c r="R144" i="2"/>
  <c r="P144" i="2"/>
  <c r="O144" i="2"/>
  <c r="M144" i="2"/>
  <c r="L144" i="2"/>
  <c r="J144" i="2"/>
  <c r="I144" i="2"/>
  <c r="G144" i="2"/>
  <c r="U140" i="2"/>
  <c r="S140" i="2"/>
  <c r="T140" i="2" s="1"/>
  <c r="R140" i="2"/>
  <c r="P140" i="2"/>
  <c r="Q140" i="2" s="1"/>
  <c r="O140" i="2"/>
  <c r="M140" i="2"/>
  <c r="N140" i="2" s="1"/>
  <c r="L140" i="2"/>
  <c r="J140" i="2"/>
  <c r="K140" i="2" s="1"/>
  <c r="I140" i="2"/>
  <c r="G140" i="2"/>
  <c r="H140" i="2" s="1"/>
  <c r="R162" i="1"/>
  <c r="D23" i="9" s="1"/>
  <c r="R161" i="1"/>
  <c r="D22" i="9" s="1"/>
  <c r="X163" i="2"/>
  <c r="E23" i="9" s="1"/>
  <c r="V163" i="2"/>
  <c r="X162" i="2"/>
  <c r="E22" i="9" s="1"/>
  <c r="V162" i="2"/>
  <c r="C14" i="13"/>
  <c r="C13" i="13"/>
  <c r="C12" i="13"/>
  <c r="C15" i="13"/>
  <c r="C16" i="13"/>
  <c r="C17" i="13"/>
  <c r="C19" i="13"/>
  <c r="C20" i="13"/>
  <c r="C21" i="13"/>
  <c r="C22" i="13"/>
  <c r="C23" i="13"/>
  <c r="C24" i="13"/>
  <c r="G18" i="13"/>
  <c r="G11" i="13"/>
  <c r="G9" i="13"/>
  <c r="G8" i="13"/>
  <c r="G7" i="13"/>
  <c r="G6" i="13"/>
  <c r="H18" i="13"/>
  <c r="F18" i="13"/>
  <c r="E18" i="13"/>
  <c r="D18" i="13"/>
  <c r="H11" i="13"/>
  <c r="F11" i="13"/>
  <c r="E11" i="13"/>
  <c r="D11" i="13"/>
  <c r="H9" i="13"/>
  <c r="F9" i="13"/>
  <c r="E9" i="13"/>
  <c r="D9" i="13"/>
  <c r="H8" i="13"/>
  <c r="F8" i="13"/>
  <c r="E8" i="13"/>
  <c r="D8" i="13"/>
  <c r="H7" i="13"/>
  <c r="F7" i="13"/>
  <c r="E7" i="13"/>
  <c r="D7" i="13"/>
  <c r="H6" i="13"/>
  <c r="F6" i="13"/>
  <c r="E6" i="13"/>
  <c r="E5" i="13" s="1"/>
  <c r="D6" i="13"/>
  <c r="H5" i="13"/>
  <c r="E37" i="9"/>
  <c r="D37" i="9"/>
  <c r="E30" i="9"/>
  <c r="D30" i="9"/>
  <c r="F27" i="9"/>
  <c r="H62" i="9"/>
  <c r="C8" i="13" l="1"/>
  <c r="C9" i="13"/>
  <c r="D5" i="13"/>
  <c r="G5" i="13"/>
  <c r="C11" i="13"/>
  <c r="C6" i="13"/>
  <c r="R148" i="2"/>
  <c r="S148" i="2"/>
  <c r="T148" i="2" s="1"/>
  <c r="I147" i="1"/>
  <c r="M147" i="1"/>
  <c r="C18" i="13"/>
  <c r="L147" i="1"/>
  <c r="P147" i="1"/>
  <c r="Q145" i="1"/>
  <c r="R143" i="1"/>
  <c r="R139" i="1"/>
  <c r="R144" i="1"/>
  <c r="J147" i="1"/>
  <c r="N147" i="1"/>
  <c r="R145" i="1"/>
  <c r="F23" i="9"/>
  <c r="R146" i="1"/>
  <c r="Q139" i="1"/>
  <c r="Q143" i="1"/>
  <c r="Q144" i="1"/>
  <c r="K147" i="1"/>
  <c r="O147" i="1"/>
  <c r="Q146" i="1"/>
  <c r="X144" i="2"/>
  <c r="O148" i="2"/>
  <c r="X147" i="2"/>
  <c r="V147" i="2"/>
  <c r="W147" i="2" s="1"/>
  <c r="X140" i="2"/>
  <c r="V144" i="2"/>
  <c r="W144" i="2" s="1"/>
  <c r="J148" i="2"/>
  <c r="K148" i="2" s="1"/>
  <c r="X146" i="2"/>
  <c r="F22" i="9"/>
  <c r="V145" i="2"/>
  <c r="W145" i="2" s="1"/>
  <c r="L148" i="2"/>
  <c r="P148" i="2"/>
  <c r="Q148" i="2" s="1"/>
  <c r="U148" i="2"/>
  <c r="H57" i="1"/>
  <c r="H64" i="1"/>
  <c r="H65" i="1" s="1"/>
  <c r="H22" i="1"/>
  <c r="E21" i="9"/>
  <c r="D21" i="9"/>
  <c r="G147" i="1"/>
  <c r="H147" i="1"/>
  <c r="V140" i="2"/>
  <c r="W140" i="2" s="1"/>
  <c r="I148" i="2"/>
  <c r="M148" i="2"/>
  <c r="N148" i="2" s="1"/>
  <c r="T145" i="2"/>
  <c r="X145" i="2"/>
  <c r="V146" i="2"/>
  <c r="W146" i="2" s="1"/>
  <c r="H147" i="2"/>
  <c r="G148" i="2"/>
  <c r="H148" i="2" s="1"/>
  <c r="C7" i="13"/>
  <c r="F5" i="13"/>
  <c r="C5" i="13" l="1"/>
  <c r="R147" i="1"/>
  <c r="D20" i="9" s="1"/>
  <c r="Q147" i="1"/>
  <c r="G20" i="9" s="1"/>
  <c r="X148" i="2"/>
  <c r="E20" i="9" s="1"/>
  <c r="V148" i="2"/>
  <c r="C20" i="9" s="1"/>
  <c r="F20" i="9" l="1"/>
  <c r="W148" i="2"/>
  <c r="U144" i="8" l="1"/>
  <c r="S144" i="8"/>
  <c r="U143" i="8"/>
  <c r="S143" i="8"/>
  <c r="U142" i="8"/>
  <c r="S142" i="8"/>
  <c r="R144" i="8"/>
  <c r="P144" i="8"/>
  <c r="R143" i="8"/>
  <c r="P143" i="8"/>
  <c r="R142" i="8"/>
  <c r="P142" i="8"/>
  <c r="O144" i="8"/>
  <c r="M144" i="8"/>
  <c r="O143" i="8"/>
  <c r="M143" i="8"/>
  <c r="O142" i="8"/>
  <c r="M142" i="8"/>
  <c r="L144" i="8"/>
  <c r="J144" i="8"/>
  <c r="L143" i="8"/>
  <c r="J143" i="8"/>
  <c r="L142" i="8"/>
  <c r="J142" i="8"/>
  <c r="I143" i="8"/>
  <c r="I144" i="8"/>
  <c r="I142" i="8"/>
  <c r="G143" i="8"/>
  <c r="G144" i="8"/>
  <c r="G142" i="8"/>
  <c r="U135" i="8"/>
  <c r="S135" i="8"/>
  <c r="T135" i="8" s="1"/>
  <c r="U134" i="8"/>
  <c r="S134" i="8"/>
  <c r="T134" i="8" s="1"/>
  <c r="U133" i="8"/>
  <c r="U136" i="8" s="1"/>
  <c r="S133" i="8"/>
  <c r="U131" i="8"/>
  <c r="S131" i="8"/>
  <c r="T131" i="8" s="1"/>
  <c r="U130" i="8"/>
  <c r="S130" i="8"/>
  <c r="T130" i="8" s="1"/>
  <c r="U129" i="8"/>
  <c r="S129" i="8"/>
  <c r="R135" i="8"/>
  <c r="P135" i="8"/>
  <c r="Q135" i="8" s="1"/>
  <c r="R134" i="8"/>
  <c r="P134" i="8"/>
  <c r="Q134" i="8" s="1"/>
  <c r="R133" i="8"/>
  <c r="R136" i="8" s="1"/>
  <c r="P133" i="8"/>
  <c r="R131" i="8"/>
  <c r="P131" i="8"/>
  <c r="Q131" i="8" s="1"/>
  <c r="R130" i="8"/>
  <c r="P130" i="8"/>
  <c r="Q130" i="8" s="1"/>
  <c r="R129" i="8"/>
  <c r="P129" i="8"/>
  <c r="O135" i="8"/>
  <c r="M135" i="8"/>
  <c r="N135" i="8" s="1"/>
  <c r="O134" i="8"/>
  <c r="M134" i="8"/>
  <c r="N134" i="8" s="1"/>
  <c r="O133" i="8"/>
  <c r="M133" i="8"/>
  <c r="O131" i="8"/>
  <c r="M131" i="8"/>
  <c r="N131" i="8" s="1"/>
  <c r="O130" i="8"/>
  <c r="M130" i="8"/>
  <c r="N130" i="8" s="1"/>
  <c r="O129" i="8"/>
  <c r="M129" i="8"/>
  <c r="L135" i="8"/>
  <c r="J135" i="8"/>
  <c r="K135" i="8" s="1"/>
  <c r="L134" i="8"/>
  <c r="J134" i="8"/>
  <c r="K134" i="8" s="1"/>
  <c r="L133" i="8"/>
  <c r="J133" i="8"/>
  <c r="L131" i="8"/>
  <c r="J131" i="8"/>
  <c r="K131" i="8" s="1"/>
  <c r="L130" i="8"/>
  <c r="J130" i="8"/>
  <c r="K130" i="8" s="1"/>
  <c r="L129" i="8"/>
  <c r="J129" i="8"/>
  <c r="I134" i="8"/>
  <c r="I135" i="8"/>
  <c r="I133" i="8"/>
  <c r="I130" i="8"/>
  <c r="I131" i="8"/>
  <c r="I129" i="8"/>
  <c r="G134" i="8"/>
  <c r="G135" i="8"/>
  <c r="G133" i="8"/>
  <c r="G130" i="8"/>
  <c r="G131" i="8"/>
  <c r="G129" i="8"/>
  <c r="U128" i="8"/>
  <c r="S128" i="8"/>
  <c r="U127" i="8"/>
  <c r="S127" i="8"/>
  <c r="R128" i="8"/>
  <c r="P128" i="8"/>
  <c r="R127" i="8"/>
  <c r="P127" i="8"/>
  <c r="O128" i="8"/>
  <c r="M128" i="8"/>
  <c r="O127" i="8"/>
  <c r="M127" i="8"/>
  <c r="L128" i="8"/>
  <c r="J128" i="8"/>
  <c r="L127" i="8"/>
  <c r="J127" i="8"/>
  <c r="I128" i="8"/>
  <c r="I127" i="8"/>
  <c r="G128" i="8"/>
  <c r="G127" i="8"/>
  <c r="U120" i="8"/>
  <c r="S120" i="8"/>
  <c r="T120" i="8" s="1"/>
  <c r="U119" i="8"/>
  <c r="S119" i="8"/>
  <c r="U118" i="8"/>
  <c r="S118" i="8"/>
  <c r="U116" i="8"/>
  <c r="U147" i="8" s="1"/>
  <c r="S116" i="8"/>
  <c r="T116" i="8" s="1"/>
  <c r="U115" i="8"/>
  <c r="S115" i="8"/>
  <c r="U114" i="8"/>
  <c r="U145" i="8" s="1"/>
  <c r="S114" i="8"/>
  <c r="R120" i="8"/>
  <c r="P120" i="8"/>
  <c r="Q120" i="8" s="1"/>
  <c r="R119" i="8"/>
  <c r="R150" i="8" s="1"/>
  <c r="P119" i="8"/>
  <c r="Q119" i="8" s="1"/>
  <c r="R118" i="8"/>
  <c r="P118" i="8"/>
  <c r="P149" i="8" s="1"/>
  <c r="R116" i="8"/>
  <c r="R147" i="8" s="1"/>
  <c r="P116" i="8"/>
  <c r="Q116" i="8" s="1"/>
  <c r="R115" i="8"/>
  <c r="P115" i="8"/>
  <c r="P146" i="8" s="1"/>
  <c r="R114" i="8"/>
  <c r="P114" i="8"/>
  <c r="O120" i="8"/>
  <c r="M120" i="8"/>
  <c r="M151" i="8" s="1"/>
  <c r="O119" i="8"/>
  <c r="M119" i="8"/>
  <c r="N119" i="8" s="1"/>
  <c r="O118" i="8"/>
  <c r="M118" i="8"/>
  <c r="N118" i="8" s="1"/>
  <c r="O116" i="8"/>
  <c r="M116" i="8"/>
  <c r="O115" i="8"/>
  <c r="M115" i="8"/>
  <c r="N115" i="8" s="1"/>
  <c r="O114" i="8"/>
  <c r="M114" i="8"/>
  <c r="N114" i="8" s="1"/>
  <c r="L120" i="8"/>
  <c r="J120" i="8"/>
  <c r="K120" i="8" s="1"/>
  <c r="L119" i="8"/>
  <c r="J119" i="8"/>
  <c r="J150" i="8" s="1"/>
  <c r="L118" i="8"/>
  <c r="J118" i="8"/>
  <c r="L116" i="8"/>
  <c r="J116" i="8"/>
  <c r="K116" i="8" s="1"/>
  <c r="L115" i="8"/>
  <c r="J115" i="8"/>
  <c r="K115" i="8" s="1"/>
  <c r="L114" i="8"/>
  <c r="J114" i="8"/>
  <c r="I119" i="8"/>
  <c r="I120" i="8"/>
  <c r="I118" i="8"/>
  <c r="I149" i="8" s="1"/>
  <c r="I115" i="8"/>
  <c r="I116" i="8"/>
  <c r="I114" i="8"/>
  <c r="G115" i="8"/>
  <c r="G116" i="8"/>
  <c r="G147" i="8" s="1"/>
  <c r="G118" i="8"/>
  <c r="G119" i="8"/>
  <c r="G120" i="8"/>
  <c r="G114" i="8"/>
  <c r="G117" i="8" s="1"/>
  <c r="U113" i="8"/>
  <c r="S113" i="8"/>
  <c r="U112" i="8"/>
  <c r="S112" i="8"/>
  <c r="R113" i="8"/>
  <c r="P113" i="8"/>
  <c r="R112" i="8"/>
  <c r="P112" i="8"/>
  <c r="O113" i="8"/>
  <c r="M113" i="8"/>
  <c r="O112" i="8"/>
  <c r="M112" i="8"/>
  <c r="L113" i="8"/>
  <c r="J113" i="8"/>
  <c r="L112" i="8"/>
  <c r="J112" i="8"/>
  <c r="I113" i="8"/>
  <c r="I112" i="8"/>
  <c r="G113" i="8"/>
  <c r="G112" i="8"/>
  <c r="U105" i="8"/>
  <c r="S105" i="8"/>
  <c r="T105" i="8" s="1"/>
  <c r="U104" i="8"/>
  <c r="S104" i="8"/>
  <c r="T104" i="8" s="1"/>
  <c r="U103" i="8"/>
  <c r="S103" i="8"/>
  <c r="T103" i="8" s="1"/>
  <c r="R105" i="8"/>
  <c r="P105" i="8"/>
  <c r="Q105" i="8" s="1"/>
  <c r="R104" i="8"/>
  <c r="P104" i="8"/>
  <c r="Q104" i="8" s="1"/>
  <c r="R103" i="8"/>
  <c r="P103" i="8"/>
  <c r="O105" i="8"/>
  <c r="M105" i="8"/>
  <c r="N105" i="8" s="1"/>
  <c r="O104" i="8"/>
  <c r="M104" i="8"/>
  <c r="N104" i="8" s="1"/>
  <c r="O103" i="8"/>
  <c r="M103" i="8"/>
  <c r="L105" i="8"/>
  <c r="J105" i="8"/>
  <c r="K105" i="8" s="1"/>
  <c r="L104" i="8"/>
  <c r="J104" i="8"/>
  <c r="K104" i="8" s="1"/>
  <c r="L103" i="8"/>
  <c r="J103" i="8"/>
  <c r="I104" i="8"/>
  <c r="I105" i="8"/>
  <c r="I103" i="8"/>
  <c r="G104" i="8"/>
  <c r="G105" i="8"/>
  <c r="G103" i="8"/>
  <c r="U100" i="8"/>
  <c r="S100" i="8"/>
  <c r="T100" i="8" s="1"/>
  <c r="U99" i="8"/>
  <c r="S99" i="8"/>
  <c r="T99" i="8" s="1"/>
  <c r="U98" i="8"/>
  <c r="S98" i="8"/>
  <c r="R100" i="8"/>
  <c r="P100" i="8"/>
  <c r="Q100" i="8" s="1"/>
  <c r="R99" i="8"/>
  <c r="P99" i="8"/>
  <c r="Q99" i="8" s="1"/>
  <c r="R98" i="8"/>
  <c r="P98" i="8"/>
  <c r="O100" i="8"/>
  <c r="M100" i="8"/>
  <c r="N100" i="8" s="1"/>
  <c r="O99" i="8"/>
  <c r="M99" i="8"/>
  <c r="N99" i="8" s="1"/>
  <c r="O98" i="8"/>
  <c r="M98" i="8"/>
  <c r="L100" i="8"/>
  <c r="J100" i="8"/>
  <c r="K100" i="8" s="1"/>
  <c r="L99" i="8"/>
  <c r="J99" i="8"/>
  <c r="K99" i="8" s="1"/>
  <c r="L98" i="8"/>
  <c r="J98" i="8"/>
  <c r="K98" i="8" s="1"/>
  <c r="I99" i="8"/>
  <c r="I100" i="8"/>
  <c r="I98" i="8"/>
  <c r="G99" i="8"/>
  <c r="G100" i="8"/>
  <c r="G98" i="8"/>
  <c r="U85" i="8"/>
  <c r="S85" i="8"/>
  <c r="U84" i="8"/>
  <c r="S84" i="8"/>
  <c r="U83" i="8"/>
  <c r="S83" i="8"/>
  <c r="R85" i="8"/>
  <c r="P85" i="8"/>
  <c r="R84" i="8"/>
  <c r="P84" i="8"/>
  <c r="R83" i="8"/>
  <c r="P83" i="8"/>
  <c r="O85" i="8"/>
  <c r="M85" i="8"/>
  <c r="O84" i="8"/>
  <c r="M84" i="8"/>
  <c r="O83" i="8"/>
  <c r="M83" i="8"/>
  <c r="L85" i="8"/>
  <c r="J85" i="8"/>
  <c r="L84" i="8"/>
  <c r="J84" i="8"/>
  <c r="L83" i="8"/>
  <c r="J83" i="8"/>
  <c r="I84" i="8"/>
  <c r="I85" i="8"/>
  <c r="I83" i="8"/>
  <c r="G84" i="8"/>
  <c r="G85" i="8"/>
  <c r="G83" i="8"/>
  <c r="U76" i="8"/>
  <c r="S76" i="8"/>
  <c r="T76" i="8" s="1"/>
  <c r="U75" i="8"/>
  <c r="S75" i="8"/>
  <c r="T75" i="8" s="1"/>
  <c r="U74" i="8"/>
  <c r="S74" i="8"/>
  <c r="T74" i="8" s="1"/>
  <c r="U72" i="8"/>
  <c r="S72" i="8"/>
  <c r="T72" i="8" s="1"/>
  <c r="U71" i="8"/>
  <c r="S71" i="8"/>
  <c r="T71" i="8" s="1"/>
  <c r="U70" i="8"/>
  <c r="S70" i="8"/>
  <c r="T70" i="8" s="1"/>
  <c r="R76" i="8"/>
  <c r="P76" i="8"/>
  <c r="Q76" i="8" s="1"/>
  <c r="R75" i="8"/>
  <c r="P75" i="8"/>
  <c r="Q75" i="8" s="1"/>
  <c r="R74" i="8"/>
  <c r="P74" i="8"/>
  <c r="R72" i="8"/>
  <c r="P72" i="8"/>
  <c r="Q72" i="8" s="1"/>
  <c r="R71" i="8"/>
  <c r="P71" i="8"/>
  <c r="Q71" i="8" s="1"/>
  <c r="R70" i="8"/>
  <c r="P70" i="8"/>
  <c r="O76" i="8"/>
  <c r="M76" i="8"/>
  <c r="N76" i="8" s="1"/>
  <c r="O75" i="8"/>
  <c r="M75" i="8"/>
  <c r="N75" i="8" s="1"/>
  <c r="O74" i="8"/>
  <c r="M74" i="8"/>
  <c r="O72" i="8"/>
  <c r="M72" i="8"/>
  <c r="N72" i="8" s="1"/>
  <c r="O71" i="8"/>
  <c r="M71" i="8"/>
  <c r="N71" i="8" s="1"/>
  <c r="O70" i="8"/>
  <c r="M70" i="8"/>
  <c r="L76" i="8"/>
  <c r="J76" i="8"/>
  <c r="K76" i="8" s="1"/>
  <c r="L75" i="8"/>
  <c r="J75" i="8"/>
  <c r="K75" i="8" s="1"/>
  <c r="L74" i="8"/>
  <c r="J74" i="8"/>
  <c r="L72" i="8"/>
  <c r="J72" i="8"/>
  <c r="K72" i="8" s="1"/>
  <c r="L71" i="8"/>
  <c r="J71" i="8"/>
  <c r="K71" i="8" s="1"/>
  <c r="L70" i="8"/>
  <c r="J70" i="8"/>
  <c r="I75" i="8"/>
  <c r="I76" i="8"/>
  <c r="I74" i="8"/>
  <c r="I71" i="8"/>
  <c r="I72" i="8"/>
  <c r="I70" i="8"/>
  <c r="G75" i="8"/>
  <c r="G76" i="8"/>
  <c r="G74" i="8"/>
  <c r="G71" i="8"/>
  <c r="G72" i="8"/>
  <c r="G70" i="8"/>
  <c r="U69" i="8"/>
  <c r="S69" i="8"/>
  <c r="U68" i="8"/>
  <c r="S68" i="8"/>
  <c r="R69" i="8"/>
  <c r="P69" i="8"/>
  <c r="R68" i="8"/>
  <c r="P68" i="8"/>
  <c r="O69" i="8"/>
  <c r="M69" i="8"/>
  <c r="O68" i="8"/>
  <c r="M68" i="8"/>
  <c r="L69" i="8"/>
  <c r="J69" i="8"/>
  <c r="L68" i="8"/>
  <c r="J68" i="8"/>
  <c r="I69" i="8"/>
  <c r="I68" i="8"/>
  <c r="G69" i="8"/>
  <c r="G68" i="8"/>
  <c r="U61" i="8"/>
  <c r="S61" i="8"/>
  <c r="T61" i="8" s="1"/>
  <c r="U60" i="8"/>
  <c r="U91" i="8" s="1"/>
  <c r="S60" i="8"/>
  <c r="U59" i="8"/>
  <c r="S59" i="8"/>
  <c r="U57" i="8"/>
  <c r="U88" i="8" s="1"/>
  <c r="S57" i="8"/>
  <c r="T57" i="8" s="1"/>
  <c r="U56" i="8"/>
  <c r="S56" i="8"/>
  <c r="U55" i="8"/>
  <c r="S55" i="8"/>
  <c r="R61" i="8"/>
  <c r="P61" i="8"/>
  <c r="Q61" i="8" s="1"/>
  <c r="R60" i="8"/>
  <c r="R91" i="8" s="1"/>
  <c r="P60" i="8"/>
  <c r="Q60" i="8" s="1"/>
  <c r="R59" i="8"/>
  <c r="P59" i="8"/>
  <c r="R57" i="8"/>
  <c r="R88" i="8" s="1"/>
  <c r="P57" i="8"/>
  <c r="R56" i="8"/>
  <c r="P56" i="8"/>
  <c r="Q56" i="8" s="1"/>
  <c r="R55" i="8"/>
  <c r="R86" i="8" s="1"/>
  <c r="P55" i="8"/>
  <c r="Q55" i="8" s="1"/>
  <c r="O61" i="8"/>
  <c r="M61" i="8"/>
  <c r="N61" i="8" s="1"/>
  <c r="O60" i="8"/>
  <c r="O91" i="8" s="1"/>
  <c r="M60" i="8"/>
  <c r="N60" i="8" s="1"/>
  <c r="O59" i="8"/>
  <c r="M59" i="8"/>
  <c r="O57" i="8"/>
  <c r="O88" i="8" s="1"/>
  <c r="M57" i="8"/>
  <c r="O56" i="8"/>
  <c r="M56" i="8"/>
  <c r="N56" i="8" s="1"/>
  <c r="O55" i="8"/>
  <c r="O86" i="8" s="1"/>
  <c r="M55" i="8"/>
  <c r="N55" i="8" s="1"/>
  <c r="L61" i="8"/>
  <c r="J61" i="8"/>
  <c r="J92" i="8" s="1"/>
  <c r="L60" i="8"/>
  <c r="L91" i="8" s="1"/>
  <c r="J60" i="8"/>
  <c r="K60" i="8" s="1"/>
  <c r="L59" i="8"/>
  <c r="L90" i="8" s="1"/>
  <c r="J59" i="8"/>
  <c r="J90" i="8" s="1"/>
  <c r="L57" i="8"/>
  <c r="L88" i="8" s="1"/>
  <c r="J57" i="8"/>
  <c r="L56" i="8"/>
  <c r="J56" i="8"/>
  <c r="K56" i="8" s="1"/>
  <c r="L55" i="8"/>
  <c r="J55" i="8"/>
  <c r="I60" i="8"/>
  <c r="I91" i="8" s="1"/>
  <c r="I61" i="8"/>
  <c r="I92" i="8" s="1"/>
  <c r="I59" i="8"/>
  <c r="I56" i="8"/>
  <c r="I57" i="8"/>
  <c r="I88" i="8" s="1"/>
  <c r="I55" i="8"/>
  <c r="I86" i="8" s="1"/>
  <c r="G56" i="8"/>
  <c r="G57" i="8"/>
  <c r="G59" i="8"/>
  <c r="G90" i="8" s="1"/>
  <c r="G60" i="8"/>
  <c r="G61" i="8"/>
  <c r="G55" i="8"/>
  <c r="U41" i="8"/>
  <c r="S41" i="8"/>
  <c r="U40" i="8"/>
  <c r="S40" i="8"/>
  <c r="U39" i="8"/>
  <c r="S39" i="8"/>
  <c r="R41" i="8"/>
  <c r="P41" i="8"/>
  <c r="R40" i="8"/>
  <c r="P40" i="8"/>
  <c r="R39" i="8"/>
  <c r="P39" i="8"/>
  <c r="O41" i="8"/>
  <c r="M41" i="8"/>
  <c r="O40" i="8"/>
  <c r="M40" i="8"/>
  <c r="O39" i="8"/>
  <c r="M39" i="8"/>
  <c r="L41" i="8"/>
  <c r="J41" i="8"/>
  <c r="L40" i="8"/>
  <c r="J40" i="8"/>
  <c r="L39" i="8"/>
  <c r="J39" i="8"/>
  <c r="I40" i="8"/>
  <c r="I41" i="8"/>
  <c r="I39" i="8"/>
  <c r="G40" i="8"/>
  <c r="G41" i="8"/>
  <c r="G39" i="8"/>
  <c r="U32" i="8"/>
  <c r="S32" i="8"/>
  <c r="T32" i="8" s="1"/>
  <c r="U31" i="8"/>
  <c r="S31" i="8"/>
  <c r="T31" i="8" s="1"/>
  <c r="U30" i="8"/>
  <c r="S30" i="8"/>
  <c r="T30" i="8" s="1"/>
  <c r="U28" i="8"/>
  <c r="S28" i="8"/>
  <c r="U27" i="8"/>
  <c r="S27" i="8"/>
  <c r="T27" i="8" s="1"/>
  <c r="U26" i="8"/>
  <c r="S26" i="8"/>
  <c r="R32" i="8"/>
  <c r="P32" i="8"/>
  <c r="Q32" i="8" s="1"/>
  <c r="R31" i="8"/>
  <c r="P31" i="8"/>
  <c r="Q31" i="8" s="1"/>
  <c r="R30" i="8"/>
  <c r="P30" i="8"/>
  <c r="R28" i="8"/>
  <c r="P28" i="8"/>
  <c r="Q28" i="8" s="1"/>
  <c r="R27" i="8"/>
  <c r="P27" i="8"/>
  <c r="R26" i="8"/>
  <c r="P26" i="8"/>
  <c r="O32" i="8"/>
  <c r="M32" i="8"/>
  <c r="N32" i="8" s="1"/>
  <c r="O31" i="8"/>
  <c r="M31" i="8"/>
  <c r="N31" i="8" s="1"/>
  <c r="O30" i="8"/>
  <c r="M30" i="8"/>
  <c r="O28" i="8"/>
  <c r="M28" i="8"/>
  <c r="O27" i="8"/>
  <c r="M27" i="8"/>
  <c r="O26" i="8"/>
  <c r="M26" i="8"/>
  <c r="L32" i="8"/>
  <c r="J32" i="8"/>
  <c r="K32" i="8" s="1"/>
  <c r="L31" i="8"/>
  <c r="J31" i="8"/>
  <c r="K31" i="8" s="1"/>
  <c r="L30" i="8"/>
  <c r="J30" i="8"/>
  <c r="K30" i="8" s="1"/>
  <c r="L28" i="8"/>
  <c r="J28" i="8"/>
  <c r="L27" i="8"/>
  <c r="J27" i="8"/>
  <c r="K27" i="8" s="1"/>
  <c r="L26" i="8"/>
  <c r="J26" i="8"/>
  <c r="I31" i="8"/>
  <c r="I32" i="8"/>
  <c r="I30" i="8"/>
  <c r="I27" i="8"/>
  <c r="I28" i="8"/>
  <c r="I26" i="8"/>
  <c r="G31" i="8"/>
  <c r="G32" i="8"/>
  <c r="G30" i="8"/>
  <c r="G27" i="8"/>
  <c r="G28" i="8"/>
  <c r="G26" i="8"/>
  <c r="U25" i="8"/>
  <c r="S25" i="8"/>
  <c r="U24" i="8"/>
  <c r="S24" i="8"/>
  <c r="R25" i="8"/>
  <c r="P25" i="8"/>
  <c r="R24" i="8"/>
  <c r="P24" i="8"/>
  <c r="O25" i="8"/>
  <c r="M25" i="8"/>
  <c r="O24" i="8"/>
  <c r="M24" i="8"/>
  <c r="L25" i="8"/>
  <c r="J25" i="8"/>
  <c r="L24" i="8"/>
  <c r="J24" i="8"/>
  <c r="I25" i="8"/>
  <c r="I24" i="8"/>
  <c r="G25" i="8"/>
  <c r="G24" i="8"/>
  <c r="U17" i="8"/>
  <c r="S17" i="8"/>
  <c r="T17" i="8" s="1"/>
  <c r="U16" i="8"/>
  <c r="S16" i="8"/>
  <c r="T16" i="8" s="1"/>
  <c r="U15" i="8"/>
  <c r="S15" i="8"/>
  <c r="U13" i="8"/>
  <c r="U44" i="8" s="1"/>
  <c r="S13" i="8"/>
  <c r="T13" i="8" s="1"/>
  <c r="U12" i="8"/>
  <c r="S12" i="8"/>
  <c r="T12" i="8" s="1"/>
  <c r="U11" i="8"/>
  <c r="U42" i="8" s="1"/>
  <c r="S11" i="8"/>
  <c r="R17" i="8"/>
  <c r="P17" i="8"/>
  <c r="Q17" i="8" s="1"/>
  <c r="R16" i="8"/>
  <c r="R47" i="8" s="1"/>
  <c r="P16" i="8"/>
  <c r="Q16" i="8" s="1"/>
  <c r="R15" i="8"/>
  <c r="P15" i="8"/>
  <c r="Q15" i="8" s="1"/>
  <c r="R13" i="8"/>
  <c r="R44" i="8" s="1"/>
  <c r="P13" i="8"/>
  <c r="Q13" i="8" s="1"/>
  <c r="R12" i="8"/>
  <c r="P12" i="8"/>
  <c r="Q12" i="8" s="1"/>
  <c r="R11" i="8"/>
  <c r="R42" i="8" s="1"/>
  <c r="P11" i="8"/>
  <c r="Q11" i="8" s="1"/>
  <c r="O17" i="8"/>
  <c r="M17" i="8"/>
  <c r="N17" i="8" s="1"/>
  <c r="O16" i="8"/>
  <c r="M16" i="8"/>
  <c r="N16" i="8" s="1"/>
  <c r="O15" i="8"/>
  <c r="M15" i="8"/>
  <c r="O13" i="8"/>
  <c r="M13" i="8"/>
  <c r="N13" i="8" s="1"/>
  <c r="O12" i="8"/>
  <c r="M12" i="8"/>
  <c r="N12" i="8" s="1"/>
  <c r="O11" i="8"/>
  <c r="M11" i="8"/>
  <c r="L17" i="8"/>
  <c r="J17" i="8"/>
  <c r="K17" i="8" s="1"/>
  <c r="L16" i="8"/>
  <c r="J16" i="8"/>
  <c r="K16" i="8" s="1"/>
  <c r="L15" i="8"/>
  <c r="J15" i="8"/>
  <c r="L13" i="8"/>
  <c r="J13" i="8"/>
  <c r="K13" i="8" s="1"/>
  <c r="L12" i="8"/>
  <c r="J12" i="8"/>
  <c r="L11" i="8"/>
  <c r="J11" i="8"/>
  <c r="G11" i="8"/>
  <c r="I16" i="8"/>
  <c r="I17" i="8"/>
  <c r="I15" i="8"/>
  <c r="I46" i="8" s="1"/>
  <c r="G16" i="8"/>
  <c r="G17" i="8"/>
  <c r="G15" i="8"/>
  <c r="I12" i="8"/>
  <c r="I13" i="8"/>
  <c r="I11" i="8"/>
  <c r="G12" i="8"/>
  <c r="G13" i="8"/>
  <c r="G44" i="8" s="1"/>
  <c r="P144" i="7"/>
  <c r="P143" i="7"/>
  <c r="P142" i="7"/>
  <c r="N144" i="7"/>
  <c r="N143" i="7"/>
  <c r="N142" i="7"/>
  <c r="L144" i="7"/>
  <c r="L143" i="7"/>
  <c r="L142" i="7"/>
  <c r="J144" i="7"/>
  <c r="J143" i="7"/>
  <c r="J142" i="7"/>
  <c r="H143" i="7"/>
  <c r="H144" i="7"/>
  <c r="H142" i="7"/>
  <c r="G130" i="7"/>
  <c r="H130" i="7"/>
  <c r="I130" i="7"/>
  <c r="J130" i="7"/>
  <c r="K130" i="7"/>
  <c r="L130" i="7"/>
  <c r="M130" i="7"/>
  <c r="N130" i="7"/>
  <c r="O130" i="7"/>
  <c r="P130" i="7"/>
  <c r="G131" i="7"/>
  <c r="H131" i="7"/>
  <c r="I131" i="7"/>
  <c r="J131" i="7"/>
  <c r="K131" i="7"/>
  <c r="L131" i="7"/>
  <c r="M131" i="7"/>
  <c r="N131" i="7"/>
  <c r="O131" i="7"/>
  <c r="P131" i="7"/>
  <c r="G133" i="7"/>
  <c r="H133" i="7"/>
  <c r="I133" i="7"/>
  <c r="J133" i="7"/>
  <c r="K133" i="7"/>
  <c r="L133" i="7"/>
  <c r="M133" i="7"/>
  <c r="N133" i="7"/>
  <c r="O133" i="7"/>
  <c r="P133" i="7"/>
  <c r="G134" i="7"/>
  <c r="H134" i="7"/>
  <c r="I134" i="7"/>
  <c r="J134" i="7"/>
  <c r="K134" i="7"/>
  <c r="L134" i="7"/>
  <c r="M134" i="7"/>
  <c r="N134" i="7"/>
  <c r="O134" i="7"/>
  <c r="P134" i="7"/>
  <c r="G135" i="7"/>
  <c r="H135" i="7"/>
  <c r="I135" i="7"/>
  <c r="J135" i="7"/>
  <c r="K135" i="7"/>
  <c r="L135" i="7"/>
  <c r="M135" i="7"/>
  <c r="N135" i="7"/>
  <c r="O135" i="7"/>
  <c r="P135" i="7"/>
  <c r="H129" i="7"/>
  <c r="I129" i="7"/>
  <c r="J129" i="7"/>
  <c r="K129" i="7"/>
  <c r="L129" i="7"/>
  <c r="M129" i="7"/>
  <c r="N129" i="7"/>
  <c r="O129" i="7"/>
  <c r="P129" i="7"/>
  <c r="G129" i="7"/>
  <c r="P128" i="7"/>
  <c r="P127" i="7"/>
  <c r="N128" i="7"/>
  <c r="N127" i="7"/>
  <c r="L128" i="7"/>
  <c r="L127" i="7"/>
  <c r="J128" i="7"/>
  <c r="J127" i="7"/>
  <c r="H128" i="7"/>
  <c r="H127" i="7"/>
  <c r="G115" i="7"/>
  <c r="H115" i="7"/>
  <c r="I115" i="7"/>
  <c r="J115" i="7"/>
  <c r="K115" i="7"/>
  <c r="L115" i="7"/>
  <c r="M115" i="7"/>
  <c r="N115" i="7"/>
  <c r="O115" i="7"/>
  <c r="P115" i="7"/>
  <c r="G116" i="7"/>
  <c r="H116" i="7"/>
  <c r="I116" i="7"/>
  <c r="J116" i="7"/>
  <c r="K116" i="7"/>
  <c r="L116" i="7"/>
  <c r="M116" i="7"/>
  <c r="N116" i="7"/>
  <c r="O116" i="7"/>
  <c r="P116" i="7"/>
  <c r="G118" i="7"/>
  <c r="H118" i="7"/>
  <c r="I118" i="7"/>
  <c r="J118" i="7"/>
  <c r="J149" i="7" s="1"/>
  <c r="K118" i="7"/>
  <c r="L118" i="7"/>
  <c r="M118" i="7"/>
  <c r="N118" i="7"/>
  <c r="N149" i="7" s="1"/>
  <c r="O118" i="7"/>
  <c r="P118" i="7"/>
  <c r="G119" i="7"/>
  <c r="H119" i="7"/>
  <c r="H150" i="7" s="1"/>
  <c r="I119" i="7"/>
  <c r="J119" i="7"/>
  <c r="K119" i="7"/>
  <c r="L119" i="7"/>
  <c r="L150" i="7" s="1"/>
  <c r="M119" i="7"/>
  <c r="N119" i="7"/>
  <c r="O119" i="7"/>
  <c r="P119" i="7"/>
  <c r="P150" i="7" s="1"/>
  <c r="G120" i="7"/>
  <c r="H120" i="7"/>
  <c r="I120" i="7"/>
  <c r="J120" i="7"/>
  <c r="J151" i="7" s="1"/>
  <c r="K120" i="7"/>
  <c r="L120" i="7"/>
  <c r="M120" i="7"/>
  <c r="N120" i="7"/>
  <c r="N151" i="7" s="1"/>
  <c r="O120" i="7"/>
  <c r="P120" i="7"/>
  <c r="H114" i="7"/>
  <c r="I114" i="7"/>
  <c r="J114" i="7"/>
  <c r="K114" i="7"/>
  <c r="L114" i="7"/>
  <c r="M114" i="7"/>
  <c r="N114" i="7"/>
  <c r="O114" i="7"/>
  <c r="P114" i="7"/>
  <c r="G114" i="7"/>
  <c r="P113" i="7"/>
  <c r="P112" i="7"/>
  <c r="N113" i="7"/>
  <c r="N112" i="7"/>
  <c r="L113" i="7"/>
  <c r="L112" i="7"/>
  <c r="J113" i="7"/>
  <c r="J112" i="7"/>
  <c r="H113" i="7"/>
  <c r="H112" i="7"/>
  <c r="G104" i="7"/>
  <c r="H104" i="7"/>
  <c r="I104" i="7"/>
  <c r="J104" i="7"/>
  <c r="K104" i="7"/>
  <c r="L104" i="7"/>
  <c r="M104" i="7"/>
  <c r="N104" i="7"/>
  <c r="O104" i="7"/>
  <c r="P104" i="7"/>
  <c r="G105" i="7"/>
  <c r="H105" i="7"/>
  <c r="I105" i="7"/>
  <c r="J105" i="7"/>
  <c r="K105" i="7"/>
  <c r="L105" i="7"/>
  <c r="M105" i="7"/>
  <c r="N105" i="7"/>
  <c r="O105" i="7"/>
  <c r="P105" i="7"/>
  <c r="H103" i="7"/>
  <c r="I103" i="7"/>
  <c r="J103" i="7"/>
  <c r="K103" i="7"/>
  <c r="L103" i="7"/>
  <c r="M103" i="7"/>
  <c r="N103" i="7"/>
  <c r="O103" i="7"/>
  <c r="P103" i="7"/>
  <c r="G103" i="7"/>
  <c r="G99" i="7"/>
  <c r="H99" i="7"/>
  <c r="I99" i="7"/>
  <c r="J99" i="7"/>
  <c r="K99" i="7"/>
  <c r="L99" i="7"/>
  <c r="M99" i="7"/>
  <c r="N99" i="7"/>
  <c r="O99" i="7"/>
  <c r="P99" i="7"/>
  <c r="G100" i="7"/>
  <c r="H100" i="7"/>
  <c r="I100" i="7"/>
  <c r="J100" i="7"/>
  <c r="K100" i="7"/>
  <c r="L100" i="7"/>
  <c r="M100" i="7"/>
  <c r="N100" i="7"/>
  <c r="O100" i="7"/>
  <c r="P100" i="7"/>
  <c r="H98" i="7"/>
  <c r="I98" i="7"/>
  <c r="J98" i="7"/>
  <c r="K98" i="7"/>
  <c r="L98" i="7"/>
  <c r="M98" i="7"/>
  <c r="N98" i="7"/>
  <c r="O98" i="7"/>
  <c r="P98" i="7"/>
  <c r="G98" i="7"/>
  <c r="P85" i="7"/>
  <c r="P84" i="7"/>
  <c r="P83" i="7"/>
  <c r="N85" i="7"/>
  <c r="N84" i="7"/>
  <c r="N83" i="7"/>
  <c r="L85" i="7"/>
  <c r="L84" i="7"/>
  <c r="L83" i="7"/>
  <c r="J85" i="7"/>
  <c r="J84" i="7"/>
  <c r="J83" i="7"/>
  <c r="H85" i="7"/>
  <c r="H84" i="7"/>
  <c r="H83" i="7"/>
  <c r="G71" i="7"/>
  <c r="H71" i="7"/>
  <c r="I71" i="7"/>
  <c r="J71" i="7"/>
  <c r="K71" i="7"/>
  <c r="L71" i="7"/>
  <c r="M71" i="7"/>
  <c r="N71" i="7"/>
  <c r="O71" i="7"/>
  <c r="P71" i="7"/>
  <c r="G72" i="7"/>
  <c r="H72" i="7"/>
  <c r="I72" i="7"/>
  <c r="J72" i="7"/>
  <c r="K72" i="7"/>
  <c r="L72" i="7"/>
  <c r="M72" i="7"/>
  <c r="N72" i="7"/>
  <c r="O72" i="7"/>
  <c r="P72" i="7"/>
  <c r="G74" i="7"/>
  <c r="H74" i="7"/>
  <c r="I74" i="7"/>
  <c r="J74" i="7"/>
  <c r="K74" i="7"/>
  <c r="L74" i="7"/>
  <c r="M74" i="7"/>
  <c r="N74" i="7"/>
  <c r="O74" i="7"/>
  <c r="P74" i="7"/>
  <c r="G75" i="7"/>
  <c r="H75" i="7"/>
  <c r="I75" i="7"/>
  <c r="J75" i="7"/>
  <c r="K75" i="7"/>
  <c r="L75" i="7"/>
  <c r="M75" i="7"/>
  <c r="N75" i="7"/>
  <c r="O75" i="7"/>
  <c r="P75" i="7"/>
  <c r="G76" i="7"/>
  <c r="H76" i="7"/>
  <c r="I76" i="7"/>
  <c r="J76" i="7"/>
  <c r="K76" i="7"/>
  <c r="L76" i="7"/>
  <c r="M76" i="7"/>
  <c r="N76" i="7"/>
  <c r="O76" i="7"/>
  <c r="P76" i="7"/>
  <c r="H70" i="7"/>
  <c r="I70" i="7"/>
  <c r="J70" i="7"/>
  <c r="K70" i="7"/>
  <c r="L70" i="7"/>
  <c r="M70" i="7"/>
  <c r="N70" i="7"/>
  <c r="O70" i="7"/>
  <c r="P70" i="7"/>
  <c r="G70" i="7"/>
  <c r="P69" i="7"/>
  <c r="P68" i="7"/>
  <c r="N69" i="7"/>
  <c r="N68" i="7"/>
  <c r="L69" i="7"/>
  <c r="L68" i="7"/>
  <c r="J69" i="7"/>
  <c r="J68" i="7"/>
  <c r="H69" i="7"/>
  <c r="H68" i="7"/>
  <c r="G56" i="7"/>
  <c r="H56" i="7"/>
  <c r="I56" i="7"/>
  <c r="J56" i="7"/>
  <c r="K56" i="7"/>
  <c r="L56" i="7"/>
  <c r="M56" i="7"/>
  <c r="N56" i="7"/>
  <c r="O56" i="7"/>
  <c r="P56" i="7"/>
  <c r="G57" i="7"/>
  <c r="H57" i="7"/>
  <c r="I57" i="7"/>
  <c r="J57" i="7"/>
  <c r="K57" i="7"/>
  <c r="L57" i="7"/>
  <c r="M57" i="7"/>
  <c r="N57" i="7"/>
  <c r="O57" i="7"/>
  <c r="P57" i="7"/>
  <c r="G59" i="7"/>
  <c r="H59" i="7"/>
  <c r="I59" i="7"/>
  <c r="J59" i="7"/>
  <c r="K59" i="7"/>
  <c r="L59" i="7"/>
  <c r="M59" i="7"/>
  <c r="N59" i="7"/>
  <c r="O59" i="7"/>
  <c r="P59" i="7"/>
  <c r="G60" i="7"/>
  <c r="H60" i="7"/>
  <c r="I60" i="7"/>
  <c r="J60" i="7"/>
  <c r="K60" i="7"/>
  <c r="L60" i="7"/>
  <c r="M60" i="7"/>
  <c r="N60" i="7"/>
  <c r="O60" i="7"/>
  <c r="P60" i="7"/>
  <c r="G61" i="7"/>
  <c r="H61" i="7"/>
  <c r="I61" i="7"/>
  <c r="J61" i="7"/>
  <c r="K61" i="7"/>
  <c r="L61" i="7"/>
  <c r="M61" i="7"/>
  <c r="N61" i="7"/>
  <c r="O61" i="7"/>
  <c r="P61" i="7"/>
  <c r="H55" i="7"/>
  <c r="I55" i="7"/>
  <c r="J55" i="7"/>
  <c r="K55" i="7"/>
  <c r="L55" i="7"/>
  <c r="M55" i="7"/>
  <c r="N55" i="7"/>
  <c r="O55" i="7"/>
  <c r="P55" i="7"/>
  <c r="G55" i="7"/>
  <c r="P41" i="7"/>
  <c r="P40" i="7"/>
  <c r="P39" i="7"/>
  <c r="N41" i="7"/>
  <c r="N40" i="7"/>
  <c r="N39" i="7"/>
  <c r="L41" i="7"/>
  <c r="L40" i="7"/>
  <c r="L39" i="7"/>
  <c r="J41" i="7"/>
  <c r="J40" i="7"/>
  <c r="J39" i="7"/>
  <c r="H40" i="7"/>
  <c r="H41" i="7"/>
  <c r="H39" i="7"/>
  <c r="G27" i="7"/>
  <c r="H27" i="7"/>
  <c r="I27" i="7"/>
  <c r="J27" i="7"/>
  <c r="K27" i="7"/>
  <c r="L27" i="7"/>
  <c r="M27" i="7"/>
  <c r="N27" i="7"/>
  <c r="O27" i="7"/>
  <c r="P27" i="7"/>
  <c r="G28" i="7"/>
  <c r="H28" i="7"/>
  <c r="I28" i="7"/>
  <c r="J28" i="7"/>
  <c r="K28" i="7"/>
  <c r="L28" i="7"/>
  <c r="M28" i="7"/>
  <c r="N28" i="7"/>
  <c r="O28" i="7"/>
  <c r="P28" i="7"/>
  <c r="G30" i="7"/>
  <c r="H30" i="7"/>
  <c r="I30" i="7"/>
  <c r="J30" i="7"/>
  <c r="K30" i="7"/>
  <c r="L30" i="7"/>
  <c r="M30" i="7"/>
  <c r="N30" i="7"/>
  <c r="O30" i="7"/>
  <c r="P30" i="7"/>
  <c r="G31" i="7"/>
  <c r="H31" i="7"/>
  <c r="I31" i="7"/>
  <c r="J31" i="7"/>
  <c r="K31" i="7"/>
  <c r="L31" i="7"/>
  <c r="M31" i="7"/>
  <c r="N31" i="7"/>
  <c r="O31" i="7"/>
  <c r="P31" i="7"/>
  <c r="G32" i="7"/>
  <c r="H32" i="7"/>
  <c r="I32" i="7"/>
  <c r="J32" i="7"/>
  <c r="K32" i="7"/>
  <c r="L32" i="7"/>
  <c r="M32" i="7"/>
  <c r="N32" i="7"/>
  <c r="O32" i="7"/>
  <c r="P32" i="7"/>
  <c r="H26" i="7"/>
  <c r="I26" i="7"/>
  <c r="J26" i="7"/>
  <c r="K26" i="7"/>
  <c r="L26" i="7"/>
  <c r="M26" i="7"/>
  <c r="N26" i="7"/>
  <c r="O26" i="7"/>
  <c r="P26" i="7"/>
  <c r="G26" i="7"/>
  <c r="P25" i="7"/>
  <c r="P24" i="7"/>
  <c r="N25" i="7"/>
  <c r="N24" i="7"/>
  <c r="L25" i="7"/>
  <c r="L24" i="7"/>
  <c r="J25" i="7"/>
  <c r="J24" i="7"/>
  <c r="H25" i="7"/>
  <c r="H24" i="7"/>
  <c r="G12" i="7"/>
  <c r="H12" i="7"/>
  <c r="I12" i="7"/>
  <c r="J12" i="7"/>
  <c r="J43" i="7" s="1"/>
  <c r="K12" i="7"/>
  <c r="L12" i="7"/>
  <c r="M12" i="7"/>
  <c r="N12" i="7"/>
  <c r="N43" i="7" s="1"/>
  <c r="O12" i="7"/>
  <c r="P12" i="7"/>
  <c r="G13" i="7"/>
  <c r="H13" i="7"/>
  <c r="H44" i="7" s="1"/>
  <c r="I13" i="7"/>
  <c r="J13" i="7"/>
  <c r="K13" i="7"/>
  <c r="L13" i="7"/>
  <c r="L44" i="7" s="1"/>
  <c r="M13" i="7"/>
  <c r="N13" i="7"/>
  <c r="O13" i="7"/>
  <c r="P13" i="7"/>
  <c r="P44" i="7" s="1"/>
  <c r="G15" i="7"/>
  <c r="H15" i="7"/>
  <c r="I15" i="7"/>
  <c r="J15" i="7"/>
  <c r="J46" i="7" s="1"/>
  <c r="K15" i="7"/>
  <c r="L15" i="7"/>
  <c r="M15" i="7"/>
  <c r="N15" i="7"/>
  <c r="N46" i="7" s="1"/>
  <c r="O15" i="7"/>
  <c r="P15" i="7"/>
  <c r="G16" i="7"/>
  <c r="H16" i="7"/>
  <c r="H47" i="7" s="1"/>
  <c r="I16" i="7"/>
  <c r="J16" i="7"/>
  <c r="K16" i="7"/>
  <c r="L16" i="7"/>
  <c r="L47" i="7" s="1"/>
  <c r="M16" i="7"/>
  <c r="N16" i="7"/>
  <c r="O16" i="7"/>
  <c r="P16" i="7"/>
  <c r="P47" i="7" s="1"/>
  <c r="G17" i="7"/>
  <c r="H17" i="7"/>
  <c r="I17" i="7"/>
  <c r="J17" i="7"/>
  <c r="J48" i="7" s="1"/>
  <c r="K17" i="7"/>
  <c r="L17" i="7"/>
  <c r="M17" i="7"/>
  <c r="N17" i="7"/>
  <c r="N48" i="7" s="1"/>
  <c r="O17" i="7"/>
  <c r="P17" i="7"/>
  <c r="H11" i="7"/>
  <c r="I11" i="7"/>
  <c r="J11" i="7"/>
  <c r="K11" i="7"/>
  <c r="L11" i="7"/>
  <c r="M11" i="7"/>
  <c r="N11" i="7"/>
  <c r="O11" i="7"/>
  <c r="P11" i="7"/>
  <c r="G11" i="7"/>
  <c r="U54" i="6"/>
  <c r="S54" i="6"/>
  <c r="U53" i="6"/>
  <c r="S53" i="6"/>
  <c r="U52" i="6"/>
  <c r="S52" i="6"/>
  <c r="R54" i="6"/>
  <c r="P54" i="6"/>
  <c r="R53" i="6"/>
  <c r="P53" i="6"/>
  <c r="R52" i="6"/>
  <c r="P52" i="6"/>
  <c r="O54" i="6"/>
  <c r="M54" i="6"/>
  <c r="O53" i="6"/>
  <c r="M53" i="6"/>
  <c r="O52" i="6"/>
  <c r="M52" i="6"/>
  <c r="L54" i="6"/>
  <c r="J54" i="6"/>
  <c r="L53" i="6"/>
  <c r="J53" i="6"/>
  <c r="L52" i="6"/>
  <c r="J52" i="6"/>
  <c r="U44" i="6"/>
  <c r="S44" i="6"/>
  <c r="T44" i="6" s="1"/>
  <c r="U43" i="6"/>
  <c r="S43" i="6"/>
  <c r="T43" i="6" s="1"/>
  <c r="U42" i="6"/>
  <c r="S42" i="6"/>
  <c r="U40" i="6"/>
  <c r="S40" i="6"/>
  <c r="T40" i="6" s="1"/>
  <c r="U39" i="6"/>
  <c r="S39" i="6"/>
  <c r="T39" i="6" s="1"/>
  <c r="U38" i="6"/>
  <c r="S38" i="6"/>
  <c r="R44" i="6"/>
  <c r="P44" i="6"/>
  <c r="Q44" i="6" s="1"/>
  <c r="R43" i="6"/>
  <c r="P43" i="6"/>
  <c r="Q43" i="6" s="1"/>
  <c r="R42" i="6"/>
  <c r="P42" i="6"/>
  <c r="Q42" i="6" s="1"/>
  <c r="R40" i="6"/>
  <c r="P40" i="6"/>
  <c r="Q40" i="6" s="1"/>
  <c r="R39" i="6"/>
  <c r="P39" i="6"/>
  <c r="Q39" i="6" s="1"/>
  <c r="R38" i="6"/>
  <c r="P38" i="6"/>
  <c r="Q38" i="6" s="1"/>
  <c r="O44" i="6"/>
  <c r="M44" i="6"/>
  <c r="N44" i="6" s="1"/>
  <c r="O43" i="6"/>
  <c r="M43" i="6"/>
  <c r="N43" i="6" s="1"/>
  <c r="O42" i="6"/>
  <c r="M42" i="6"/>
  <c r="O40" i="6"/>
  <c r="M40" i="6"/>
  <c r="N40" i="6" s="1"/>
  <c r="O39" i="6"/>
  <c r="M39" i="6"/>
  <c r="N39" i="6" s="1"/>
  <c r="O38" i="6"/>
  <c r="M38" i="6"/>
  <c r="L44" i="6"/>
  <c r="J44" i="6"/>
  <c r="K44" i="6" s="1"/>
  <c r="L43" i="6"/>
  <c r="J43" i="6"/>
  <c r="K43" i="6" s="1"/>
  <c r="L42" i="6"/>
  <c r="J42" i="6"/>
  <c r="L40" i="6"/>
  <c r="J40" i="6"/>
  <c r="K40" i="6" s="1"/>
  <c r="L39" i="6"/>
  <c r="J39" i="6"/>
  <c r="K39" i="6" s="1"/>
  <c r="L38" i="6"/>
  <c r="J38" i="6"/>
  <c r="U37" i="6"/>
  <c r="S37" i="6"/>
  <c r="U36" i="6"/>
  <c r="S36" i="6"/>
  <c r="R37" i="6"/>
  <c r="P37" i="6"/>
  <c r="R36" i="6"/>
  <c r="P36" i="6"/>
  <c r="O37" i="6"/>
  <c r="M37" i="6"/>
  <c r="O36" i="6"/>
  <c r="M36" i="6"/>
  <c r="L37" i="6"/>
  <c r="J37" i="6"/>
  <c r="L36" i="6"/>
  <c r="J36" i="6"/>
  <c r="U29" i="6"/>
  <c r="S29" i="6"/>
  <c r="T29" i="6" s="1"/>
  <c r="U28" i="6"/>
  <c r="S28" i="6"/>
  <c r="T28" i="6" s="1"/>
  <c r="U27" i="6"/>
  <c r="S27" i="6"/>
  <c r="U25" i="6"/>
  <c r="S25" i="6"/>
  <c r="T25" i="6" s="1"/>
  <c r="U24" i="6"/>
  <c r="S24" i="6"/>
  <c r="T24" i="6" s="1"/>
  <c r="U23" i="6"/>
  <c r="S23" i="6"/>
  <c r="R29" i="6"/>
  <c r="P29" i="6"/>
  <c r="Q29" i="6" s="1"/>
  <c r="R28" i="6"/>
  <c r="P28" i="6"/>
  <c r="Q28" i="6" s="1"/>
  <c r="R27" i="6"/>
  <c r="P27" i="6"/>
  <c r="Q27" i="6" s="1"/>
  <c r="R25" i="6"/>
  <c r="P25" i="6"/>
  <c r="Q25" i="6" s="1"/>
  <c r="R24" i="6"/>
  <c r="P24" i="6"/>
  <c r="Q24" i="6" s="1"/>
  <c r="R23" i="6"/>
  <c r="P23" i="6"/>
  <c r="Q23" i="6" s="1"/>
  <c r="O29" i="6"/>
  <c r="M29" i="6"/>
  <c r="N29" i="6" s="1"/>
  <c r="O28" i="6"/>
  <c r="M28" i="6"/>
  <c r="N28" i="6" s="1"/>
  <c r="O27" i="6"/>
  <c r="M27" i="6"/>
  <c r="O25" i="6"/>
  <c r="M25" i="6"/>
  <c r="N25" i="6" s="1"/>
  <c r="O24" i="6"/>
  <c r="M24" i="6"/>
  <c r="N24" i="6" s="1"/>
  <c r="O23" i="6"/>
  <c r="M23" i="6"/>
  <c r="L29" i="6"/>
  <c r="J29" i="6"/>
  <c r="K29" i="6" s="1"/>
  <c r="L28" i="6"/>
  <c r="J28" i="6"/>
  <c r="K28" i="6" s="1"/>
  <c r="L27" i="6"/>
  <c r="J27" i="6"/>
  <c r="L25" i="6"/>
  <c r="J25" i="6"/>
  <c r="K25" i="6" s="1"/>
  <c r="L24" i="6"/>
  <c r="J24" i="6"/>
  <c r="K24" i="6" s="1"/>
  <c r="L23" i="6"/>
  <c r="J23" i="6"/>
  <c r="U226" i="2"/>
  <c r="U61" i="6" s="1"/>
  <c r="S226" i="2"/>
  <c r="U225" i="2"/>
  <c r="U60" i="6" s="1"/>
  <c r="S225" i="2"/>
  <c r="U224" i="2"/>
  <c r="S224" i="2"/>
  <c r="U222" i="2"/>
  <c r="U57" i="6" s="1"/>
  <c r="S222" i="2"/>
  <c r="S57" i="6" s="1"/>
  <c r="T57" i="6" s="1"/>
  <c r="U221" i="2"/>
  <c r="U56" i="6" s="1"/>
  <c r="S221" i="2"/>
  <c r="U220" i="2"/>
  <c r="U55" i="6" s="1"/>
  <c r="S220" i="2"/>
  <c r="T220" i="2" s="1"/>
  <c r="R226" i="2"/>
  <c r="R61" i="6" s="1"/>
  <c r="P226" i="2"/>
  <c r="P61" i="6" s="1"/>
  <c r="R225" i="2"/>
  <c r="R60" i="6" s="1"/>
  <c r="P225" i="2"/>
  <c r="R224" i="2"/>
  <c r="R59" i="6" s="1"/>
  <c r="P224" i="2"/>
  <c r="P59" i="6" s="1"/>
  <c r="R222" i="2"/>
  <c r="R57" i="6" s="1"/>
  <c r="P222" i="2"/>
  <c r="P57" i="6" s="1"/>
  <c r="R221" i="2"/>
  <c r="R56" i="6" s="1"/>
  <c r="P221" i="2"/>
  <c r="R220" i="2"/>
  <c r="R55" i="6" s="1"/>
  <c r="P220" i="2"/>
  <c r="O226" i="2"/>
  <c r="O61" i="6" s="1"/>
  <c r="M226" i="2"/>
  <c r="O225" i="2"/>
  <c r="O60" i="6" s="1"/>
  <c r="M225" i="2"/>
  <c r="O224" i="2"/>
  <c r="M224" i="2"/>
  <c r="O222" i="2"/>
  <c r="O57" i="6" s="1"/>
  <c r="M222" i="2"/>
  <c r="O221" i="2"/>
  <c r="O56" i="6" s="1"/>
  <c r="M221" i="2"/>
  <c r="M56" i="6" s="1"/>
  <c r="O220" i="2"/>
  <c r="M220" i="2"/>
  <c r="L226" i="2"/>
  <c r="L61" i="6" s="1"/>
  <c r="J226" i="2"/>
  <c r="L225" i="2"/>
  <c r="L60" i="6" s="1"/>
  <c r="J225" i="2"/>
  <c r="L224" i="2"/>
  <c r="J224" i="2"/>
  <c r="L222" i="2"/>
  <c r="L57" i="6" s="1"/>
  <c r="J222" i="2"/>
  <c r="L221" i="2"/>
  <c r="L56" i="6" s="1"/>
  <c r="J221" i="2"/>
  <c r="J56" i="6" s="1"/>
  <c r="L220" i="2"/>
  <c r="J220" i="2"/>
  <c r="I221" i="2"/>
  <c r="I56" i="6" s="1"/>
  <c r="I222" i="2"/>
  <c r="I57" i="6" s="1"/>
  <c r="I220" i="2"/>
  <c r="I55" i="6" s="1"/>
  <c r="I225" i="2"/>
  <c r="I60" i="6" s="1"/>
  <c r="I226" i="2"/>
  <c r="I61" i="6" s="1"/>
  <c r="I224" i="2"/>
  <c r="I59" i="6" s="1"/>
  <c r="G221" i="2"/>
  <c r="G56" i="6" s="1"/>
  <c r="G222" i="2"/>
  <c r="G57" i="6" s="1"/>
  <c r="G224" i="2"/>
  <c r="G59" i="6" s="1"/>
  <c r="G225" i="2"/>
  <c r="G60" i="6" s="1"/>
  <c r="G226" i="2"/>
  <c r="G61" i="6" s="1"/>
  <c r="G220" i="2"/>
  <c r="G55" i="6" s="1"/>
  <c r="U116" i="2"/>
  <c r="S116" i="2"/>
  <c r="T116" i="2" s="1"/>
  <c r="U115" i="2"/>
  <c r="S115" i="2"/>
  <c r="T115" i="2" s="1"/>
  <c r="U114" i="2"/>
  <c r="S114" i="2"/>
  <c r="T114" i="2" s="1"/>
  <c r="U112" i="2"/>
  <c r="S112" i="2"/>
  <c r="T112" i="2" s="1"/>
  <c r="U111" i="2"/>
  <c r="S111" i="2"/>
  <c r="T111" i="2" s="1"/>
  <c r="U110" i="2"/>
  <c r="S110" i="2"/>
  <c r="T110" i="2" s="1"/>
  <c r="R116" i="2"/>
  <c r="P116" i="2"/>
  <c r="R115" i="2"/>
  <c r="P115" i="2"/>
  <c r="R114" i="2"/>
  <c r="P114" i="2"/>
  <c r="R112" i="2"/>
  <c r="P112" i="2"/>
  <c r="R111" i="2"/>
  <c r="P111" i="2"/>
  <c r="R110" i="2"/>
  <c r="P110" i="2"/>
  <c r="O116" i="2"/>
  <c r="M116" i="2"/>
  <c r="O115" i="2"/>
  <c r="M115" i="2"/>
  <c r="O114" i="2"/>
  <c r="M114" i="2"/>
  <c r="O112" i="2"/>
  <c r="M112" i="2"/>
  <c r="O111" i="2"/>
  <c r="M111" i="2"/>
  <c r="O110" i="2"/>
  <c r="M110" i="2"/>
  <c r="L116" i="2"/>
  <c r="J116" i="2"/>
  <c r="L115" i="2"/>
  <c r="J115" i="2"/>
  <c r="L114" i="2"/>
  <c r="J114" i="2"/>
  <c r="L112" i="2"/>
  <c r="J112" i="2"/>
  <c r="L111" i="2"/>
  <c r="J111" i="2"/>
  <c r="L110" i="2"/>
  <c r="J110" i="2"/>
  <c r="I111" i="2"/>
  <c r="I112" i="2"/>
  <c r="I114" i="2"/>
  <c r="I115" i="2"/>
  <c r="I116" i="2"/>
  <c r="I110" i="2"/>
  <c r="G111" i="2"/>
  <c r="G112" i="2"/>
  <c r="G114" i="2"/>
  <c r="G115" i="2"/>
  <c r="G116" i="2"/>
  <c r="G110" i="2"/>
  <c r="U60" i="2"/>
  <c r="S60" i="2"/>
  <c r="T60" i="2" s="1"/>
  <c r="U59" i="2"/>
  <c r="S59" i="2"/>
  <c r="T59" i="2" s="1"/>
  <c r="U58" i="2"/>
  <c r="S58" i="2"/>
  <c r="T58" i="2" s="1"/>
  <c r="U56" i="2"/>
  <c r="S56" i="2"/>
  <c r="T56" i="2" s="1"/>
  <c r="U55" i="2"/>
  <c r="S55" i="2"/>
  <c r="T55" i="2" s="1"/>
  <c r="U54" i="2"/>
  <c r="S54" i="2"/>
  <c r="T54" i="2" s="1"/>
  <c r="R60" i="2"/>
  <c r="P60" i="2"/>
  <c r="R59" i="2"/>
  <c r="P59" i="2"/>
  <c r="R58" i="2"/>
  <c r="P58" i="2"/>
  <c r="R56" i="2"/>
  <c r="P56" i="2"/>
  <c r="R55" i="2"/>
  <c r="P55" i="2"/>
  <c r="R54" i="2"/>
  <c r="P54" i="2"/>
  <c r="O60" i="2"/>
  <c r="M60" i="2"/>
  <c r="O59" i="2"/>
  <c r="M59" i="2"/>
  <c r="O58" i="2"/>
  <c r="M58" i="2"/>
  <c r="O56" i="2"/>
  <c r="M56" i="2"/>
  <c r="O55" i="2"/>
  <c r="M55" i="2"/>
  <c r="O54" i="2"/>
  <c r="M54" i="2"/>
  <c r="L60" i="2"/>
  <c r="L59" i="2"/>
  <c r="L58" i="2"/>
  <c r="L56" i="2"/>
  <c r="L55" i="2"/>
  <c r="L54" i="2"/>
  <c r="I55" i="2"/>
  <c r="I56" i="2"/>
  <c r="I58" i="2"/>
  <c r="I59" i="2"/>
  <c r="I60" i="2"/>
  <c r="I54" i="2"/>
  <c r="J60" i="2"/>
  <c r="J59" i="2"/>
  <c r="J58" i="2"/>
  <c r="J56" i="2"/>
  <c r="J55" i="2"/>
  <c r="J54" i="2"/>
  <c r="G58" i="2"/>
  <c r="G59" i="2"/>
  <c r="G60" i="2"/>
  <c r="G55" i="2"/>
  <c r="G56" i="2"/>
  <c r="G54" i="2"/>
  <c r="G223" i="1"/>
  <c r="H223" i="1"/>
  <c r="I223" i="1"/>
  <c r="J223" i="1"/>
  <c r="K223" i="1"/>
  <c r="L223" i="1"/>
  <c r="M223" i="1"/>
  <c r="N223" i="1"/>
  <c r="O223" i="1"/>
  <c r="P223" i="1"/>
  <c r="G224" i="1"/>
  <c r="H224" i="1"/>
  <c r="I224" i="1"/>
  <c r="J224" i="1"/>
  <c r="K224" i="1"/>
  <c r="L224" i="1"/>
  <c r="M224" i="1"/>
  <c r="N224" i="1"/>
  <c r="O224" i="1"/>
  <c r="P224" i="1"/>
  <c r="H222" i="1"/>
  <c r="I222" i="1"/>
  <c r="J222" i="1"/>
  <c r="K222" i="1"/>
  <c r="L222" i="1"/>
  <c r="M222" i="1"/>
  <c r="N222" i="1"/>
  <c r="O222" i="1"/>
  <c r="P222" i="1"/>
  <c r="G222" i="1"/>
  <c r="G219" i="1"/>
  <c r="H219" i="1"/>
  <c r="I219" i="1"/>
  <c r="J219" i="1"/>
  <c r="K219" i="1"/>
  <c r="L219" i="1"/>
  <c r="M219" i="1"/>
  <c r="N219" i="1"/>
  <c r="O219" i="1"/>
  <c r="P219" i="1"/>
  <c r="G220" i="1"/>
  <c r="H220" i="1"/>
  <c r="I220" i="1"/>
  <c r="J220" i="1"/>
  <c r="K220" i="1"/>
  <c r="L220" i="1"/>
  <c r="M220" i="1"/>
  <c r="N220" i="1"/>
  <c r="O220" i="1"/>
  <c r="P220" i="1"/>
  <c r="H218" i="1"/>
  <c r="I218" i="1"/>
  <c r="J218" i="1"/>
  <c r="K218" i="1"/>
  <c r="L218" i="1"/>
  <c r="M218" i="1"/>
  <c r="N218" i="1"/>
  <c r="O218" i="1"/>
  <c r="P218" i="1"/>
  <c r="G218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H113" i="1"/>
  <c r="I113" i="1"/>
  <c r="J113" i="1"/>
  <c r="K113" i="1"/>
  <c r="L113" i="1"/>
  <c r="M113" i="1"/>
  <c r="N113" i="1"/>
  <c r="O113" i="1"/>
  <c r="P113" i="1"/>
  <c r="G113" i="1"/>
  <c r="G110" i="1"/>
  <c r="H110" i="1"/>
  <c r="I110" i="1"/>
  <c r="J110" i="1"/>
  <c r="K110" i="1"/>
  <c r="L110" i="1"/>
  <c r="M110" i="1"/>
  <c r="N110" i="1"/>
  <c r="O110" i="1"/>
  <c r="P110" i="1"/>
  <c r="G111" i="1"/>
  <c r="H111" i="1"/>
  <c r="I111" i="1"/>
  <c r="J111" i="1"/>
  <c r="K111" i="1"/>
  <c r="L111" i="1"/>
  <c r="M111" i="1"/>
  <c r="N111" i="1"/>
  <c r="O111" i="1"/>
  <c r="P111" i="1"/>
  <c r="H109" i="1"/>
  <c r="I109" i="1"/>
  <c r="J109" i="1"/>
  <c r="K109" i="1"/>
  <c r="L109" i="1"/>
  <c r="M109" i="1"/>
  <c r="N109" i="1"/>
  <c r="O109" i="1"/>
  <c r="P109" i="1"/>
  <c r="G109" i="1"/>
  <c r="G59" i="1"/>
  <c r="I59" i="1"/>
  <c r="J59" i="1"/>
  <c r="K59" i="1"/>
  <c r="L59" i="1"/>
  <c r="M59" i="1"/>
  <c r="N59" i="1"/>
  <c r="O59" i="1"/>
  <c r="P59" i="1"/>
  <c r="G60" i="1"/>
  <c r="I60" i="1"/>
  <c r="J60" i="1"/>
  <c r="K60" i="1"/>
  <c r="L60" i="1"/>
  <c r="M60" i="1"/>
  <c r="N60" i="1"/>
  <c r="O60" i="1"/>
  <c r="P60" i="1"/>
  <c r="I58" i="1"/>
  <c r="J58" i="1"/>
  <c r="K58" i="1"/>
  <c r="L58" i="1"/>
  <c r="M58" i="1"/>
  <c r="N58" i="1"/>
  <c r="O58" i="1"/>
  <c r="P58" i="1"/>
  <c r="G58" i="1"/>
  <c r="H58" i="2" s="1"/>
  <c r="G55" i="1"/>
  <c r="H55" i="2" s="1"/>
  <c r="I55" i="1"/>
  <c r="J55" i="1"/>
  <c r="K55" i="1"/>
  <c r="L55" i="1"/>
  <c r="M55" i="1"/>
  <c r="N55" i="1"/>
  <c r="O55" i="1"/>
  <c r="P55" i="1"/>
  <c r="G56" i="1"/>
  <c r="I56" i="1"/>
  <c r="J56" i="1"/>
  <c r="K56" i="1"/>
  <c r="L56" i="1"/>
  <c r="M56" i="1"/>
  <c r="N56" i="1"/>
  <c r="O56" i="1"/>
  <c r="P56" i="1"/>
  <c r="I54" i="1"/>
  <c r="J54" i="1"/>
  <c r="K54" i="1"/>
  <c r="L54" i="1"/>
  <c r="M54" i="1"/>
  <c r="N54" i="1"/>
  <c r="O54" i="1"/>
  <c r="P54" i="1"/>
  <c r="G54" i="1"/>
  <c r="U16" i="6"/>
  <c r="U17" i="6"/>
  <c r="S16" i="6"/>
  <c r="S17" i="6"/>
  <c r="R16" i="6"/>
  <c r="R17" i="6"/>
  <c r="P16" i="6"/>
  <c r="P17" i="6"/>
  <c r="O16" i="6"/>
  <c r="O17" i="6"/>
  <c r="M16" i="6"/>
  <c r="M17" i="6"/>
  <c r="L16" i="6"/>
  <c r="L17" i="6"/>
  <c r="J16" i="6"/>
  <c r="J17" i="6"/>
  <c r="U15" i="6"/>
  <c r="S15" i="6"/>
  <c r="R15" i="6"/>
  <c r="P15" i="6"/>
  <c r="O15" i="6"/>
  <c r="M15" i="6"/>
  <c r="L15" i="6"/>
  <c r="J15" i="6"/>
  <c r="U12" i="6"/>
  <c r="U13" i="6"/>
  <c r="U11" i="6"/>
  <c r="S12" i="6"/>
  <c r="S13" i="6"/>
  <c r="S11" i="6"/>
  <c r="R12" i="6"/>
  <c r="R13" i="6"/>
  <c r="R11" i="6"/>
  <c r="P12" i="6"/>
  <c r="P13" i="6"/>
  <c r="P11" i="6"/>
  <c r="O12" i="6"/>
  <c r="O13" i="6"/>
  <c r="O11" i="6"/>
  <c r="M12" i="6"/>
  <c r="M13" i="6"/>
  <c r="M11" i="6"/>
  <c r="L12" i="6"/>
  <c r="L13" i="6"/>
  <c r="L11" i="6"/>
  <c r="J12" i="6"/>
  <c r="J13" i="6"/>
  <c r="J11" i="6"/>
  <c r="E60" i="5"/>
  <c r="H60" i="5"/>
  <c r="I60" i="5"/>
  <c r="M60" i="5"/>
  <c r="F61" i="5"/>
  <c r="G61" i="5"/>
  <c r="K61" i="5"/>
  <c r="E59" i="5"/>
  <c r="F59" i="5"/>
  <c r="J59" i="5"/>
  <c r="K59" i="5"/>
  <c r="H57" i="5"/>
  <c r="M55" i="5"/>
  <c r="M53" i="5"/>
  <c r="M54" i="5"/>
  <c r="M52" i="5"/>
  <c r="K53" i="5"/>
  <c r="K54" i="5"/>
  <c r="K52" i="5"/>
  <c r="I53" i="5"/>
  <c r="I54" i="5"/>
  <c r="I52" i="5"/>
  <c r="G53" i="5"/>
  <c r="G54" i="5"/>
  <c r="G52" i="5"/>
  <c r="E53" i="5"/>
  <c r="E54" i="5"/>
  <c r="E52" i="5"/>
  <c r="D43" i="5"/>
  <c r="E43" i="5"/>
  <c r="F43" i="5"/>
  <c r="G43" i="5"/>
  <c r="H43" i="5"/>
  <c r="I43" i="5"/>
  <c r="J43" i="5"/>
  <c r="K43" i="5"/>
  <c r="L43" i="5"/>
  <c r="M43" i="5"/>
  <c r="D44" i="5"/>
  <c r="E44" i="5"/>
  <c r="F44" i="5"/>
  <c r="G44" i="5"/>
  <c r="H44" i="5"/>
  <c r="I44" i="5"/>
  <c r="J44" i="5"/>
  <c r="K44" i="5"/>
  <c r="L44" i="5"/>
  <c r="M44" i="5"/>
  <c r="E42" i="5"/>
  <c r="F42" i="5"/>
  <c r="G42" i="5"/>
  <c r="H42" i="5"/>
  <c r="I42" i="5"/>
  <c r="J42" i="5"/>
  <c r="K42" i="5"/>
  <c r="L42" i="5"/>
  <c r="M42" i="5"/>
  <c r="D42" i="5"/>
  <c r="D39" i="5"/>
  <c r="E39" i="5"/>
  <c r="F39" i="5"/>
  <c r="G39" i="5"/>
  <c r="H39" i="5"/>
  <c r="I39" i="5"/>
  <c r="J39" i="5"/>
  <c r="K39" i="5"/>
  <c r="L39" i="5"/>
  <c r="M39" i="5"/>
  <c r="D40" i="5"/>
  <c r="E40" i="5"/>
  <c r="F40" i="5"/>
  <c r="G40" i="5"/>
  <c r="H40" i="5"/>
  <c r="I40" i="5"/>
  <c r="J40" i="5"/>
  <c r="K40" i="5"/>
  <c r="L40" i="5"/>
  <c r="M40" i="5"/>
  <c r="E38" i="5"/>
  <c r="F38" i="5"/>
  <c r="G38" i="5"/>
  <c r="H38" i="5"/>
  <c r="I38" i="5"/>
  <c r="J38" i="5"/>
  <c r="K38" i="5"/>
  <c r="L38" i="5"/>
  <c r="M38" i="5"/>
  <c r="D38" i="5"/>
  <c r="M37" i="5"/>
  <c r="M36" i="5"/>
  <c r="K37" i="5"/>
  <c r="K36" i="5"/>
  <c r="I37" i="5"/>
  <c r="I36" i="5"/>
  <c r="G37" i="5"/>
  <c r="G36" i="5"/>
  <c r="E37" i="5"/>
  <c r="E36" i="5"/>
  <c r="D28" i="5"/>
  <c r="E28" i="5"/>
  <c r="F28" i="5"/>
  <c r="G28" i="5"/>
  <c r="H28" i="5"/>
  <c r="I28" i="5"/>
  <c r="J28" i="5"/>
  <c r="K28" i="5"/>
  <c r="L28" i="5"/>
  <c r="M28" i="5"/>
  <c r="D29" i="5"/>
  <c r="E29" i="5"/>
  <c r="F29" i="5"/>
  <c r="G29" i="5"/>
  <c r="H29" i="5"/>
  <c r="I29" i="5"/>
  <c r="J29" i="5"/>
  <c r="K29" i="5"/>
  <c r="L29" i="5"/>
  <c r="M29" i="5"/>
  <c r="E27" i="5"/>
  <c r="F27" i="5"/>
  <c r="G27" i="5"/>
  <c r="H27" i="5"/>
  <c r="I27" i="5"/>
  <c r="J27" i="5"/>
  <c r="K27" i="5"/>
  <c r="L27" i="5"/>
  <c r="M27" i="5"/>
  <c r="D27" i="5"/>
  <c r="D24" i="5"/>
  <c r="E24" i="5"/>
  <c r="F24" i="5"/>
  <c r="G24" i="5"/>
  <c r="H24" i="5"/>
  <c r="I24" i="5"/>
  <c r="J24" i="5"/>
  <c r="K24" i="5"/>
  <c r="L24" i="5"/>
  <c r="M24" i="5"/>
  <c r="D25" i="5"/>
  <c r="E25" i="5"/>
  <c r="F25" i="5"/>
  <c r="G25" i="5"/>
  <c r="H25" i="5"/>
  <c r="I25" i="5"/>
  <c r="J25" i="5"/>
  <c r="K25" i="5"/>
  <c r="L25" i="5"/>
  <c r="M25" i="5"/>
  <c r="E23" i="5"/>
  <c r="F23" i="5"/>
  <c r="G23" i="5"/>
  <c r="H23" i="5"/>
  <c r="I23" i="5"/>
  <c r="J23" i="5"/>
  <c r="K23" i="5"/>
  <c r="L23" i="5"/>
  <c r="M23" i="5"/>
  <c r="D23" i="5"/>
  <c r="D16" i="5"/>
  <c r="E16" i="5"/>
  <c r="F16" i="5"/>
  <c r="G16" i="5"/>
  <c r="H16" i="5"/>
  <c r="I16" i="5"/>
  <c r="J16" i="5"/>
  <c r="K16" i="5"/>
  <c r="L16" i="5"/>
  <c r="M16" i="5"/>
  <c r="D17" i="5"/>
  <c r="E17" i="5"/>
  <c r="F17" i="5"/>
  <c r="G17" i="5"/>
  <c r="H17" i="5"/>
  <c r="I17" i="5"/>
  <c r="J17" i="5"/>
  <c r="K17" i="5"/>
  <c r="L17" i="5"/>
  <c r="M17" i="5"/>
  <c r="E15" i="5"/>
  <c r="F15" i="5"/>
  <c r="G15" i="5"/>
  <c r="H15" i="5"/>
  <c r="I15" i="5"/>
  <c r="J15" i="5"/>
  <c r="K15" i="5"/>
  <c r="L15" i="5"/>
  <c r="M15" i="5"/>
  <c r="D15" i="5"/>
  <c r="D12" i="5"/>
  <c r="E12" i="5"/>
  <c r="F12" i="5"/>
  <c r="G12" i="5"/>
  <c r="H12" i="5"/>
  <c r="I12" i="5"/>
  <c r="J12" i="5"/>
  <c r="K12" i="5"/>
  <c r="L12" i="5"/>
  <c r="M12" i="5"/>
  <c r="D13" i="5"/>
  <c r="E13" i="5"/>
  <c r="F13" i="5"/>
  <c r="G13" i="5"/>
  <c r="H13" i="5"/>
  <c r="I13" i="5"/>
  <c r="J13" i="5"/>
  <c r="K13" i="5"/>
  <c r="L13" i="5"/>
  <c r="M13" i="5"/>
  <c r="E11" i="5"/>
  <c r="F11" i="5"/>
  <c r="G11" i="5"/>
  <c r="H11" i="5"/>
  <c r="I11" i="5"/>
  <c r="J11" i="5"/>
  <c r="K11" i="5"/>
  <c r="L11" i="5"/>
  <c r="M11" i="5"/>
  <c r="D11" i="5"/>
  <c r="F52" i="9"/>
  <c r="F51" i="9"/>
  <c r="F50" i="9"/>
  <c r="F49" i="9"/>
  <c r="F47" i="9"/>
  <c r="I72" i="6" l="1"/>
  <c r="K55" i="5"/>
  <c r="N230" i="1"/>
  <c r="G55" i="5"/>
  <c r="J230" i="1"/>
  <c r="L57" i="5"/>
  <c r="O232" i="1"/>
  <c r="K232" i="1"/>
  <c r="G232" i="1"/>
  <c r="J56" i="5"/>
  <c r="M231" i="1"/>
  <c r="F56" i="5"/>
  <c r="I231" i="1"/>
  <c r="M59" i="5"/>
  <c r="P234" i="1"/>
  <c r="I59" i="5"/>
  <c r="L234" i="1"/>
  <c r="H234" i="1"/>
  <c r="J61" i="5"/>
  <c r="M236" i="1"/>
  <c r="I236" i="1"/>
  <c r="L60" i="5"/>
  <c r="O235" i="1"/>
  <c r="K235" i="1"/>
  <c r="D60" i="5"/>
  <c r="G235" i="1"/>
  <c r="G230" i="1"/>
  <c r="M230" i="1"/>
  <c r="I230" i="1"/>
  <c r="N232" i="1"/>
  <c r="J232" i="1"/>
  <c r="P231" i="1"/>
  <c r="L231" i="1"/>
  <c r="H231" i="1"/>
  <c r="O234" i="1"/>
  <c r="K234" i="1"/>
  <c r="P236" i="1"/>
  <c r="L236" i="1"/>
  <c r="H236" i="1"/>
  <c r="N235" i="1"/>
  <c r="J235" i="1"/>
  <c r="P230" i="1"/>
  <c r="L230" i="1"/>
  <c r="H230" i="1"/>
  <c r="M232" i="1"/>
  <c r="M240" i="1" s="1"/>
  <c r="I232" i="1"/>
  <c r="I240" i="1" s="1"/>
  <c r="O231" i="1"/>
  <c r="O239" i="1" s="1"/>
  <c r="K231" i="1"/>
  <c r="K239" i="1" s="1"/>
  <c r="G231" i="1"/>
  <c r="G239" i="1" s="1"/>
  <c r="N234" i="1"/>
  <c r="J234" i="1"/>
  <c r="O236" i="1"/>
  <c r="K236" i="1"/>
  <c r="G236" i="1"/>
  <c r="M235" i="1"/>
  <c r="I235" i="1"/>
  <c r="O230" i="1"/>
  <c r="K230" i="1"/>
  <c r="P232" i="1"/>
  <c r="L232" i="1"/>
  <c r="H232" i="1"/>
  <c r="N231" i="1"/>
  <c r="J231" i="1"/>
  <c r="G234" i="1"/>
  <c r="M234" i="1"/>
  <c r="I234" i="1"/>
  <c r="N236" i="1"/>
  <c r="N261" i="1" s="1"/>
  <c r="J236" i="1"/>
  <c r="P235" i="1"/>
  <c r="P260" i="1" s="1"/>
  <c r="L235" i="1"/>
  <c r="L260" i="1" s="1"/>
  <c r="H235" i="1"/>
  <c r="H260" i="1" s="1"/>
  <c r="H60" i="2"/>
  <c r="H114" i="2"/>
  <c r="H59" i="6"/>
  <c r="G62" i="6"/>
  <c r="I73" i="6"/>
  <c r="I68" i="6"/>
  <c r="I64" i="6"/>
  <c r="J55" i="5"/>
  <c r="F55" i="5"/>
  <c r="K57" i="5"/>
  <c r="G57" i="5"/>
  <c r="M56" i="5"/>
  <c r="I56" i="5"/>
  <c r="E56" i="5"/>
  <c r="L59" i="5"/>
  <c r="H59" i="5"/>
  <c r="M61" i="5"/>
  <c r="I61" i="5"/>
  <c r="E61" i="5"/>
  <c r="K60" i="5"/>
  <c r="G60" i="5"/>
  <c r="Q56" i="2"/>
  <c r="K110" i="2"/>
  <c r="Q115" i="2"/>
  <c r="H55" i="6"/>
  <c r="G63" i="6"/>
  <c r="G58" i="6"/>
  <c r="H57" i="6"/>
  <c r="G65" i="6"/>
  <c r="Q57" i="6"/>
  <c r="I55" i="5"/>
  <c r="E55" i="5"/>
  <c r="J57" i="5"/>
  <c r="F57" i="5"/>
  <c r="L56" i="5"/>
  <c r="H56" i="5"/>
  <c r="G59" i="5"/>
  <c r="L61" i="5"/>
  <c r="H61" i="5"/>
  <c r="J60" i="5"/>
  <c r="F60" i="5"/>
  <c r="H61" i="6"/>
  <c r="H56" i="6"/>
  <c r="I63" i="6"/>
  <c r="I67" i="6"/>
  <c r="L55" i="5"/>
  <c r="H55" i="5"/>
  <c r="M57" i="5"/>
  <c r="I57" i="5"/>
  <c r="E57" i="5"/>
  <c r="K56" i="5"/>
  <c r="G64" i="6"/>
  <c r="H60" i="6"/>
  <c r="I71" i="6"/>
  <c r="I62" i="6"/>
  <c r="I74" i="6" s="1"/>
  <c r="I58" i="6"/>
  <c r="I69" i="6"/>
  <c r="I65" i="6"/>
  <c r="H115" i="2"/>
  <c r="H56" i="2"/>
  <c r="H59" i="2"/>
  <c r="H54" i="2"/>
  <c r="D59" i="5"/>
  <c r="H224" i="2"/>
  <c r="H226" i="2"/>
  <c r="H225" i="2"/>
  <c r="D55" i="5"/>
  <c r="H220" i="2"/>
  <c r="D56" i="5"/>
  <c r="H221" i="2"/>
  <c r="H222" i="2"/>
  <c r="H116" i="2"/>
  <c r="H111" i="2"/>
  <c r="H110" i="2"/>
  <c r="H112" i="2"/>
  <c r="Q59" i="2"/>
  <c r="N111" i="2"/>
  <c r="N226" i="2"/>
  <c r="D57" i="5"/>
  <c r="Q146" i="8"/>
  <c r="G56" i="5"/>
  <c r="M92" i="7"/>
  <c r="I92" i="7"/>
  <c r="O91" i="7"/>
  <c r="K91" i="7"/>
  <c r="G91" i="7"/>
  <c r="M90" i="7"/>
  <c r="I90" i="7"/>
  <c r="O88" i="7"/>
  <c r="K88" i="7"/>
  <c r="G88" i="7"/>
  <c r="M87" i="7"/>
  <c r="I87" i="7"/>
  <c r="N147" i="7"/>
  <c r="J147" i="7"/>
  <c r="P146" i="7"/>
  <c r="L146" i="7"/>
  <c r="H146" i="7"/>
  <c r="Q55" i="2"/>
  <c r="Q60" i="2"/>
  <c r="K116" i="2"/>
  <c r="N114" i="2"/>
  <c r="Q111" i="2"/>
  <c r="Q116" i="2"/>
  <c r="K56" i="6"/>
  <c r="K226" i="2"/>
  <c r="Q61" i="6"/>
  <c r="K112" i="2"/>
  <c r="N112" i="2"/>
  <c r="G223" i="2"/>
  <c r="R61" i="2"/>
  <c r="O117" i="2"/>
  <c r="I57" i="2"/>
  <c r="Q224" i="2"/>
  <c r="K221" i="2"/>
  <c r="Q222" i="2"/>
  <c r="U227" i="2"/>
  <c r="J223" i="2"/>
  <c r="L227" i="2"/>
  <c r="N221" i="2"/>
  <c r="T222" i="2"/>
  <c r="I223" i="2"/>
  <c r="G43" i="8"/>
  <c r="M14" i="7"/>
  <c r="O29" i="7"/>
  <c r="J58" i="7"/>
  <c r="H73" i="7"/>
  <c r="G117" i="7"/>
  <c r="I117" i="7"/>
  <c r="O132" i="7"/>
  <c r="P132" i="8"/>
  <c r="G14" i="7"/>
  <c r="I14" i="7"/>
  <c r="K29" i="7"/>
  <c r="N58" i="7"/>
  <c r="P73" i="7"/>
  <c r="L73" i="7"/>
  <c r="M117" i="7"/>
  <c r="K132" i="7"/>
  <c r="R106" i="8"/>
  <c r="I113" i="2"/>
  <c r="G113" i="2"/>
  <c r="G47" i="8"/>
  <c r="G42" i="8"/>
  <c r="R35" i="8"/>
  <c r="U58" i="8"/>
  <c r="L151" i="8"/>
  <c r="O149" i="8"/>
  <c r="M57" i="2"/>
  <c r="P57" i="2"/>
  <c r="M106" i="8"/>
  <c r="G150" i="8"/>
  <c r="I48" i="8"/>
  <c r="J34" i="8"/>
  <c r="J36" i="8"/>
  <c r="U151" i="8"/>
  <c r="O48" i="7"/>
  <c r="K48" i="7"/>
  <c r="G48" i="7"/>
  <c r="M47" i="7"/>
  <c r="I47" i="7"/>
  <c r="O46" i="7"/>
  <c r="K46" i="7"/>
  <c r="G46" i="7"/>
  <c r="M44" i="7"/>
  <c r="I44" i="7"/>
  <c r="O43" i="7"/>
  <c r="K43" i="7"/>
  <c r="G43" i="7"/>
  <c r="G86" i="7"/>
  <c r="M86" i="7"/>
  <c r="I86" i="7"/>
  <c r="N92" i="7"/>
  <c r="J92" i="7"/>
  <c r="P91" i="7"/>
  <c r="L91" i="7"/>
  <c r="H91" i="7"/>
  <c r="N90" i="7"/>
  <c r="J90" i="7"/>
  <c r="P88" i="7"/>
  <c r="L88" i="7"/>
  <c r="H88" i="7"/>
  <c r="N87" i="7"/>
  <c r="J87" i="7"/>
  <c r="O151" i="7"/>
  <c r="K151" i="7"/>
  <c r="G151" i="7"/>
  <c r="M150" i="7"/>
  <c r="I150" i="7"/>
  <c r="O149" i="7"/>
  <c r="K149" i="7"/>
  <c r="G149" i="7"/>
  <c r="O147" i="7"/>
  <c r="K147" i="7"/>
  <c r="G147" i="7"/>
  <c r="M146" i="7"/>
  <c r="I146" i="7"/>
  <c r="I42" i="8"/>
  <c r="I47" i="8"/>
  <c r="J43" i="8"/>
  <c r="K43" i="8" s="1"/>
  <c r="J46" i="8"/>
  <c r="K46" i="8" s="1"/>
  <c r="M46" i="8"/>
  <c r="N46" i="8" s="1"/>
  <c r="S145" i="8"/>
  <c r="T145" i="8" s="1"/>
  <c r="S150" i="8"/>
  <c r="T150" i="8" s="1"/>
  <c r="K114" i="2"/>
  <c r="L43" i="8"/>
  <c r="L48" i="8"/>
  <c r="M41" i="6"/>
  <c r="M101" i="8"/>
  <c r="G146" i="8"/>
  <c r="L147" i="8"/>
  <c r="K119" i="8"/>
  <c r="M147" i="8"/>
  <c r="N147" i="8" s="1"/>
  <c r="J132" i="8"/>
  <c r="I44" i="8"/>
  <c r="L46" i="8"/>
  <c r="O43" i="8"/>
  <c r="N15" i="8"/>
  <c r="O151" i="8"/>
  <c r="J57" i="2"/>
  <c r="I61" i="2"/>
  <c r="P117" i="2"/>
  <c r="O61" i="2"/>
  <c r="P61" i="2"/>
  <c r="P113" i="2"/>
  <c r="U69" i="6"/>
  <c r="J30" i="6"/>
  <c r="S91" i="8"/>
  <c r="T91" i="8" s="1"/>
  <c r="M73" i="8"/>
  <c r="O77" i="8"/>
  <c r="U73" i="8"/>
  <c r="I145" i="8"/>
  <c r="I151" i="8"/>
  <c r="L44" i="8"/>
  <c r="L47" i="8"/>
  <c r="O42" i="8"/>
  <c r="O44" i="8"/>
  <c r="P42" i="8"/>
  <c r="Q42" i="8" s="1"/>
  <c r="R48" i="8"/>
  <c r="U43" i="8"/>
  <c r="U45" i="8" s="1"/>
  <c r="U36" i="8"/>
  <c r="N120" i="8"/>
  <c r="R71" i="6"/>
  <c r="R73" i="6"/>
  <c r="R36" i="8"/>
  <c r="R69" i="6"/>
  <c r="O45" i="6"/>
  <c r="S45" i="6"/>
  <c r="T45" i="6" s="1"/>
  <c r="O47" i="8"/>
  <c r="S14" i="8"/>
  <c r="T14" i="8" s="1"/>
  <c r="S47" i="8"/>
  <c r="T47" i="8" s="1"/>
  <c r="U48" i="8"/>
  <c r="L35" i="8"/>
  <c r="P77" i="8"/>
  <c r="P101" i="8"/>
  <c r="U101" i="8"/>
  <c r="N56" i="2"/>
  <c r="N59" i="2"/>
  <c r="S227" i="2"/>
  <c r="T227" i="2" s="1"/>
  <c r="T224" i="2"/>
  <c r="S59" i="6"/>
  <c r="T59" i="6" s="1"/>
  <c r="G149" i="8"/>
  <c r="O145" i="8"/>
  <c r="N116" i="8"/>
  <c r="Q115" i="8"/>
  <c r="T119" i="8"/>
  <c r="D61" i="5"/>
  <c r="L68" i="6"/>
  <c r="M227" i="2"/>
  <c r="M59" i="6"/>
  <c r="N59" i="6" s="1"/>
  <c r="Q221" i="2"/>
  <c r="P56" i="6"/>
  <c r="M61" i="6"/>
  <c r="N61" i="6" s="1"/>
  <c r="Q225" i="2"/>
  <c r="P60" i="6"/>
  <c r="Q60" i="6" s="1"/>
  <c r="L150" i="8"/>
  <c r="L136" i="8"/>
  <c r="U61" i="2"/>
  <c r="N115" i="2"/>
  <c r="R117" i="2"/>
  <c r="L223" i="2"/>
  <c r="K222" i="2"/>
  <c r="J57" i="6"/>
  <c r="J60" i="6"/>
  <c r="K60" i="6" s="1"/>
  <c r="K225" i="2"/>
  <c r="O57" i="2"/>
  <c r="R57" i="2"/>
  <c r="L72" i="6"/>
  <c r="O223" i="2"/>
  <c r="N222" i="2"/>
  <c r="M57" i="6"/>
  <c r="N57" i="6" s="1"/>
  <c r="N225" i="2"/>
  <c r="M60" i="6"/>
  <c r="Q220" i="2"/>
  <c r="T225" i="2"/>
  <c r="S60" i="6"/>
  <c r="T60" i="6" s="1"/>
  <c r="J61" i="6"/>
  <c r="K61" i="6" s="1"/>
  <c r="G57" i="2"/>
  <c r="N55" i="2"/>
  <c r="L113" i="2"/>
  <c r="L117" i="2"/>
  <c r="N110" i="2"/>
  <c r="N116" i="2"/>
  <c r="J227" i="2"/>
  <c r="J59" i="6"/>
  <c r="K59" i="6" s="1"/>
  <c r="N56" i="6"/>
  <c r="Q226" i="2"/>
  <c r="T221" i="2"/>
  <c r="S56" i="6"/>
  <c r="T56" i="6" s="1"/>
  <c r="O68" i="6"/>
  <c r="S87" i="8"/>
  <c r="T87" i="8" s="1"/>
  <c r="T56" i="8"/>
  <c r="J61" i="2"/>
  <c r="M61" i="2"/>
  <c r="N60" i="2"/>
  <c r="K111" i="2"/>
  <c r="K115" i="2"/>
  <c r="O113" i="2"/>
  <c r="M117" i="2"/>
  <c r="R113" i="2"/>
  <c r="Q112" i="2"/>
  <c r="U117" i="2"/>
  <c r="M223" i="2"/>
  <c r="O227" i="2"/>
  <c r="Q59" i="6"/>
  <c r="T226" i="2"/>
  <c r="S61" i="6"/>
  <c r="O26" i="6"/>
  <c r="S30" i="6"/>
  <c r="T30" i="6" s="1"/>
  <c r="N14" i="7"/>
  <c r="J14" i="7"/>
  <c r="P29" i="7"/>
  <c r="L29" i="7"/>
  <c r="H29" i="7"/>
  <c r="O58" i="7"/>
  <c r="K58" i="7"/>
  <c r="N117" i="7"/>
  <c r="J117" i="7"/>
  <c r="P132" i="7"/>
  <c r="L132" i="7"/>
  <c r="H132" i="7"/>
  <c r="G48" i="8"/>
  <c r="G86" i="8"/>
  <c r="G88" i="8"/>
  <c r="I87" i="8"/>
  <c r="J86" i="8"/>
  <c r="K86" i="8" s="1"/>
  <c r="J88" i="8"/>
  <c r="K88" i="8" s="1"/>
  <c r="K57" i="8"/>
  <c r="M88" i="8"/>
  <c r="N88" i="8" s="1"/>
  <c r="N57" i="8"/>
  <c r="J45" i="6"/>
  <c r="O41" i="6"/>
  <c r="P14" i="7"/>
  <c r="L14" i="7"/>
  <c r="H14" i="7"/>
  <c r="M48" i="7"/>
  <c r="I48" i="7"/>
  <c r="O47" i="7"/>
  <c r="K47" i="7"/>
  <c r="G47" i="7"/>
  <c r="S34" i="8"/>
  <c r="T34" i="8" s="1"/>
  <c r="S36" i="8"/>
  <c r="T36" i="8" s="1"/>
  <c r="G91" i="8"/>
  <c r="K92" i="8"/>
  <c r="O92" i="8"/>
  <c r="R92" i="8"/>
  <c r="J77" i="8"/>
  <c r="O73" i="8"/>
  <c r="O42" i="7"/>
  <c r="K42" i="7"/>
  <c r="P48" i="7"/>
  <c r="L48" i="7"/>
  <c r="H48" i="7"/>
  <c r="N47" i="7"/>
  <c r="J47" i="7"/>
  <c r="P46" i="7"/>
  <c r="L46" i="7"/>
  <c r="H46" i="7"/>
  <c r="N44" i="7"/>
  <c r="P43" i="7"/>
  <c r="L43" i="7"/>
  <c r="H43" i="7"/>
  <c r="G29" i="7"/>
  <c r="M29" i="7"/>
  <c r="I29" i="7"/>
  <c r="P58" i="7"/>
  <c r="L58" i="7"/>
  <c r="H58" i="7"/>
  <c r="N73" i="7"/>
  <c r="J73" i="7"/>
  <c r="O92" i="7"/>
  <c r="K92" i="7"/>
  <c r="G92" i="7"/>
  <c r="M91" i="7"/>
  <c r="I91" i="7"/>
  <c r="O90" i="7"/>
  <c r="K90" i="7"/>
  <c r="G90" i="7"/>
  <c r="M88" i="7"/>
  <c r="I88" i="7"/>
  <c r="O87" i="7"/>
  <c r="K87" i="7"/>
  <c r="G87" i="7"/>
  <c r="O117" i="7"/>
  <c r="K117" i="7"/>
  <c r="P151" i="7"/>
  <c r="L151" i="7"/>
  <c r="H151" i="7"/>
  <c r="N150" i="7"/>
  <c r="J150" i="7"/>
  <c r="P149" i="7"/>
  <c r="L149" i="7"/>
  <c r="H149" i="7"/>
  <c r="G132" i="7"/>
  <c r="M132" i="7"/>
  <c r="I132" i="7"/>
  <c r="P147" i="7"/>
  <c r="L147" i="7"/>
  <c r="H147" i="7"/>
  <c r="N146" i="7"/>
  <c r="J146" i="7"/>
  <c r="G46" i="8"/>
  <c r="L14" i="8"/>
  <c r="R43" i="8"/>
  <c r="R45" i="8" s="1"/>
  <c r="R46" i="8"/>
  <c r="M35" i="8"/>
  <c r="K61" i="8"/>
  <c r="P88" i="8"/>
  <c r="Q88" i="8" s="1"/>
  <c r="Q57" i="8"/>
  <c r="U77" i="8"/>
  <c r="J106" i="8"/>
  <c r="G151" i="8"/>
  <c r="I146" i="8"/>
  <c r="K150" i="8"/>
  <c r="O117" i="8"/>
  <c r="N151" i="8"/>
  <c r="R145" i="8"/>
  <c r="P150" i="8"/>
  <c r="Q150" i="8" s="1"/>
  <c r="R151" i="8"/>
  <c r="U146" i="8"/>
  <c r="U148" i="8" s="1"/>
  <c r="U121" i="8"/>
  <c r="S136" i="8"/>
  <c r="T136" i="8" s="1"/>
  <c r="M46" i="7"/>
  <c r="I46" i="7"/>
  <c r="O44" i="7"/>
  <c r="K44" i="7"/>
  <c r="G44" i="7"/>
  <c r="M43" i="7"/>
  <c r="I43" i="7"/>
  <c r="N29" i="7"/>
  <c r="J29" i="7"/>
  <c r="G58" i="7"/>
  <c r="M58" i="7"/>
  <c r="I58" i="7"/>
  <c r="O73" i="7"/>
  <c r="K73" i="7"/>
  <c r="P92" i="7"/>
  <c r="L92" i="7"/>
  <c r="H92" i="7"/>
  <c r="N91" i="7"/>
  <c r="J91" i="7"/>
  <c r="P90" i="7"/>
  <c r="L90" i="7"/>
  <c r="H90" i="7"/>
  <c r="N88" i="7"/>
  <c r="J88" i="7"/>
  <c r="P87" i="7"/>
  <c r="L87" i="7"/>
  <c r="H87" i="7"/>
  <c r="P117" i="7"/>
  <c r="L117" i="7"/>
  <c r="H117" i="7"/>
  <c r="M151" i="7"/>
  <c r="I151" i="7"/>
  <c r="O150" i="7"/>
  <c r="K150" i="7"/>
  <c r="G150" i="7"/>
  <c r="M149" i="7"/>
  <c r="I149" i="7"/>
  <c r="N145" i="7"/>
  <c r="J145" i="7"/>
  <c r="M147" i="7"/>
  <c r="I147" i="7"/>
  <c r="O146" i="7"/>
  <c r="K146" i="7"/>
  <c r="G146" i="7"/>
  <c r="I43" i="8"/>
  <c r="J42" i="8"/>
  <c r="K42" i="8" s="1"/>
  <c r="M42" i="8"/>
  <c r="N42" i="8" s="1"/>
  <c r="O46" i="8"/>
  <c r="O48" i="8"/>
  <c r="S46" i="8"/>
  <c r="T46" i="8" s="1"/>
  <c r="U47" i="8"/>
  <c r="L36" i="8"/>
  <c r="O36" i="8"/>
  <c r="P29" i="8"/>
  <c r="U35" i="8"/>
  <c r="U33" i="8"/>
  <c r="G92" i="8"/>
  <c r="G87" i="8"/>
  <c r="I90" i="8"/>
  <c r="L86" i="8"/>
  <c r="L92" i="8"/>
  <c r="L93" i="8" s="1"/>
  <c r="M92" i="8"/>
  <c r="N92" i="8" s="1"/>
  <c r="S58" i="8"/>
  <c r="T58" i="8" s="1"/>
  <c r="U87" i="8"/>
  <c r="U62" i="8"/>
  <c r="U92" i="8"/>
  <c r="O106" i="8"/>
  <c r="G145" i="8"/>
  <c r="I147" i="8"/>
  <c r="I150" i="8"/>
  <c r="L146" i="8"/>
  <c r="O147" i="8"/>
  <c r="O121" i="8"/>
  <c r="P117" i="8"/>
  <c r="R146" i="8"/>
  <c r="R121" i="8"/>
  <c r="S146" i="8"/>
  <c r="T146" i="8" s="1"/>
  <c r="S149" i="8"/>
  <c r="T149" i="8" s="1"/>
  <c r="U150" i="8"/>
  <c r="O136" i="8"/>
  <c r="K90" i="8"/>
  <c r="U58" i="6"/>
  <c r="U57" i="2"/>
  <c r="R223" i="2"/>
  <c r="R227" i="2"/>
  <c r="U223" i="2"/>
  <c r="L55" i="6"/>
  <c r="P55" i="6"/>
  <c r="Q55" i="6" s="1"/>
  <c r="R58" i="6"/>
  <c r="R62" i="6"/>
  <c r="S55" i="6"/>
  <c r="U59" i="6"/>
  <c r="O14" i="7"/>
  <c r="K14" i="7"/>
  <c r="P42" i="7"/>
  <c r="L42" i="7"/>
  <c r="H42" i="7"/>
  <c r="G73" i="7"/>
  <c r="M73" i="7"/>
  <c r="I73" i="7"/>
  <c r="N86" i="7"/>
  <c r="J86" i="7"/>
  <c r="N132" i="7"/>
  <c r="J132" i="7"/>
  <c r="O145" i="7"/>
  <c r="K145" i="7"/>
  <c r="N11" i="8"/>
  <c r="L42" i="8"/>
  <c r="J44" i="8"/>
  <c r="K44" i="8" s="1"/>
  <c r="J47" i="8"/>
  <c r="K47" i="8" s="1"/>
  <c r="P44" i="8"/>
  <c r="Q44" i="8" s="1"/>
  <c r="P47" i="8"/>
  <c r="Q47" i="8" s="1"/>
  <c r="L58" i="8"/>
  <c r="O58" i="8"/>
  <c r="M62" i="8"/>
  <c r="R58" i="8"/>
  <c r="P62" i="8"/>
  <c r="J87" i="8"/>
  <c r="K87" i="8" s="1"/>
  <c r="J91" i="8"/>
  <c r="K91" i="8" s="1"/>
  <c r="M86" i="8"/>
  <c r="N86" i="8" s="1"/>
  <c r="O87" i="8"/>
  <c r="O89" i="8" s="1"/>
  <c r="M90" i="8"/>
  <c r="P92" i="8"/>
  <c r="Q92" i="8" s="1"/>
  <c r="U86" i="8"/>
  <c r="U90" i="8"/>
  <c r="L101" i="8"/>
  <c r="R101" i="8"/>
  <c r="K103" i="8"/>
  <c r="J146" i="8"/>
  <c r="K146" i="8" s="1"/>
  <c r="M145" i="8"/>
  <c r="N145" i="8" s="1"/>
  <c r="O146" i="8"/>
  <c r="S147" i="8"/>
  <c r="T147" i="8" s="1"/>
  <c r="U113" i="2"/>
  <c r="M26" i="6"/>
  <c r="O30" i="6"/>
  <c r="J55" i="6"/>
  <c r="K55" i="6" s="1"/>
  <c r="L59" i="6"/>
  <c r="O55" i="6"/>
  <c r="O58" i="6" s="1"/>
  <c r="O59" i="6"/>
  <c r="G42" i="7"/>
  <c r="M42" i="7"/>
  <c r="I42" i="7"/>
  <c r="O86" i="7"/>
  <c r="K86" i="7"/>
  <c r="P145" i="7"/>
  <c r="L145" i="7"/>
  <c r="H145" i="7"/>
  <c r="J48" i="8"/>
  <c r="K48" i="8" s="1"/>
  <c r="M43" i="8"/>
  <c r="N43" i="8" s="1"/>
  <c r="P48" i="8"/>
  <c r="Q48" i="8" s="1"/>
  <c r="S43" i="8"/>
  <c r="T43" i="8" s="1"/>
  <c r="M87" i="8"/>
  <c r="N87" i="8" s="1"/>
  <c r="M91" i="8"/>
  <c r="N91" i="8" s="1"/>
  <c r="P86" i="8"/>
  <c r="Q86" i="8" s="1"/>
  <c r="R87" i="8"/>
  <c r="R89" i="8" s="1"/>
  <c r="P90" i="8"/>
  <c r="S88" i="8"/>
  <c r="T88" i="8" s="1"/>
  <c r="S92" i="8"/>
  <c r="T92" i="8" s="1"/>
  <c r="U106" i="8"/>
  <c r="L117" i="8"/>
  <c r="P121" i="8"/>
  <c r="U117" i="8"/>
  <c r="J136" i="8"/>
  <c r="O132" i="8"/>
  <c r="P136" i="8"/>
  <c r="U132" i="8"/>
  <c r="L145" i="8"/>
  <c r="J147" i="8"/>
  <c r="K147" i="8" s="1"/>
  <c r="M149" i="8"/>
  <c r="N149" i="8" s="1"/>
  <c r="U149" i="8"/>
  <c r="S151" i="8"/>
  <c r="T151" i="8" s="1"/>
  <c r="L26" i="6"/>
  <c r="M30" i="6"/>
  <c r="U26" i="6"/>
  <c r="L41" i="6"/>
  <c r="M45" i="6"/>
  <c r="U41" i="6"/>
  <c r="N42" i="7"/>
  <c r="J42" i="7"/>
  <c r="J45" i="7" s="1"/>
  <c r="P86" i="7"/>
  <c r="L86" i="7"/>
  <c r="H86" i="7"/>
  <c r="G145" i="7"/>
  <c r="M145" i="7"/>
  <c r="I145" i="7"/>
  <c r="R18" i="8"/>
  <c r="U18" i="8"/>
  <c r="M34" i="8"/>
  <c r="R33" i="8"/>
  <c r="M44" i="8"/>
  <c r="N44" i="8" s="1"/>
  <c r="M47" i="8"/>
  <c r="N47" i="8" s="1"/>
  <c r="P46" i="8"/>
  <c r="Q46" i="8" s="1"/>
  <c r="S44" i="8"/>
  <c r="T44" i="8" s="1"/>
  <c r="L62" i="8"/>
  <c r="O62" i="8"/>
  <c r="R62" i="8"/>
  <c r="S62" i="8"/>
  <c r="T62" i="8" s="1"/>
  <c r="L73" i="8"/>
  <c r="M77" i="8"/>
  <c r="R73" i="8"/>
  <c r="O90" i="8"/>
  <c r="P87" i="8"/>
  <c r="P91" i="8"/>
  <c r="Q91" i="8" s="1"/>
  <c r="S86" i="8"/>
  <c r="T86" i="8" s="1"/>
  <c r="S90" i="8"/>
  <c r="T90" i="8" s="1"/>
  <c r="S101" i="8"/>
  <c r="T101" i="8" s="1"/>
  <c r="P106" i="8"/>
  <c r="J117" i="8"/>
  <c r="L121" i="8"/>
  <c r="S117" i="8"/>
  <c r="T117" i="8" s="1"/>
  <c r="M132" i="8"/>
  <c r="S132" i="8"/>
  <c r="T132" i="8" s="1"/>
  <c r="J145" i="8"/>
  <c r="L149" i="8"/>
  <c r="J151" i="8"/>
  <c r="K151" i="8" s="1"/>
  <c r="M146" i="8"/>
  <c r="N146" i="8" s="1"/>
  <c r="O150" i="8"/>
  <c r="P147" i="8"/>
  <c r="Q147" i="8" s="1"/>
  <c r="J26" i="6"/>
  <c r="L30" i="6"/>
  <c r="R26" i="6"/>
  <c r="R30" i="6"/>
  <c r="S26" i="6"/>
  <c r="T26" i="6" s="1"/>
  <c r="U30" i="6"/>
  <c r="J41" i="6"/>
  <c r="L45" i="6"/>
  <c r="R41" i="6"/>
  <c r="R45" i="6"/>
  <c r="S41" i="6"/>
  <c r="T41" i="6" s="1"/>
  <c r="U45" i="6"/>
  <c r="M55" i="6"/>
  <c r="K12" i="8"/>
  <c r="J18" i="8"/>
  <c r="L34" i="8"/>
  <c r="K28" i="8"/>
  <c r="O35" i="8"/>
  <c r="O33" i="8"/>
  <c r="P35" i="8"/>
  <c r="U34" i="8"/>
  <c r="T28" i="8"/>
  <c r="M48" i="8"/>
  <c r="N48" i="8" s="1"/>
  <c r="P43" i="8"/>
  <c r="Q43" i="8" s="1"/>
  <c r="S42" i="8"/>
  <c r="T42" i="8" s="1"/>
  <c r="U46" i="8"/>
  <c r="S48" i="8"/>
  <c r="T48" i="8" s="1"/>
  <c r="G58" i="8"/>
  <c r="K55" i="8"/>
  <c r="K59" i="8"/>
  <c r="N59" i="8"/>
  <c r="Q59" i="8"/>
  <c r="T60" i="8"/>
  <c r="J73" i="8"/>
  <c r="L77" i="8"/>
  <c r="P73" i="8"/>
  <c r="R77" i="8"/>
  <c r="L87" i="8"/>
  <c r="R90" i="8"/>
  <c r="O101" i="8"/>
  <c r="L106" i="8"/>
  <c r="S106" i="8"/>
  <c r="T106" i="8" s="1"/>
  <c r="J121" i="8"/>
  <c r="R117" i="8"/>
  <c r="T115" i="8"/>
  <c r="S121" i="8"/>
  <c r="T121" i="8" s="1"/>
  <c r="L132" i="8"/>
  <c r="M136" i="8"/>
  <c r="R132" i="8"/>
  <c r="J149" i="8"/>
  <c r="M150" i="8"/>
  <c r="N150" i="8" s="1"/>
  <c r="P145" i="8"/>
  <c r="R149" i="8"/>
  <c r="P151" i="8"/>
  <c r="Q151" i="8" s="1"/>
  <c r="Q149" i="8"/>
  <c r="T129" i="8"/>
  <c r="T133" i="8"/>
  <c r="Q129" i="8"/>
  <c r="Q133" i="8"/>
  <c r="N129" i="8"/>
  <c r="N133" i="8"/>
  <c r="K129" i="8"/>
  <c r="K133" i="8"/>
  <c r="T114" i="8"/>
  <c r="T118" i="8"/>
  <c r="Q114" i="8"/>
  <c r="Q118" i="8"/>
  <c r="M117" i="8"/>
  <c r="M121" i="8"/>
  <c r="K114" i="8"/>
  <c r="K118" i="8"/>
  <c r="Q103" i="8"/>
  <c r="N103" i="8"/>
  <c r="T98" i="8"/>
  <c r="Q98" i="8"/>
  <c r="N98" i="8"/>
  <c r="J101" i="8"/>
  <c r="S73" i="8"/>
  <c r="T73" i="8" s="1"/>
  <c r="S77" i="8"/>
  <c r="T77" i="8" s="1"/>
  <c r="Q70" i="8"/>
  <c r="Q74" i="8"/>
  <c r="N70" i="8"/>
  <c r="N74" i="8"/>
  <c r="K70" i="8"/>
  <c r="K74" i="8"/>
  <c r="T55" i="8"/>
  <c r="T59" i="8"/>
  <c r="P58" i="8"/>
  <c r="M58" i="8"/>
  <c r="J58" i="8"/>
  <c r="J62" i="8"/>
  <c r="L33" i="8"/>
  <c r="J14" i="8"/>
  <c r="L18" i="8"/>
  <c r="O14" i="8"/>
  <c r="O18" i="8"/>
  <c r="R14" i="8"/>
  <c r="P18" i="8"/>
  <c r="U14" i="8"/>
  <c r="S18" i="8"/>
  <c r="T18" i="8" s="1"/>
  <c r="K26" i="8"/>
  <c r="O34" i="8"/>
  <c r="N27" i="8"/>
  <c r="M36" i="8"/>
  <c r="M33" i="8"/>
  <c r="R29" i="8"/>
  <c r="Q27" i="8"/>
  <c r="P33" i="8"/>
  <c r="T26" i="8"/>
  <c r="S29" i="8"/>
  <c r="T29" i="8" s="1"/>
  <c r="U29" i="8"/>
  <c r="S33" i="8"/>
  <c r="T33" i="8" s="1"/>
  <c r="S35" i="8"/>
  <c r="T35" i="8" s="1"/>
  <c r="P34" i="8"/>
  <c r="R34" i="8"/>
  <c r="P36" i="8"/>
  <c r="Q26" i="8"/>
  <c r="Q30" i="8"/>
  <c r="N26" i="8"/>
  <c r="N28" i="8"/>
  <c r="M29" i="8"/>
  <c r="O29" i="8"/>
  <c r="N30" i="8"/>
  <c r="J29" i="8"/>
  <c r="L29" i="8"/>
  <c r="J33" i="8"/>
  <c r="J35" i="8"/>
  <c r="T11" i="8"/>
  <c r="T15" i="8"/>
  <c r="P14" i="8"/>
  <c r="M14" i="8"/>
  <c r="M18" i="8"/>
  <c r="K11" i="8"/>
  <c r="K15" i="8"/>
  <c r="T38" i="6"/>
  <c r="T42" i="6"/>
  <c r="P41" i="6"/>
  <c r="P45" i="6"/>
  <c r="N38" i="6"/>
  <c r="N42" i="6"/>
  <c r="K38" i="6"/>
  <c r="K42" i="6"/>
  <c r="T23" i="6"/>
  <c r="T27" i="6"/>
  <c r="P26" i="6"/>
  <c r="P30" i="6"/>
  <c r="N23" i="6"/>
  <c r="N27" i="6"/>
  <c r="K23" i="6"/>
  <c r="K27" i="6"/>
  <c r="S223" i="2"/>
  <c r="T223" i="2" s="1"/>
  <c r="P223" i="2"/>
  <c r="P227" i="2"/>
  <c r="N220" i="2"/>
  <c r="N224" i="2"/>
  <c r="K220" i="2"/>
  <c r="K224" i="2"/>
  <c r="S113" i="2"/>
  <c r="T113" i="2" s="1"/>
  <c r="S117" i="2"/>
  <c r="T117" i="2" s="1"/>
  <c r="Q110" i="2"/>
  <c r="Q114" i="2"/>
  <c r="M113" i="2"/>
  <c r="J113" i="2"/>
  <c r="J117" i="2"/>
  <c r="S57" i="2"/>
  <c r="T57" i="2" s="1"/>
  <c r="S61" i="2"/>
  <c r="T61" i="2" s="1"/>
  <c r="Q54" i="2"/>
  <c r="Q58" i="2"/>
  <c r="N54" i="2"/>
  <c r="N58" i="2"/>
  <c r="L57" i="2"/>
  <c r="L61" i="2"/>
  <c r="J257" i="1" l="1"/>
  <c r="G237" i="1"/>
  <c r="I70" i="6"/>
  <c r="J239" i="1"/>
  <c r="I77" i="6"/>
  <c r="I237" i="1"/>
  <c r="Q234" i="1"/>
  <c r="M237" i="1"/>
  <c r="H257" i="1"/>
  <c r="R232" i="1"/>
  <c r="H240" i="1"/>
  <c r="O233" i="1"/>
  <c r="O238" i="1"/>
  <c r="J256" i="1"/>
  <c r="P261" i="1"/>
  <c r="L256" i="1"/>
  <c r="L239" i="1"/>
  <c r="L264" i="1" s="1"/>
  <c r="I233" i="1"/>
  <c r="I238" i="1"/>
  <c r="L237" i="1"/>
  <c r="L259" i="1"/>
  <c r="I239" i="1"/>
  <c r="Q232" i="1"/>
  <c r="G240" i="1"/>
  <c r="J238" i="1"/>
  <c r="J233" i="1"/>
  <c r="L240" i="1"/>
  <c r="L257" i="1"/>
  <c r="H255" i="1"/>
  <c r="H238" i="1"/>
  <c r="H233" i="1"/>
  <c r="R230" i="1"/>
  <c r="R235" i="1"/>
  <c r="N260" i="1"/>
  <c r="K237" i="1"/>
  <c r="P239" i="1"/>
  <c r="P264" i="1" s="1"/>
  <c r="P256" i="1"/>
  <c r="M238" i="1"/>
  <c r="M233" i="1"/>
  <c r="K240" i="1"/>
  <c r="J260" i="1"/>
  <c r="J264" i="1"/>
  <c r="P240" i="1"/>
  <c r="P257" i="1"/>
  <c r="J255" i="1"/>
  <c r="J237" i="1"/>
  <c r="J258" i="1" s="1"/>
  <c r="L238" i="1"/>
  <c r="L255" i="1"/>
  <c r="L233" i="1"/>
  <c r="H261" i="1"/>
  <c r="R236" i="1"/>
  <c r="O237" i="1"/>
  <c r="J240" i="1"/>
  <c r="G238" i="1"/>
  <c r="Q230" i="1"/>
  <c r="G233" i="1"/>
  <c r="P237" i="1"/>
  <c r="P259" i="1"/>
  <c r="Q231" i="1"/>
  <c r="Q233" i="1" s="1"/>
  <c r="M239" i="1"/>
  <c r="Q239" i="1" s="1"/>
  <c r="O240" i="1"/>
  <c r="N255" i="1"/>
  <c r="N233" i="1"/>
  <c r="N238" i="1"/>
  <c r="N239" i="1"/>
  <c r="N256" i="1"/>
  <c r="K238" i="1"/>
  <c r="K241" i="1" s="1"/>
  <c r="K233" i="1"/>
  <c r="Q236" i="1"/>
  <c r="N259" i="1"/>
  <c r="N237" i="1"/>
  <c r="N262" i="1" s="1"/>
  <c r="P233" i="1"/>
  <c r="P258" i="1" s="1"/>
  <c r="P238" i="1"/>
  <c r="P255" i="1"/>
  <c r="L261" i="1"/>
  <c r="H256" i="1"/>
  <c r="R231" i="1"/>
  <c r="H239" i="1"/>
  <c r="N257" i="1"/>
  <c r="N240" i="1"/>
  <c r="Q235" i="1"/>
  <c r="H237" i="1"/>
  <c r="H262" i="1" s="1"/>
  <c r="H259" i="1"/>
  <c r="R234" i="1"/>
  <c r="I76" i="6"/>
  <c r="I66" i="6"/>
  <c r="I75" i="6"/>
  <c r="G66" i="6"/>
  <c r="O89" i="7"/>
  <c r="P45" i="7"/>
  <c r="G89" i="7"/>
  <c r="M89" i="7"/>
  <c r="L89" i="7"/>
  <c r="I89" i="7"/>
  <c r="O152" i="8"/>
  <c r="J152" i="8"/>
  <c r="P49" i="8"/>
  <c r="P89" i="7"/>
  <c r="G45" i="7"/>
  <c r="O45" i="8"/>
  <c r="R37" i="8"/>
  <c r="L49" i="8"/>
  <c r="L89" i="8"/>
  <c r="K45" i="7"/>
  <c r="H89" i="7"/>
  <c r="N45" i="7"/>
  <c r="J89" i="7"/>
  <c r="P58" i="6"/>
  <c r="R70" i="6" s="1"/>
  <c r="O37" i="8"/>
  <c r="P62" i="6"/>
  <c r="R74" i="6" s="1"/>
  <c r="R152" i="8"/>
  <c r="U89" i="8"/>
  <c r="O73" i="6"/>
  <c r="R72" i="6"/>
  <c r="O49" i="8"/>
  <c r="L152" i="8"/>
  <c r="O148" i="8"/>
  <c r="J62" i="6"/>
  <c r="S89" i="8"/>
  <c r="T89" i="8" s="1"/>
  <c r="L37" i="8"/>
  <c r="L45" i="8"/>
  <c r="O93" i="8"/>
  <c r="U37" i="8"/>
  <c r="R49" i="8"/>
  <c r="O69" i="6"/>
  <c r="L73" i="6"/>
  <c r="R93" i="8"/>
  <c r="M89" i="8"/>
  <c r="T61" i="6"/>
  <c r="U73" i="6"/>
  <c r="Q87" i="8"/>
  <c r="P89" i="8"/>
  <c r="R148" i="8"/>
  <c r="M37" i="8"/>
  <c r="K57" i="6"/>
  <c r="L69" i="6"/>
  <c r="N55" i="6"/>
  <c r="M58" i="6"/>
  <c r="O70" i="6" s="1"/>
  <c r="K89" i="7"/>
  <c r="S58" i="6"/>
  <c r="T58" i="6" s="1"/>
  <c r="T55" i="6"/>
  <c r="N60" i="6"/>
  <c r="O72" i="6"/>
  <c r="M62" i="6"/>
  <c r="Q56" i="6"/>
  <c r="R68" i="6"/>
  <c r="U49" i="8"/>
  <c r="L148" i="8"/>
  <c r="S93" i="8"/>
  <c r="T93" i="8" s="1"/>
  <c r="K149" i="8"/>
  <c r="S45" i="8"/>
  <c r="T45" i="8" s="1"/>
  <c r="U152" i="8"/>
  <c r="I45" i="7"/>
  <c r="J58" i="6"/>
  <c r="U93" i="8"/>
  <c r="N89" i="7"/>
  <c r="H45" i="7"/>
  <c r="U72" i="6"/>
  <c r="S62" i="6"/>
  <c r="T62" i="6" s="1"/>
  <c r="J148" i="8"/>
  <c r="O45" i="7"/>
  <c r="J89" i="8"/>
  <c r="K145" i="8"/>
  <c r="P148" i="8"/>
  <c r="M45" i="7"/>
  <c r="L45" i="7"/>
  <c r="U68" i="6"/>
  <c r="M93" i="8"/>
  <c r="N90" i="8"/>
  <c r="M148" i="8"/>
  <c r="S152" i="8"/>
  <c r="T152" i="8" s="1"/>
  <c r="M45" i="8"/>
  <c r="J93" i="8"/>
  <c r="L62" i="6"/>
  <c r="L71" i="6"/>
  <c r="L58" i="6"/>
  <c r="L67" i="6"/>
  <c r="Q145" i="8"/>
  <c r="P152" i="8"/>
  <c r="P93" i="8"/>
  <c r="Q90" i="8"/>
  <c r="U62" i="6"/>
  <c r="U71" i="6"/>
  <c r="O67" i="6"/>
  <c r="U67" i="6"/>
  <c r="S49" i="8"/>
  <c r="T49" i="8" s="1"/>
  <c r="R67" i="6"/>
  <c r="P45" i="8"/>
  <c r="S148" i="8"/>
  <c r="T148" i="8" s="1"/>
  <c r="J49" i="8"/>
  <c r="O62" i="6"/>
  <c r="O71" i="6"/>
  <c r="M152" i="8"/>
  <c r="J45" i="8"/>
  <c r="M49" i="8"/>
  <c r="S37" i="8"/>
  <c r="T37" i="8" s="1"/>
  <c r="P37" i="8"/>
  <c r="J37" i="8"/>
  <c r="L179" i="8"/>
  <c r="U250" i="2"/>
  <c r="S250" i="2"/>
  <c r="U249" i="2"/>
  <c r="S249" i="2"/>
  <c r="U248" i="2"/>
  <c r="S248" i="2"/>
  <c r="R250" i="2"/>
  <c r="P250" i="2"/>
  <c r="R249" i="2"/>
  <c r="P249" i="2"/>
  <c r="R248" i="2"/>
  <c r="P248" i="2"/>
  <c r="O250" i="2"/>
  <c r="M250" i="2"/>
  <c r="O249" i="2"/>
  <c r="M249" i="2"/>
  <c r="O248" i="2"/>
  <c r="M248" i="2"/>
  <c r="L250" i="2"/>
  <c r="J250" i="2"/>
  <c r="L249" i="2"/>
  <c r="J249" i="2"/>
  <c r="L248" i="2"/>
  <c r="J248" i="2"/>
  <c r="I249" i="2"/>
  <c r="I250" i="2"/>
  <c r="I248" i="2"/>
  <c r="G249" i="2"/>
  <c r="G250" i="2"/>
  <c r="G248" i="2"/>
  <c r="U246" i="2"/>
  <c r="S246" i="2"/>
  <c r="U245" i="2"/>
  <c r="S245" i="2"/>
  <c r="R246" i="2"/>
  <c r="P246" i="2"/>
  <c r="R245" i="2"/>
  <c r="P245" i="2"/>
  <c r="O246" i="2"/>
  <c r="M246" i="2"/>
  <c r="O245" i="2"/>
  <c r="M245" i="2"/>
  <c r="L246" i="2"/>
  <c r="J246" i="2"/>
  <c r="L245" i="2"/>
  <c r="J245" i="2"/>
  <c r="I246" i="2"/>
  <c r="I245" i="2"/>
  <c r="G246" i="2"/>
  <c r="G245" i="2"/>
  <c r="U176" i="8"/>
  <c r="U175" i="8"/>
  <c r="U174" i="8"/>
  <c r="S176" i="8"/>
  <c r="S175" i="8"/>
  <c r="S174" i="8"/>
  <c r="R176" i="8"/>
  <c r="R179" i="8" s="1"/>
  <c r="R175" i="8"/>
  <c r="R174" i="8"/>
  <c r="O176" i="8"/>
  <c r="O175" i="8"/>
  <c r="O174" i="8"/>
  <c r="M176" i="8"/>
  <c r="M175" i="8"/>
  <c r="M174" i="8"/>
  <c r="L176" i="8"/>
  <c r="L175" i="8"/>
  <c r="L174" i="8"/>
  <c r="J176" i="8"/>
  <c r="J175" i="8"/>
  <c r="J174" i="8"/>
  <c r="I176" i="8"/>
  <c r="I175" i="8"/>
  <c r="I174" i="8"/>
  <c r="G175" i="8"/>
  <c r="G176" i="8"/>
  <c r="G174" i="8"/>
  <c r="U172" i="8"/>
  <c r="U171" i="8"/>
  <c r="S172" i="8"/>
  <c r="S171" i="8"/>
  <c r="R172" i="8"/>
  <c r="R171" i="8"/>
  <c r="O172" i="8"/>
  <c r="O171" i="8"/>
  <c r="L172" i="8"/>
  <c r="L171" i="8"/>
  <c r="J172" i="8"/>
  <c r="J171" i="8"/>
  <c r="I172" i="8"/>
  <c r="I171" i="8"/>
  <c r="G172" i="8"/>
  <c r="G171" i="8"/>
  <c r="U164" i="8"/>
  <c r="U163" i="8"/>
  <c r="U162" i="8"/>
  <c r="U160" i="8"/>
  <c r="U159" i="8"/>
  <c r="U158" i="8"/>
  <c r="R164" i="8"/>
  <c r="R163" i="8"/>
  <c r="R162" i="8"/>
  <c r="R160" i="8"/>
  <c r="R159" i="8"/>
  <c r="R158" i="8"/>
  <c r="O164" i="8"/>
  <c r="O163" i="8"/>
  <c r="O162" i="8"/>
  <c r="O160" i="8"/>
  <c r="O159" i="8"/>
  <c r="O158" i="8"/>
  <c r="L164" i="8"/>
  <c r="L163" i="8"/>
  <c r="L162" i="8"/>
  <c r="L160" i="8"/>
  <c r="L159" i="8"/>
  <c r="L158" i="8"/>
  <c r="S164" i="8"/>
  <c r="T164" i="8" s="1"/>
  <c r="S163" i="8"/>
  <c r="T163" i="8" s="1"/>
  <c r="S162" i="8"/>
  <c r="S160" i="8"/>
  <c r="S159" i="8"/>
  <c r="S158" i="8"/>
  <c r="P164" i="8"/>
  <c r="P163" i="8"/>
  <c r="P162" i="8"/>
  <c r="P160" i="8"/>
  <c r="P159" i="8"/>
  <c r="P158" i="8"/>
  <c r="M164" i="8"/>
  <c r="M163" i="8"/>
  <c r="M162" i="8"/>
  <c r="M160" i="8"/>
  <c r="M159" i="8"/>
  <c r="M158" i="8"/>
  <c r="J164" i="8"/>
  <c r="J163" i="8"/>
  <c r="J162" i="8"/>
  <c r="J160" i="8"/>
  <c r="J159" i="8"/>
  <c r="J158" i="8"/>
  <c r="I162" i="8"/>
  <c r="I164" i="8"/>
  <c r="I163" i="8"/>
  <c r="I160" i="8"/>
  <c r="I159" i="8"/>
  <c r="I158" i="8"/>
  <c r="G163" i="8"/>
  <c r="G164" i="8"/>
  <c r="G162" i="8"/>
  <c r="G159" i="8"/>
  <c r="G160" i="8"/>
  <c r="G158" i="8"/>
  <c r="H176" i="7"/>
  <c r="J176" i="7"/>
  <c r="L176" i="7"/>
  <c r="N176" i="7"/>
  <c r="P176" i="7"/>
  <c r="H175" i="7"/>
  <c r="J175" i="7"/>
  <c r="L175" i="7"/>
  <c r="O180" i="8" s="1"/>
  <c r="N175" i="7"/>
  <c r="P175" i="7"/>
  <c r="U180" i="8" s="1"/>
  <c r="H174" i="7"/>
  <c r="J174" i="7"/>
  <c r="L174" i="7"/>
  <c r="O179" i="8" s="1"/>
  <c r="N174" i="7"/>
  <c r="P174" i="7"/>
  <c r="R40" i="7"/>
  <c r="H172" i="7"/>
  <c r="J172" i="7"/>
  <c r="L172" i="7"/>
  <c r="N172" i="7"/>
  <c r="P172" i="7"/>
  <c r="H171" i="7"/>
  <c r="J171" i="7"/>
  <c r="L171" i="7"/>
  <c r="N171" i="7"/>
  <c r="P171" i="7"/>
  <c r="P164" i="7"/>
  <c r="O164" i="7"/>
  <c r="P163" i="7"/>
  <c r="O163" i="7"/>
  <c r="P162" i="7"/>
  <c r="O162" i="7"/>
  <c r="P160" i="7"/>
  <c r="O160" i="7"/>
  <c r="P159" i="7"/>
  <c r="O159" i="7"/>
  <c r="P158" i="7"/>
  <c r="O158" i="7"/>
  <c r="N164" i="7"/>
  <c r="M164" i="7"/>
  <c r="N163" i="7"/>
  <c r="M163" i="7"/>
  <c r="N162" i="7"/>
  <c r="M162" i="7"/>
  <c r="N160" i="7"/>
  <c r="M160" i="7"/>
  <c r="N159" i="7"/>
  <c r="M159" i="7"/>
  <c r="N158" i="7"/>
  <c r="M158" i="7"/>
  <c r="L164" i="7"/>
  <c r="K164" i="7"/>
  <c r="L163" i="7"/>
  <c r="K163" i="7"/>
  <c r="L162" i="7"/>
  <c r="K162" i="7"/>
  <c r="L160" i="7"/>
  <c r="K160" i="7"/>
  <c r="L159" i="7"/>
  <c r="K159" i="7"/>
  <c r="L158" i="7"/>
  <c r="K158" i="7"/>
  <c r="J164" i="7"/>
  <c r="I164" i="7"/>
  <c r="J163" i="7"/>
  <c r="I163" i="7"/>
  <c r="J162" i="7"/>
  <c r="I162" i="7"/>
  <c r="J160" i="7"/>
  <c r="I160" i="7"/>
  <c r="J159" i="7"/>
  <c r="I159" i="7"/>
  <c r="J158" i="7"/>
  <c r="I158" i="7"/>
  <c r="G163" i="7"/>
  <c r="H163" i="7"/>
  <c r="G164" i="7"/>
  <c r="H164" i="7"/>
  <c r="H162" i="7"/>
  <c r="G159" i="7"/>
  <c r="H159" i="7"/>
  <c r="G160" i="7"/>
  <c r="H160" i="7"/>
  <c r="H158" i="7"/>
  <c r="G162" i="7"/>
  <c r="G158" i="7"/>
  <c r="Q46" i="7"/>
  <c r="R46" i="7"/>
  <c r="U156" i="8"/>
  <c r="S156" i="8"/>
  <c r="T156" i="8" s="1"/>
  <c r="R156" i="8"/>
  <c r="P156" i="8"/>
  <c r="O156" i="8"/>
  <c r="M156" i="8"/>
  <c r="L156" i="8"/>
  <c r="J156" i="8"/>
  <c r="I156" i="8"/>
  <c r="G156" i="8"/>
  <c r="U155" i="8"/>
  <c r="S155" i="8"/>
  <c r="T155" i="8" s="1"/>
  <c r="R155" i="8"/>
  <c r="P155" i="8"/>
  <c r="O155" i="8"/>
  <c r="M155" i="8"/>
  <c r="L155" i="8"/>
  <c r="J155" i="8"/>
  <c r="I155" i="8"/>
  <c r="G155" i="8"/>
  <c r="U154" i="8"/>
  <c r="S154" i="8"/>
  <c r="R154" i="8"/>
  <c r="P154" i="8"/>
  <c r="O154" i="8"/>
  <c r="M154" i="8"/>
  <c r="L154" i="8"/>
  <c r="J154" i="8"/>
  <c r="I154" i="8"/>
  <c r="G154" i="8"/>
  <c r="I152" i="8"/>
  <c r="G152" i="8"/>
  <c r="X151" i="8"/>
  <c r="V151" i="8"/>
  <c r="W151" i="8" s="1"/>
  <c r="H151" i="8"/>
  <c r="X150" i="8"/>
  <c r="V150" i="8"/>
  <c r="W150" i="8" s="1"/>
  <c r="H150" i="8"/>
  <c r="X149" i="8"/>
  <c r="V149" i="8"/>
  <c r="H149" i="8"/>
  <c r="I148" i="8"/>
  <c r="G148" i="8"/>
  <c r="X147" i="8"/>
  <c r="V147" i="8"/>
  <c r="W147" i="8" s="1"/>
  <c r="H147" i="8"/>
  <c r="X146" i="8"/>
  <c r="V146" i="8"/>
  <c r="W146" i="8" s="1"/>
  <c r="H146" i="8"/>
  <c r="X145" i="8"/>
  <c r="V145" i="8"/>
  <c r="H145" i="8"/>
  <c r="X144" i="8"/>
  <c r="V144" i="8"/>
  <c r="X143" i="8"/>
  <c r="V143" i="8"/>
  <c r="X142" i="8"/>
  <c r="V142" i="8"/>
  <c r="U139" i="8"/>
  <c r="S139" i="8"/>
  <c r="T139" i="8" s="1"/>
  <c r="R139" i="8"/>
  <c r="P139" i="8"/>
  <c r="O139" i="8"/>
  <c r="M139" i="8"/>
  <c r="L139" i="8"/>
  <c r="J139" i="8"/>
  <c r="I139" i="8"/>
  <c r="G139" i="8"/>
  <c r="U138" i="8"/>
  <c r="S138" i="8"/>
  <c r="T138" i="8" s="1"/>
  <c r="R138" i="8"/>
  <c r="P138" i="8"/>
  <c r="O138" i="8"/>
  <c r="M138" i="8"/>
  <c r="L138" i="8"/>
  <c r="J138" i="8"/>
  <c r="I138" i="8"/>
  <c r="G138" i="8"/>
  <c r="U137" i="8"/>
  <c r="S137" i="8"/>
  <c r="T137" i="8" s="1"/>
  <c r="R137" i="8"/>
  <c r="P137" i="8"/>
  <c r="O137" i="8"/>
  <c r="M137" i="8"/>
  <c r="L137" i="8"/>
  <c r="J137" i="8"/>
  <c r="I137" i="8"/>
  <c r="G137" i="8"/>
  <c r="I136" i="8"/>
  <c r="G136" i="8"/>
  <c r="X135" i="8"/>
  <c r="V135" i="8"/>
  <c r="W135" i="8" s="1"/>
  <c r="H135" i="8"/>
  <c r="X134" i="8"/>
  <c r="V134" i="8"/>
  <c r="W134" i="8" s="1"/>
  <c r="H134" i="8"/>
  <c r="X133" i="8"/>
  <c r="V133" i="8"/>
  <c r="H133" i="8"/>
  <c r="I132" i="8"/>
  <c r="G132" i="8"/>
  <c r="X131" i="8"/>
  <c r="V131" i="8"/>
  <c r="W131" i="8" s="1"/>
  <c r="H131" i="8"/>
  <c r="X130" i="8"/>
  <c r="V130" i="8"/>
  <c r="W130" i="8" s="1"/>
  <c r="H130" i="8"/>
  <c r="X129" i="8"/>
  <c r="V129" i="8"/>
  <c r="H129" i="8"/>
  <c r="X128" i="8"/>
  <c r="V128" i="8"/>
  <c r="X127" i="8"/>
  <c r="V127" i="8"/>
  <c r="U124" i="8"/>
  <c r="S124" i="8"/>
  <c r="T124" i="8" s="1"/>
  <c r="R124" i="8"/>
  <c r="P124" i="8"/>
  <c r="O124" i="8"/>
  <c r="M124" i="8"/>
  <c r="L124" i="8"/>
  <c r="J124" i="8"/>
  <c r="I124" i="8"/>
  <c r="G124" i="8"/>
  <c r="U123" i="8"/>
  <c r="S123" i="8"/>
  <c r="T123" i="8" s="1"/>
  <c r="R123" i="8"/>
  <c r="P123" i="8"/>
  <c r="O123" i="8"/>
  <c r="M123" i="8"/>
  <c r="L123" i="8"/>
  <c r="J123" i="8"/>
  <c r="I123" i="8"/>
  <c r="G123" i="8"/>
  <c r="U122" i="8"/>
  <c r="S122" i="8"/>
  <c r="T122" i="8" s="1"/>
  <c r="R122" i="8"/>
  <c r="P122" i="8"/>
  <c r="O122" i="8"/>
  <c r="M122" i="8"/>
  <c r="L122" i="8"/>
  <c r="J122" i="8"/>
  <c r="I122" i="8"/>
  <c r="G122" i="8"/>
  <c r="I121" i="8"/>
  <c r="G121" i="8"/>
  <c r="X120" i="8"/>
  <c r="V120" i="8"/>
  <c r="W120" i="8" s="1"/>
  <c r="H120" i="8"/>
  <c r="X119" i="8"/>
  <c r="V119" i="8"/>
  <c r="W119" i="8" s="1"/>
  <c r="H119" i="8"/>
  <c r="X118" i="8"/>
  <c r="V118" i="8"/>
  <c r="H118" i="8"/>
  <c r="I117" i="8"/>
  <c r="X116" i="8"/>
  <c r="V116" i="8"/>
  <c r="W116" i="8" s="1"/>
  <c r="H116" i="8"/>
  <c r="X115" i="8"/>
  <c r="V115" i="8"/>
  <c r="W115" i="8" s="1"/>
  <c r="H115" i="8"/>
  <c r="X114" i="8"/>
  <c r="V114" i="8"/>
  <c r="H114" i="8"/>
  <c r="X113" i="8"/>
  <c r="V113" i="8"/>
  <c r="X112" i="8"/>
  <c r="V112" i="8"/>
  <c r="U109" i="8"/>
  <c r="S109" i="8"/>
  <c r="T109" i="8" s="1"/>
  <c r="R109" i="8"/>
  <c r="P109" i="8"/>
  <c r="O109" i="8"/>
  <c r="M109" i="8"/>
  <c r="L109" i="8"/>
  <c r="J109" i="8"/>
  <c r="I109" i="8"/>
  <c r="G109" i="8"/>
  <c r="U108" i="8"/>
  <c r="S108" i="8"/>
  <c r="T108" i="8" s="1"/>
  <c r="R108" i="8"/>
  <c r="P108" i="8"/>
  <c r="O108" i="8"/>
  <c r="M108" i="8"/>
  <c r="L108" i="8"/>
  <c r="J108" i="8"/>
  <c r="I108" i="8"/>
  <c r="G108" i="8"/>
  <c r="U107" i="8"/>
  <c r="S107" i="8"/>
  <c r="R107" i="8"/>
  <c r="P107" i="8"/>
  <c r="O107" i="8"/>
  <c r="M107" i="8"/>
  <c r="L107" i="8"/>
  <c r="J107" i="8"/>
  <c r="I107" i="8"/>
  <c r="G107" i="8"/>
  <c r="I106" i="8"/>
  <c r="G106" i="8"/>
  <c r="X105" i="8"/>
  <c r="V105" i="8"/>
  <c r="W105" i="8" s="1"/>
  <c r="H105" i="8"/>
  <c r="X104" i="8"/>
  <c r="V104" i="8"/>
  <c r="W104" i="8" s="1"/>
  <c r="H104" i="8"/>
  <c r="X103" i="8"/>
  <c r="V103" i="8"/>
  <c r="H103" i="8"/>
  <c r="I101" i="8"/>
  <c r="G101" i="8"/>
  <c r="X100" i="8"/>
  <c r="V100" i="8"/>
  <c r="W100" i="8" s="1"/>
  <c r="H100" i="8"/>
  <c r="X99" i="8"/>
  <c r="V99" i="8"/>
  <c r="W99" i="8" s="1"/>
  <c r="H99" i="8"/>
  <c r="X98" i="8"/>
  <c r="V98" i="8"/>
  <c r="H98" i="8"/>
  <c r="U96" i="8"/>
  <c r="S96" i="8"/>
  <c r="T96" i="8" s="1"/>
  <c r="R96" i="8"/>
  <c r="P96" i="8"/>
  <c r="O96" i="8"/>
  <c r="M96" i="8"/>
  <c r="L96" i="8"/>
  <c r="J96" i="8"/>
  <c r="I96" i="8"/>
  <c r="G96" i="8"/>
  <c r="U95" i="8"/>
  <c r="S95" i="8"/>
  <c r="T95" i="8" s="1"/>
  <c r="R95" i="8"/>
  <c r="P95" i="8"/>
  <c r="O95" i="8"/>
  <c r="M95" i="8"/>
  <c r="L95" i="8"/>
  <c r="J95" i="8"/>
  <c r="I95" i="8"/>
  <c r="G95" i="8"/>
  <c r="U94" i="8"/>
  <c r="S94" i="8"/>
  <c r="R94" i="8"/>
  <c r="P94" i="8"/>
  <c r="O94" i="8"/>
  <c r="M94" i="8"/>
  <c r="L94" i="8"/>
  <c r="J94" i="8"/>
  <c r="I94" i="8"/>
  <c r="G94" i="8"/>
  <c r="I93" i="8"/>
  <c r="G93" i="8"/>
  <c r="X92" i="8"/>
  <c r="V92" i="8"/>
  <c r="W92" i="8" s="1"/>
  <c r="H92" i="8"/>
  <c r="X91" i="8"/>
  <c r="V91" i="8"/>
  <c r="W91" i="8" s="1"/>
  <c r="H91" i="8"/>
  <c r="X90" i="8"/>
  <c r="V90" i="8"/>
  <c r="H90" i="8"/>
  <c r="I89" i="8"/>
  <c r="G89" i="8"/>
  <c r="X88" i="8"/>
  <c r="V88" i="8"/>
  <c r="W88" i="8" s="1"/>
  <c r="H88" i="8"/>
  <c r="X87" i="8"/>
  <c r="V87" i="8"/>
  <c r="W87" i="8" s="1"/>
  <c r="H87" i="8"/>
  <c r="X86" i="8"/>
  <c r="V86" i="8"/>
  <c r="H86" i="8"/>
  <c r="X85" i="8"/>
  <c r="V85" i="8"/>
  <c r="X84" i="8"/>
  <c r="V84" i="8"/>
  <c r="X83" i="8"/>
  <c r="V83" i="8"/>
  <c r="U80" i="8"/>
  <c r="S80" i="8"/>
  <c r="T80" i="8" s="1"/>
  <c r="R80" i="8"/>
  <c r="P80" i="8"/>
  <c r="O80" i="8"/>
  <c r="M80" i="8"/>
  <c r="L80" i="8"/>
  <c r="J80" i="8"/>
  <c r="I80" i="8"/>
  <c r="G80" i="8"/>
  <c r="U79" i="8"/>
  <c r="S79" i="8"/>
  <c r="T79" i="8" s="1"/>
  <c r="R79" i="8"/>
  <c r="P79" i="8"/>
  <c r="O79" i="8"/>
  <c r="M79" i="8"/>
  <c r="L79" i="8"/>
  <c r="J79" i="8"/>
  <c r="I79" i="8"/>
  <c r="G79" i="8"/>
  <c r="U78" i="8"/>
  <c r="S78" i="8"/>
  <c r="R78" i="8"/>
  <c r="P78" i="8"/>
  <c r="O78" i="8"/>
  <c r="M78" i="8"/>
  <c r="L78" i="8"/>
  <c r="J78" i="8"/>
  <c r="I78" i="8"/>
  <c r="G78" i="8"/>
  <c r="I77" i="8"/>
  <c r="G77" i="8"/>
  <c r="X76" i="8"/>
  <c r="V76" i="8"/>
  <c r="W76" i="8" s="1"/>
  <c r="H76" i="8"/>
  <c r="X75" i="8"/>
  <c r="V75" i="8"/>
  <c r="W75" i="8" s="1"/>
  <c r="H75" i="8"/>
  <c r="X74" i="8"/>
  <c r="V74" i="8"/>
  <c r="H74" i="8"/>
  <c r="I73" i="8"/>
  <c r="G73" i="8"/>
  <c r="X72" i="8"/>
  <c r="V72" i="8"/>
  <c r="W72" i="8" s="1"/>
  <c r="H72" i="8"/>
  <c r="X71" i="8"/>
  <c r="V71" i="8"/>
  <c r="W71" i="8" s="1"/>
  <c r="H71" i="8"/>
  <c r="X70" i="8"/>
  <c r="V70" i="8"/>
  <c r="H70" i="8"/>
  <c r="X69" i="8"/>
  <c r="V69" i="8"/>
  <c r="X68" i="8"/>
  <c r="V68" i="8"/>
  <c r="U65" i="8"/>
  <c r="S65" i="8"/>
  <c r="T65" i="8" s="1"/>
  <c r="R65" i="8"/>
  <c r="P65" i="8"/>
  <c r="O65" i="8"/>
  <c r="M65" i="8"/>
  <c r="L65" i="8"/>
  <c r="J65" i="8"/>
  <c r="I65" i="8"/>
  <c r="G65" i="8"/>
  <c r="U64" i="8"/>
  <c r="S64" i="8"/>
  <c r="T64" i="8" s="1"/>
  <c r="R64" i="8"/>
  <c r="P64" i="8"/>
  <c r="O64" i="8"/>
  <c r="M64" i="8"/>
  <c r="L64" i="8"/>
  <c r="J64" i="8"/>
  <c r="I64" i="8"/>
  <c r="G64" i="8"/>
  <c r="U63" i="8"/>
  <c r="S63" i="8"/>
  <c r="R63" i="8"/>
  <c r="P63" i="8"/>
  <c r="O63" i="8"/>
  <c r="M63" i="8"/>
  <c r="L63" i="8"/>
  <c r="J63" i="8"/>
  <c r="I63" i="8"/>
  <c r="G63" i="8"/>
  <c r="I62" i="8"/>
  <c r="G62" i="8"/>
  <c r="X61" i="8"/>
  <c r="V61" i="8"/>
  <c r="W61" i="8" s="1"/>
  <c r="H61" i="8"/>
  <c r="X60" i="8"/>
  <c r="V60" i="8"/>
  <c r="W60" i="8" s="1"/>
  <c r="H60" i="8"/>
  <c r="X59" i="8"/>
  <c r="V59" i="8"/>
  <c r="H59" i="8"/>
  <c r="I58" i="8"/>
  <c r="X57" i="8"/>
  <c r="V57" i="8"/>
  <c r="W57" i="8" s="1"/>
  <c r="H57" i="8"/>
  <c r="X56" i="8"/>
  <c r="V56" i="8"/>
  <c r="W56" i="8" s="1"/>
  <c r="H56" i="8"/>
  <c r="X55" i="8"/>
  <c r="V55" i="8"/>
  <c r="H55" i="8"/>
  <c r="U53" i="8"/>
  <c r="S53" i="8"/>
  <c r="T53" i="8" s="1"/>
  <c r="R53" i="8"/>
  <c r="P53" i="8"/>
  <c r="O53" i="8"/>
  <c r="M53" i="8"/>
  <c r="L53" i="8"/>
  <c r="J53" i="8"/>
  <c r="I53" i="8"/>
  <c r="G53" i="8"/>
  <c r="U52" i="8"/>
  <c r="S52" i="8"/>
  <c r="T52" i="8" s="1"/>
  <c r="R52" i="8"/>
  <c r="P52" i="8"/>
  <c r="O52" i="8"/>
  <c r="M52" i="8"/>
  <c r="L52" i="8"/>
  <c r="J52" i="8"/>
  <c r="I52" i="8"/>
  <c r="G52" i="8"/>
  <c r="U51" i="8"/>
  <c r="S51" i="8"/>
  <c r="R51" i="8"/>
  <c r="P51" i="8"/>
  <c r="O51" i="8"/>
  <c r="M51" i="8"/>
  <c r="L51" i="8"/>
  <c r="J51" i="8"/>
  <c r="I51" i="8"/>
  <c r="G51" i="8"/>
  <c r="I49" i="8"/>
  <c r="G49" i="8"/>
  <c r="X48" i="8"/>
  <c r="V48" i="8"/>
  <c r="W48" i="8" s="1"/>
  <c r="H48" i="8"/>
  <c r="X47" i="8"/>
  <c r="V47" i="8"/>
  <c r="W47" i="8" s="1"/>
  <c r="H47" i="8"/>
  <c r="X46" i="8"/>
  <c r="V46" i="8"/>
  <c r="H46" i="8"/>
  <c r="I45" i="8"/>
  <c r="G45" i="8"/>
  <c r="X44" i="8"/>
  <c r="V44" i="8"/>
  <c r="W44" i="8" s="1"/>
  <c r="H44" i="8"/>
  <c r="X43" i="8"/>
  <c r="V43" i="8"/>
  <c r="W43" i="8" s="1"/>
  <c r="H43" i="8"/>
  <c r="X42" i="8"/>
  <c r="V42" i="8"/>
  <c r="H42" i="8"/>
  <c r="X41" i="8"/>
  <c r="V41" i="8"/>
  <c r="X40" i="8"/>
  <c r="V40" i="8"/>
  <c r="X39" i="8"/>
  <c r="V39" i="8"/>
  <c r="I36" i="8"/>
  <c r="X36" i="8" s="1"/>
  <c r="G36" i="8"/>
  <c r="V36" i="8" s="1"/>
  <c r="W36" i="8" s="1"/>
  <c r="I35" i="8"/>
  <c r="X35" i="8" s="1"/>
  <c r="G35" i="8"/>
  <c r="V35" i="8" s="1"/>
  <c r="W35" i="8" s="1"/>
  <c r="I34" i="8"/>
  <c r="G34" i="8"/>
  <c r="I33" i="8"/>
  <c r="G33" i="8"/>
  <c r="X32" i="8"/>
  <c r="V32" i="8"/>
  <c r="W32" i="8" s="1"/>
  <c r="H32" i="8"/>
  <c r="X31" i="8"/>
  <c r="V31" i="8"/>
  <c r="W31" i="8" s="1"/>
  <c r="H31" i="8"/>
  <c r="X30" i="8"/>
  <c r="V30" i="8"/>
  <c r="H30" i="8"/>
  <c r="I29" i="8"/>
  <c r="G29" i="8"/>
  <c r="X28" i="8"/>
  <c r="V28" i="8"/>
  <c r="W28" i="8" s="1"/>
  <c r="H28" i="8"/>
  <c r="X27" i="8"/>
  <c r="V27" i="8"/>
  <c r="W27" i="8" s="1"/>
  <c r="H27" i="8"/>
  <c r="X26" i="8"/>
  <c r="V26" i="8"/>
  <c r="H26" i="8"/>
  <c r="X25" i="8"/>
  <c r="V25" i="8"/>
  <c r="X24" i="8"/>
  <c r="V24" i="8"/>
  <c r="U21" i="8"/>
  <c r="S21" i="8"/>
  <c r="T21" i="8" s="1"/>
  <c r="R21" i="8"/>
  <c r="P21" i="8"/>
  <c r="O21" i="8"/>
  <c r="M21" i="8"/>
  <c r="L21" i="8"/>
  <c r="J21" i="8"/>
  <c r="I21" i="8"/>
  <c r="G21" i="8"/>
  <c r="U20" i="8"/>
  <c r="S20" i="8"/>
  <c r="T20" i="8" s="1"/>
  <c r="R20" i="8"/>
  <c r="P20" i="8"/>
  <c r="O20" i="8"/>
  <c r="M20" i="8"/>
  <c r="L20" i="8"/>
  <c r="J20" i="8"/>
  <c r="I20" i="8"/>
  <c r="G20" i="8"/>
  <c r="U19" i="8"/>
  <c r="S19" i="8"/>
  <c r="R19" i="8"/>
  <c r="P19" i="8"/>
  <c r="O19" i="8"/>
  <c r="M19" i="8"/>
  <c r="L19" i="8"/>
  <c r="J19" i="8"/>
  <c r="I19" i="8"/>
  <c r="G19" i="8"/>
  <c r="I18" i="8"/>
  <c r="G18" i="8"/>
  <c r="X17" i="8"/>
  <c r="V17" i="8"/>
  <c r="W17" i="8" s="1"/>
  <c r="H17" i="8"/>
  <c r="X16" i="8"/>
  <c r="V16" i="8"/>
  <c r="W16" i="8" s="1"/>
  <c r="H16" i="8"/>
  <c r="X15" i="8"/>
  <c r="V15" i="8"/>
  <c r="H15" i="8"/>
  <c r="I14" i="8"/>
  <c r="G14" i="8"/>
  <c r="X13" i="8"/>
  <c r="V13" i="8"/>
  <c r="W13" i="8" s="1"/>
  <c r="H13" i="8"/>
  <c r="X12" i="8"/>
  <c r="V12" i="8"/>
  <c r="W12" i="8" s="1"/>
  <c r="H12" i="8"/>
  <c r="X11" i="8"/>
  <c r="V11" i="8"/>
  <c r="H11" i="8"/>
  <c r="P156" i="7"/>
  <c r="O156" i="7"/>
  <c r="N156" i="7"/>
  <c r="M156" i="7"/>
  <c r="L156" i="7"/>
  <c r="K156" i="7"/>
  <c r="J156" i="7"/>
  <c r="I156" i="7"/>
  <c r="H156" i="7"/>
  <c r="G156" i="7"/>
  <c r="P155" i="7"/>
  <c r="O155" i="7"/>
  <c r="N155" i="7"/>
  <c r="M155" i="7"/>
  <c r="L155" i="7"/>
  <c r="K155" i="7"/>
  <c r="J155" i="7"/>
  <c r="I155" i="7"/>
  <c r="H155" i="7"/>
  <c r="G155" i="7"/>
  <c r="P154" i="7"/>
  <c r="O154" i="7"/>
  <c r="N154" i="7"/>
  <c r="M154" i="7"/>
  <c r="L154" i="7"/>
  <c r="K154" i="7"/>
  <c r="J154" i="7"/>
  <c r="I154" i="7"/>
  <c r="H154" i="7"/>
  <c r="G154" i="7"/>
  <c r="P152" i="7"/>
  <c r="O152" i="7"/>
  <c r="N152" i="7"/>
  <c r="M152" i="7"/>
  <c r="L152" i="7"/>
  <c r="K152" i="7"/>
  <c r="J152" i="7"/>
  <c r="I152" i="7"/>
  <c r="H152" i="7"/>
  <c r="G152" i="7"/>
  <c r="R151" i="7"/>
  <c r="Q151" i="7"/>
  <c r="R150" i="7"/>
  <c r="Q150" i="7"/>
  <c r="R149" i="7"/>
  <c r="Q149" i="7"/>
  <c r="P148" i="7"/>
  <c r="O148" i="7"/>
  <c r="N148" i="7"/>
  <c r="M148" i="7"/>
  <c r="L148" i="7"/>
  <c r="K148" i="7"/>
  <c r="J148" i="7"/>
  <c r="I148" i="7"/>
  <c r="H148" i="7"/>
  <c r="G148" i="7"/>
  <c r="R147" i="7"/>
  <c r="Q147" i="7"/>
  <c r="R146" i="7"/>
  <c r="Q146" i="7"/>
  <c r="R145" i="7"/>
  <c r="Q145" i="7"/>
  <c r="R144" i="7"/>
  <c r="R143" i="7"/>
  <c r="R142" i="7"/>
  <c r="P139" i="7"/>
  <c r="O139" i="7"/>
  <c r="N139" i="7"/>
  <c r="M139" i="7"/>
  <c r="L139" i="7"/>
  <c r="K139" i="7"/>
  <c r="J139" i="7"/>
  <c r="I139" i="7"/>
  <c r="H139" i="7"/>
  <c r="G139" i="7"/>
  <c r="P138" i="7"/>
  <c r="O138" i="7"/>
  <c r="N138" i="7"/>
  <c r="M138" i="7"/>
  <c r="L138" i="7"/>
  <c r="K138" i="7"/>
  <c r="J138" i="7"/>
  <c r="I138" i="7"/>
  <c r="H138" i="7"/>
  <c r="G138" i="7"/>
  <c r="P137" i="7"/>
  <c r="O137" i="7"/>
  <c r="N137" i="7"/>
  <c r="M137" i="7"/>
  <c r="L137" i="7"/>
  <c r="K137" i="7"/>
  <c r="J137" i="7"/>
  <c r="I137" i="7"/>
  <c r="H137" i="7"/>
  <c r="G137" i="7"/>
  <c r="P136" i="7"/>
  <c r="O136" i="7"/>
  <c r="N136" i="7"/>
  <c r="M136" i="7"/>
  <c r="L136" i="7"/>
  <c r="K136" i="7"/>
  <c r="J136" i="7"/>
  <c r="I136" i="7"/>
  <c r="H136" i="7"/>
  <c r="G136" i="7"/>
  <c r="R135" i="7"/>
  <c r="Q135" i="7"/>
  <c r="R134" i="7"/>
  <c r="Q134" i="7"/>
  <c r="R133" i="7"/>
  <c r="Q133" i="7"/>
  <c r="R131" i="7"/>
  <c r="Q131" i="7"/>
  <c r="R130" i="7"/>
  <c r="Q130" i="7"/>
  <c r="R129" i="7"/>
  <c r="Q129" i="7"/>
  <c r="R128" i="7"/>
  <c r="R127" i="7"/>
  <c r="P124" i="7"/>
  <c r="O124" i="7"/>
  <c r="N124" i="7"/>
  <c r="M124" i="7"/>
  <c r="L124" i="7"/>
  <c r="K124" i="7"/>
  <c r="J124" i="7"/>
  <c r="I124" i="7"/>
  <c r="H124" i="7"/>
  <c r="G124" i="7"/>
  <c r="P123" i="7"/>
  <c r="O123" i="7"/>
  <c r="N123" i="7"/>
  <c r="M123" i="7"/>
  <c r="L123" i="7"/>
  <c r="K123" i="7"/>
  <c r="J123" i="7"/>
  <c r="I123" i="7"/>
  <c r="H123" i="7"/>
  <c r="G123" i="7"/>
  <c r="P122" i="7"/>
  <c r="O122" i="7"/>
  <c r="N122" i="7"/>
  <c r="M122" i="7"/>
  <c r="L122" i="7"/>
  <c r="K122" i="7"/>
  <c r="J122" i="7"/>
  <c r="I122" i="7"/>
  <c r="H122" i="7"/>
  <c r="G122" i="7"/>
  <c r="P121" i="7"/>
  <c r="O121" i="7"/>
  <c r="N121" i="7"/>
  <c r="M121" i="7"/>
  <c r="L121" i="7"/>
  <c r="K121" i="7"/>
  <c r="J121" i="7"/>
  <c r="I121" i="7"/>
  <c r="H121" i="7"/>
  <c r="G121" i="7"/>
  <c r="R120" i="7"/>
  <c r="Q120" i="7"/>
  <c r="R119" i="7"/>
  <c r="Q119" i="7"/>
  <c r="R118" i="7"/>
  <c r="Q118" i="7"/>
  <c r="R116" i="7"/>
  <c r="Q116" i="7"/>
  <c r="R115" i="7"/>
  <c r="Q115" i="7"/>
  <c r="R114" i="7"/>
  <c r="Q114" i="7"/>
  <c r="R113" i="7"/>
  <c r="R112" i="7"/>
  <c r="P109" i="7"/>
  <c r="O109" i="7"/>
  <c r="N109" i="7"/>
  <c r="M109" i="7"/>
  <c r="L109" i="7"/>
  <c r="K109" i="7"/>
  <c r="J109" i="7"/>
  <c r="I109" i="7"/>
  <c r="H109" i="7"/>
  <c r="G109" i="7"/>
  <c r="P108" i="7"/>
  <c r="O108" i="7"/>
  <c r="N108" i="7"/>
  <c r="M108" i="7"/>
  <c r="L108" i="7"/>
  <c r="K108" i="7"/>
  <c r="J108" i="7"/>
  <c r="I108" i="7"/>
  <c r="H108" i="7"/>
  <c r="G108" i="7"/>
  <c r="P107" i="7"/>
  <c r="O107" i="7"/>
  <c r="N107" i="7"/>
  <c r="M107" i="7"/>
  <c r="L107" i="7"/>
  <c r="K107" i="7"/>
  <c r="J107" i="7"/>
  <c r="I107" i="7"/>
  <c r="H107" i="7"/>
  <c r="G107" i="7"/>
  <c r="P106" i="7"/>
  <c r="O106" i="7"/>
  <c r="N106" i="7"/>
  <c r="M106" i="7"/>
  <c r="L106" i="7"/>
  <c r="K106" i="7"/>
  <c r="J106" i="7"/>
  <c r="I106" i="7"/>
  <c r="H106" i="7"/>
  <c r="G106" i="7"/>
  <c r="R105" i="7"/>
  <c r="Q105" i="7"/>
  <c r="R104" i="7"/>
  <c r="Q104" i="7"/>
  <c r="R103" i="7"/>
  <c r="Q103" i="7"/>
  <c r="P101" i="7"/>
  <c r="O101" i="7"/>
  <c r="N101" i="7"/>
  <c r="M101" i="7"/>
  <c r="L101" i="7"/>
  <c r="K101" i="7"/>
  <c r="J101" i="7"/>
  <c r="I101" i="7"/>
  <c r="H101" i="7"/>
  <c r="G101" i="7"/>
  <c r="R100" i="7"/>
  <c r="Q100" i="7"/>
  <c r="R99" i="7"/>
  <c r="Q99" i="7"/>
  <c r="R98" i="7"/>
  <c r="Q98" i="7"/>
  <c r="P96" i="7"/>
  <c r="O96" i="7"/>
  <c r="N96" i="7"/>
  <c r="M96" i="7"/>
  <c r="L96" i="7"/>
  <c r="K96" i="7"/>
  <c r="J96" i="7"/>
  <c r="I96" i="7"/>
  <c r="H96" i="7"/>
  <c r="G96" i="7"/>
  <c r="P95" i="7"/>
  <c r="O95" i="7"/>
  <c r="N95" i="7"/>
  <c r="M95" i="7"/>
  <c r="L95" i="7"/>
  <c r="K95" i="7"/>
  <c r="J95" i="7"/>
  <c r="I95" i="7"/>
  <c r="H95" i="7"/>
  <c r="G95" i="7"/>
  <c r="P94" i="7"/>
  <c r="O94" i="7"/>
  <c r="N94" i="7"/>
  <c r="M94" i="7"/>
  <c r="L94" i="7"/>
  <c r="K94" i="7"/>
  <c r="J94" i="7"/>
  <c r="I94" i="7"/>
  <c r="H94" i="7"/>
  <c r="G94" i="7"/>
  <c r="P93" i="7"/>
  <c r="O93" i="7"/>
  <c r="N93" i="7"/>
  <c r="M93" i="7"/>
  <c r="L93" i="7"/>
  <c r="K93" i="7"/>
  <c r="J93" i="7"/>
  <c r="I93" i="7"/>
  <c r="H93" i="7"/>
  <c r="G93" i="7"/>
  <c r="R92" i="7"/>
  <c r="Q92" i="7"/>
  <c r="R91" i="7"/>
  <c r="Q91" i="7"/>
  <c r="R90" i="7"/>
  <c r="Q90" i="7"/>
  <c r="R88" i="7"/>
  <c r="Q88" i="7"/>
  <c r="R87" i="7"/>
  <c r="Q87" i="7"/>
  <c r="R86" i="7"/>
  <c r="Q86" i="7"/>
  <c r="R85" i="7"/>
  <c r="R84" i="7"/>
  <c r="R83" i="7"/>
  <c r="P80" i="7"/>
  <c r="O80" i="7"/>
  <c r="N80" i="7"/>
  <c r="M80" i="7"/>
  <c r="L80" i="7"/>
  <c r="K80" i="7"/>
  <c r="J80" i="7"/>
  <c r="I80" i="7"/>
  <c r="H80" i="7"/>
  <c r="G80" i="7"/>
  <c r="P79" i="7"/>
  <c r="O79" i="7"/>
  <c r="N79" i="7"/>
  <c r="M79" i="7"/>
  <c r="L79" i="7"/>
  <c r="K79" i="7"/>
  <c r="J79" i="7"/>
  <c r="I79" i="7"/>
  <c r="H79" i="7"/>
  <c r="G79" i="7"/>
  <c r="P78" i="7"/>
  <c r="O78" i="7"/>
  <c r="N78" i="7"/>
  <c r="M78" i="7"/>
  <c r="L78" i="7"/>
  <c r="K78" i="7"/>
  <c r="J78" i="7"/>
  <c r="I78" i="7"/>
  <c r="H78" i="7"/>
  <c r="G78" i="7"/>
  <c r="P77" i="7"/>
  <c r="O77" i="7"/>
  <c r="N77" i="7"/>
  <c r="M77" i="7"/>
  <c r="L77" i="7"/>
  <c r="K77" i="7"/>
  <c r="J77" i="7"/>
  <c r="I77" i="7"/>
  <c r="H77" i="7"/>
  <c r="G77" i="7"/>
  <c r="R76" i="7"/>
  <c r="Q76" i="7"/>
  <c r="R75" i="7"/>
  <c r="Q75" i="7"/>
  <c r="R74" i="7"/>
  <c r="Q74" i="7"/>
  <c r="R72" i="7"/>
  <c r="Q72" i="7"/>
  <c r="R71" i="7"/>
  <c r="Q71" i="7"/>
  <c r="R70" i="7"/>
  <c r="Q70" i="7"/>
  <c r="R69" i="7"/>
  <c r="R68" i="7"/>
  <c r="P65" i="7"/>
  <c r="O65" i="7"/>
  <c r="N65" i="7"/>
  <c r="M65" i="7"/>
  <c r="L65" i="7"/>
  <c r="K65" i="7"/>
  <c r="J65" i="7"/>
  <c r="I65" i="7"/>
  <c r="H65" i="7"/>
  <c r="G65" i="7"/>
  <c r="P64" i="7"/>
  <c r="O64" i="7"/>
  <c r="N64" i="7"/>
  <c r="M64" i="7"/>
  <c r="L64" i="7"/>
  <c r="K64" i="7"/>
  <c r="J64" i="7"/>
  <c r="I64" i="7"/>
  <c r="H64" i="7"/>
  <c r="G64" i="7"/>
  <c r="P63" i="7"/>
  <c r="O63" i="7"/>
  <c r="N63" i="7"/>
  <c r="M63" i="7"/>
  <c r="L63" i="7"/>
  <c r="K63" i="7"/>
  <c r="J63" i="7"/>
  <c r="I63" i="7"/>
  <c r="H63" i="7"/>
  <c r="G63" i="7"/>
  <c r="P62" i="7"/>
  <c r="O62" i="7"/>
  <c r="N62" i="7"/>
  <c r="M62" i="7"/>
  <c r="L62" i="7"/>
  <c r="K62" i="7"/>
  <c r="J62" i="7"/>
  <c r="I62" i="7"/>
  <c r="H62" i="7"/>
  <c r="G62" i="7"/>
  <c r="R61" i="7"/>
  <c r="Q61" i="7"/>
  <c r="R60" i="7"/>
  <c r="Q60" i="7"/>
  <c r="R59" i="7"/>
  <c r="Q59" i="7"/>
  <c r="R57" i="7"/>
  <c r="Q57" i="7"/>
  <c r="R56" i="7"/>
  <c r="Q56" i="7"/>
  <c r="R55" i="7"/>
  <c r="Q55" i="7"/>
  <c r="P53" i="7"/>
  <c r="O53" i="7"/>
  <c r="N53" i="7"/>
  <c r="M53" i="7"/>
  <c r="L53" i="7"/>
  <c r="K53" i="7"/>
  <c r="J53" i="7"/>
  <c r="I53" i="7"/>
  <c r="H53" i="7"/>
  <c r="G53" i="7"/>
  <c r="P52" i="7"/>
  <c r="O52" i="7"/>
  <c r="N52" i="7"/>
  <c r="M52" i="7"/>
  <c r="L52" i="7"/>
  <c r="K52" i="7"/>
  <c r="J52" i="7"/>
  <c r="I52" i="7"/>
  <c r="H52" i="7"/>
  <c r="G52" i="7"/>
  <c r="P51" i="7"/>
  <c r="O51" i="7"/>
  <c r="N51" i="7"/>
  <c r="M51" i="7"/>
  <c r="L51" i="7"/>
  <c r="K51" i="7"/>
  <c r="J51" i="7"/>
  <c r="I51" i="7"/>
  <c r="H51" i="7"/>
  <c r="G51" i="7"/>
  <c r="P49" i="7"/>
  <c r="O49" i="7"/>
  <c r="N49" i="7"/>
  <c r="M49" i="7"/>
  <c r="L49" i="7"/>
  <c r="K49" i="7"/>
  <c r="J49" i="7"/>
  <c r="I49" i="7"/>
  <c r="H49" i="7"/>
  <c r="G49" i="7"/>
  <c r="R48" i="7"/>
  <c r="Q48" i="7"/>
  <c r="R47" i="7"/>
  <c r="Q47" i="7"/>
  <c r="R44" i="7"/>
  <c r="Q44" i="7"/>
  <c r="R43" i="7"/>
  <c r="Q43" i="7"/>
  <c r="R42" i="7"/>
  <c r="Q42" i="7"/>
  <c r="R41" i="7"/>
  <c r="R39" i="7"/>
  <c r="P36" i="7"/>
  <c r="O36" i="7"/>
  <c r="N36" i="7"/>
  <c r="M36" i="7"/>
  <c r="L36" i="7"/>
  <c r="K36" i="7"/>
  <c r="J36" i="7"/>
  <c r="I36" i="7"/>
  <c r="H36" i="7"/>
  <c r="G36" i="7"/>
  <c r="P35" i="7"/>
  <c r="O35" i="7"/>
  <c r="N35" i="7"/>
  <c r="M35" i="7"/>
  <c r="L35" i="7"/>
  <c r="K35" i="7"/>
  <c r="J35" i="7"/>
  <c r="I35" i="7"/>
  <c r="H35" i="7"/>
  <c r="G35" i="7"/>
  <c r="P34" i="7"/>
  <c r="O34" i="7"/>
  <c r="N34" i="7"/>
  <c r="M34" i="7"/>
  <c r="L34" i="7"/>
  <c r="K34" i="7"/>
  <c r="J34" i="7"/>
  <c r="I34" i="7"/>
  <c r="H34" i="7"/>
  <c r="G34" i="7"/>
  <c r="P33" i="7"/>
  <c r="O33" i="7"/>
  <c r="N33" i="7"/>
  <c r="M33" i="7"/>
  <c r="L33" i="7"/>
  <c r="K33" i="7"/>
  <c r="J33" i="7"/>
  <c r="I33" i="7"/>
  <c r="H33" i="7"/>
  <c r="G33" i="7"/>
  <c r="R32" i="7"/>
  <c r="Q32" i="7"/>
  <c r="R31" i="7"/>
  <c r="Q31" i="7"/>
  <c r="R30" i="7"/>
  <c r="Q30" i="7"/>
  <c r="R28" i="7"/>
  <c r="Q28" i="7"/>
  <c r="R27" i="7"/>
  <c r="Q27" i="7"/>
  <c r="R26" i="7"/>
  <c r="Q26" i="7"/>
  <c r="R25" i="7"/>
  <c r="R24" i="7"/>
  <c r="P21" i="7"/>
  <c r="O21" i="7"/>
  <c r="N21" i="7"/>
  <c r="M21" i="7"/>
  <c r="L21" i="7"/>
  <c r="K21" i="7"/>
  <c r="J21" i="7"/>
  <c r="I21" i="7"/>
  <c r="H21" i="7"/>
  <c r="G21" i="7"/>
  <c r="P20" i="7"/>
  <c r="O20" i="7"/>
  <c r="N20" i="7"/>
  <c r="M20" i="7"/>
  <c r="L20" i="7"/>
  <c r="K20" i="7"/>
  <c r="J20" i="7"/>
  <c r="I20" i="7"/>
  <c r="H20" i="7"/>
  <c r="G20" i="7"/>
  <c r="P19" i="7"/>
  <c r="O19" i="7"/>
  <c r="N19" i="7"/>
  <c r="M19" i="7"/>
  <c r="L19" i="7"/>
  <c r="K19" i="7"/>
  <c r="J19" i="7"/>
  <c r="I19" i="7"/>
  <c r="H19" i="7"/>
  <c r="G19" i="7"/>
  <c r="P18" i="7"/>
  <c r="O18" i="7"/>
  <c r="N18" i="7"/>
  <c r="M18" i="7"/>
  <c r="L18" i="7"/>
  <c r="K18" i="7"/>
  <c r="J18" i="7"/>
  <c r="I18" i="7"/>
  <c r="H18" i="7"/>
  <c r="G18" i="7"/>
  <c r="R17" i="7"/>
  <c r="Q17" i="7"/>
  <c r="R16" i="7"/>
  <c r="Q16" i="7"/>
  <c r="R15" i="7"/>
  <c r="Q15" i="7"/>
  <c r="R13" i="7"/>
  <c r="Q13" i="7"/>
  <c r="R12" i="7"/>
  <c r="Q12" i="7"/>
  <c r="R11" i="7"/>
  <c r="Q11" i="7"/>
  <c r="U65" i="6"/>
  <c r="S65" i="6"/>
  <c r="T65" i="6" s="1"/>
  <c r="R65" i="6"/>
  <c r="P65" i="6"/>
  <c r="O65" i="6"/>
  <c r="M65" i="6"/>
  <c r="L65" i="6"/>
  <c r="J65" i="6"/>
  <c r="U64" i="6"/>
  <c r="S64" i="6"/>
  <c r="T64" i="6" s="1"/>
  <c r="R64" i="6"/>
  <c r="P64" i="6"/>
  <c r="O64" i="6"/>
  <c r="M64" i="6"/>
  <c r="L64" i="6"/>
  <c r="J64" i="6"/>
  <c r="U63" i="6"/>
  <c r="S63" i="6"/>
  <c r="R63" i="6"/>
  <c r="P63" i="6"/>
  <c r="O63" i="6"/>
  <c r="M63" i="6"/>
  <c r="L63" i="6"/>
  <c r="J63" i="6"/>
  <c r="X61" i="6"/>
  <c r="V61" i="6"/>
  <c r="W61" i="6" s="1"/>
  <c r="X60" i="6"/>
  <c r="V60" i="6"/>
  <c r="W60" i="6" s="1"/>
  <c r="X59" i="6"/>
  <c r="V59" i="6"/>
  <c r="X57" i="6"/>
  <c r="V57" i="6"/>
  <c r="W57" i="6" s="1"/>
  <c r="X56" i="6"/>
  <c r="V56" i="6"/>
  <c r="W56" i="6" s="1"/>
  <c r="X55" i="6"/>
  <c r="V55" i="6"/>
  <c r="X54" i="6"/>
  <c r="V54" i="6"/>
  <c r="X53" i="6"/>
  <c r="V53" i="6"/>
  <c r="X52" i="6"/>
  <c r="V52" i="6"/>
  <c r="U48" i="6"/>
  <c r="S48" i="6"/>
  <c r="T48" i="6" s="1"/>
  <c r="R48" i="6"/>
  <c r="P48" i="6"/>
  <c r="O48" i="6"/>
  <c r="M48" i="6"/>
  <c r="L48" i="6"/>
  <c r="J48" i="6"/>
  <c r="U47" i="6"/>
  <c r="S47" i="6"/>
  <c r="T47" i="6" s="1"/>
  <c r="R47" i="6"/>
  <c r="P47" i="6"/>
  <c r="O47" i="6"/>
  <c r="M47" i="6"/>
  <c r="L47" i="6"/>
  <c r="J47" i="6"/>
  <c r="U46" i="6"/>
  <c r="S46" i="6"/>
  <c r="R46" i="6"/>
  <c r="P46" i="6"/>
  <c r="O46" i="6"/>
  <c r="M46" i="6"/>
  <c r="L46" i="6"/>
  <c r="J46" i="6"/>
  <c r="X44" i="6"/>
  <c r="V44" i="6"/>
  <c r="W44" i="6" s="1"/>
  <c r="X43" i="6"/>
  <c r="V43" i="6"/>
  <c r="W43" i="6" s="1"/>
  <c r="X42" i="6"/>
  <c r="V42" i="6"/>
  <c r="X40" i="6"/>
  <c r="V40" i="6"/>
  <c r="W40" i="6" s="1"/>
  <c r="X39" i="6"/>
  <c r="V39" i="6"/>
  <c r="W39" i="6" s="1"/>
  <c r="X38" i="6"/>
  <c r="V38" i="6"/>
  <c r="X37" i="6"/>
  <c r="V37" i="6"/>
  <c r="X36" i="6"/>
  <c r="V36" i="6"/>
  <c r="U33" i="6"/>
  <c r="S33" i="6"/>
  <c r="T33" i="6" s="1"/>
  <c r="R33" i="6"/>
  <c r="P33" i="6"/>
  <c r="O33" i="6"/>
  <c r="M33" i="6"/>
  <c r="L33" i="6"/>
  <c r="J33" i="6"/>
  <c r="U32" i="6"/>
  <c r="S32" i="6"/>
  <c r="T32" i="6" s="1"/>
  <c r="R32" i="6"/>
  <c r="P32" i="6"/>
  <c r="O32" i="6"/>
  <c r="M32" i="6"/>
  <c r="L32" i="6"/>
  <c r="J32" i="6"/>
  <c r="U31" i="6"/>
  <c r="S31" i="6"/>
  <c r="T31" i="6" s="1"/>
  <c r="R31" i="6"/>
  <c r="P31" i="6"/>
  <c r="O31" i="6"/>
  <c r="M31" i="6"/>
  <c r="L31" i="6"/>
  <c r="J31" i="6"/>
  <c r="X29" i="6"/>
  <c r="V29" i="6"/>
  <c r="W29" i="6" s="1"/>
  <c r="X28" i="6"/>
  <c r="V28" i="6"/>
  <c r="W28" i="6" s="1"/>
  <c r="X27" i="6"/>
  <c r="V27" i="6"/>
  <c r="X25" i="6"/>
  <c r="V25" i="6"/>
  <c r="W25" i="6" s="1"/>
  <c r="X24" i="6"/>
  <c r="V24" i="6"/>
  <c r="W24" i="6" s="1"/>
  <c r="X23" i="6"/>
  <c r="V23" i="6"/>
  <c r="U21" i="6"/>
  <c r="S21" i="6"/>
  <c r="T21" i="6" s="1"/>
  <c r="R21" i="6"/>
  <c r="P21" i="6"/>
  <c r="O21" i="6"/>
  <c r="M21" i="6"/>
  <c r="L21" i="6"/>
  <c r="J21" i="6"/>
  <c r="U20" i="6"/>
  <c r="S20" i="6"/>
  <c r="T20" i="6" s="1"/>
  <c r="R20" i="6"/>
  <c r="P20" i="6"/>
  <c r="O20" i="6"/>
  <c r="M20" i="6"/>
  <c r="L20" i="6"/>
  <c r="J20" i="6"/>
  <c r="U19" i="6"/>
  <c r="S19" i="6"/>
  <c r="R19" i="6"/>
  <c r="P19" i="6"/>
  <c r="O19" i="6"/>
  <c r="M19" i="6"/>
  <c r="L19" i="6"/>
  <c r="J19" i="6"/>
  <c r="U18" i="6"/>
  <c r="S18" i="6"/>
  <c r="T18" i="6" s="1"/>
  <c r="R18" i="6"/>
  <c r="P18" i="6"/>
  <c r="O18" i="6"/>
  <c r="M18" i="6"/>
  <c r="L18" i="6"/>
  <c r="J18" i="6"/>
  <c r="X17" i="6"/>
  <c r="V17" i="6"/>
  <c r="W17" i="6" s="1"/>
  <c r="T17" i="6"/>
  <c r="Q17" i="6"/>
  <c r="N17" i="6"/>
  <c r="K17" i="6"/>
  <c r="X16" i="6"/>
  <c r="V16" i="6"/>
  <c r="W16" i="6" s="1"/>
  <c r="T16" i="6"/>
  <c r="Q16" i="6"/>
  <c r="N16" i="6"/>
  <c r="K16" i="6"/>
  <c r="X15" i="6"/>
  <c r="V15" i="6"/>
  <c r="T15" i="6"/>
  <c r="Q15" i="6"/>
  <c r="N15" i="6"/>
  <c r="K15" i="6"/>
  <c r="U14" i="6"/>
  <c r="S14" i="6"/>
  <c r="T14" i="6" s="1"/>
  <c r="R14" i="6"/>
  <c r="P14" i="6"/>
  <c r="O14" i="6"/>
  <c r="M14" i="6"/>
  <c r="L14" i="6"/>
  <c r="J14" i="6"/>
  <c r="X13" i="6"/>
  <c r="V13" i="6"/>
  <c r="W13" i="6" s="1"/>
  <c r="T13" i="6"/>
  <c r="Q13" i="6"/>
  <c r="N13" i="6"/>
  <c r="K13" i="6"/>
  <c r="X12" i="6"/>
  <c r="V12" i="6"/>
  <c r="W12" i="6" s="1"/>
  <c r="T12" i="6"/>
  <c r="Q12" i="6"/>
  <c r="N12" i="6"/>
  <c r="K12" i="6"/>
  <c r="X11" i="6"/>
  <c r="V11" i="6"/>
  <c r="W11" i="6" s="1"/>
  <c r="T11" i="6"/>
  <c r="Q11" i="6"/>
  <c r="N11" i="6"/>
  <c r="K11" i="6"/>
  <c r="M65" i="5"/>
  <c r="L65" i="5"/>
  <c r="K65" i="5"/>
  <c r="J65" i="5"/>
  <c r="I65" i="5"/>
  <c r="H65" i="5"/>
  <c r="G65" i="5"/>
  <c r="F65" i="5"/>
  <c r="E65" i="5"/>
  <c r="D65" i="5"/>
  <c r="M64" i="5"/>
  <c r="L64" i="5"/>
  <c r="K64" i="5"/>
  <c r="J64" i="5"/>
  <c r="I64" i="5"/>
  <c r="H64" i="5"/>
  <c r="G64" i="5"/>
  <c r="F64" i="5"/>
  <c r="E64" i="5"/>
  <c r="D64" i="5"/>
  <c r="M63" i="5"/>
  <c r="L63" i="5"/>
  <c r="K63" i="5"/>
  <c r="J63" i="5"/>
  <c r="I63" i="5"/>
  <c r="H63" i="5"/>
  <c r="G63" i="5"/>
  <c r="F63" i="5"/>
  <c r="E63" i="5"/>
  <c r="D63" i="5"/>
  <c r="M62" i="5"/>
  <c r="L62" i="5"/>
  <c r="K62" i="5"/>
  <c r="J62" i="5"/>
  <c r="I62" i="5"/>
  <c r="H62" i="5"/>
  <c r="G62" i="5"/>
  <c r="F62" i="5"/>
  <c r="E62" i="5"/>
  <c r="D62" i="5"/>
  <c r="O61" i="5"/>
  <c r="N61" i="5"/>
  <c r="O60" i="5"/>
  <c r="N60" i="5"/>
  <c r="O59" i="5"/>
  <c r="N59" i="5"/>
  <c r="M58" i="5"/>
  <c r="L58" i="5"/>
  <c r="K58" i="5"/>
  <c r="J58" i="5"/>
  <c r="I58" i="5"/>
  <c r="H58" i="5"/>
  <c r="G58" i="5"/>
  <c r="F58" i="5"/>
  <c r="E58" i="5"/>
  <c r="D58" i="5"/>
  <c r="O57" i="5"/>
  <c r="N57" i="5"/>
  <c r="O56" i="5"/>
  <c r="N56" i="5"/>
  <c r="O55" i="5"/>
  <c r="N55" i="5"/>
  <c r="O54" i="5"/>
  <c r="O53" i="5"/>
  <c r="O52" i="5"/>
  <c r="M48" i="5"/>
  <c r="L48" i="5"/>
  <c r="K48" i="5"/>
  <c r="J48" i="5"/>
  <c r="I48" i="5"/>
  <c r="H48" i="5"/>
  <c r="G48" i="5"/>
  <c r="F48" i="5"/>
  <c r="E48" i="5"/>
  <c r="D48" i="5"/>
  <c r="M47" i="5"/>
  <c r="L47" i="5"/>
  <c r="K47" i="5"/>
  <c r="J47" i="5"/>
  <c r="I47" i="5"/>
  <c r="H47" i="5"/>
  <c r="G47" i="5"/>
  <c r="F47" i="5"/>
  <c r="E47" i="5"/>
  <c r="D47" i="5"/>
  <c r="M46" i="5"/>
  <c r="L46" i="5"/>
  <c r="K46" i="5"/>
  <c r="J46" i="5"/>
  <c r="I46" i="5"/>
  <c r="H46" i="5"/>
  <c r="G46" i="5"/>
  <c r="F46" i="5"/>
  <c r="E46" i="5"/>
  <c r="D46" i="5"/>
  <c r="M45" i="5"/>
  <c r="L45" i="5"/>
  <c r="K45" i="5"/>
  <c r="J45" i="5"/>
  <c r="I45" i="5"/>
  <c r="H45" i="5"/>
  <c r="G45" i="5"/>
  <c r="F45" i="5"/>
  <c r="E45" i="5"/>
  <c r="D45" i="5"/>
  <c r="O44" i="5"/>
  <c r="N44" i="5"/>
  <c r="O43" i="5"/>
  <c r="N43" i="5"/>
  <c r="O42" i="5"/>
  <c r="N42" i="5"/>
  <c r="M41" i="5"/>
  <c r="L41" i="5"/>
  <c r="K41" i="5"/>
  <c r="J41" i="5"/>
  <c r="I41" i="5"/>
  <c r="H41" i="5"/>
  <c r="G41" i="5"/>
  <c r="F41" i="5"/>
  <c r="E41" i="5"/>
  <c r="D41" i="5"/>
  <c r="O40" i="5"/>
  <c r="N40" i="5"/>
  <c r="O39" i="5"/>
  <c r="N39" i="5"/>
  <c r="O38" i="5"/>
  <c r="N38" i="5"/>
  <c r="O37" i="5"/>
  <c r="O36" i="5"/>
  <c r="M33" i="5"/>
  <c r="L33" i="5"/>
  <c r="K33" i="5"/>
  <c r="J33" i="5"/>
  <c r="I33" i="5"/>
  <c r="H33" i="5"/>
  <c r="G33" i="5"/>
  <c r="F33" i="5"/>
  <c r="E33" i="5"/>
  <c r="D33" i="5"/>
  <c r="M32" i="5"/>
  <c r="L32" i="5"/>
  <c r="K32" i="5"/>
  <c r="J32" i="5"/>
  <c r="I32" i="5"/>
  <c r="H32" i="5"/>
  <c r="G32" i="5"/>
  <c r="F32" i="5"/>
  <c r="E32" i="5"/>
  <c r="D32" i="5"/>
  <c r="M31" i="5"/>
  <c r="L31" i="5"/>
  <c r="K31" i="5"/>
  <c r="J31" i="5"/>
  <c r="I31" i="5"/>
  <c r="H31" i="5"/>
  <c r="G31" i="5"/>
  <c r="F31" i="5"/>
  <c r="E31" i="5"/>
  <c r="D31" i="5"/>
  <c r="M30" i="5"/>
  <c r="L30" i="5"/>
  <c r="K30" i="5"/>
  <c r="J30" i="5"/>
  <c r="I30" i="5"/>
  <c r="H30" i="5"/>
  <c r="G30" i="5"/>
  <c r="F30" i="5"/>
  <c r="E30" i="5"/>
  <c r="D30" i="5"/>
  <c r="O29" i="5"/>
  <c r="N29" i="5"/>
  <c r="O28" i="5"/>
  <c r="N28" i="5"/>
  <c r="O27" i="5"/>
  <c r="N27" i="5"/>
  <c r="M26" i="5"/>
  <c r="L26" i="5"/>
  <c r="K26" i="5"/>
  <c r="J26" i="5"/>
  <c r="I26" i="5"/>
  <c r="H26" i="5"/>
  <c r="G26" i="5"/>
  <c r="F26" i="5"/>
  <c r="E26" i="5"/>
  <c r="D26" i="5"/>
  <c r="O25" i="5"/>
  <c r="N25" i="5"/>
  <c r="O24" i="5"/>
  <c r="N24" i="5"/>
  <c r="O23" i="5"/>
  <c r="N23" i="5"/>
  <c r="M21" i="5"/>
  <c r="L21" i="5"/>
  <c r="K21" i="5"/>
  <c r="J21" i="5"/>
  <c r="I21" i="5"/>
  <c r="H21" i="5"/>
  <c r="G21" i="5"/>
  <c r="F21" i="5"/>
  <c r="E21" i="5"/>
  <c r="D21" i="5"/>
  <c r="M20" i="5"/>
  <c r="L20" i="5"/>
  <c r="K20" i="5"/>
  <c r="J20" i="5"/>
  <c r="I20" i="5"/>
  <c r="H20" i="5"/>
  <c r="G20" i="5"/>
  <c r="F20" i="5"/>
  <c r="E20" i="5"/>
  <c r="D20" i="5"/>
  <c r="M19" i="5"/>
  <c r="L19" i="5"/>
  <c r="K19" i="5"/>
  <c r="J19" i="5"/>
  <c r="I19" i="5"/>
  <c r="H19" i="5"/>
  <c r="G19" i="5"/>
  <c r="F19" i="5"/>
  <c r="E19" i="5"/>
  <c r="D19" i="5"/>
  <c r="M18" i="5"/>
  <c r="L18" i="5"/>
  <c r="K18" i="5"/>
  <c r="J18" i="5"/>
  <c r="I18" i="5"/>
  <c r="H18" i="5"/>
  <c r="G18" i="5"/>
  <c r="F18" i="5"/>
  <c r="E18" i="5"/>
  <c r="D18" i="5"/>
  <c r="O17" i="5"/>
  <c r="N17" i="5"/>
  <c r="O16" i="5"/>
  <c r="N16" i="5"/>
  <c r="O15" i="5"/>
  <c r="N15" i="5"/>
  <c r="M14" i="5"/>
  <c r="L14" i="5"/>
  <c r="K14" i="5"/>
  <c r="J14" i="5"/>
  <c r="I14" i="5"/>
  <c r="H14" i="5"/>
  <c r="G14" i="5"/>
  <c r="F14" i="5"/>
  <c r="E14" i="5"/>
  <c r="D14" i="5"/>
  <c r="O13" i="5"/>
  <c r="N13" i="5"/>
  <c r="O12" i="5"/>
  <c r="N12" i="5"/>
  <c r="O11" i="5"/>
  <c r="N11" i="5"/>
  <c r="V11" i="2"/>
  <c r="W11" i="2" s="1"/>
  <c r="X11" i="2"/>
  <c r="G101" i="1"/>
  <c r="H101" i="1"/>
  <c r="I101" i="1"/>
  <c r="J101" i="1"/>
  <c r="K101" i="1"/>
  <c r="L101" i="1"/>
  <c r="M101" i="1"/>
  <c r="N101" i="1"/>
  <c r="O101" i="1"/>
  <c r="P101" i="1"/>
  <c r="X288" i="2"/>
  <c r="X287" i="2"/>
  <c r="X286" i="2"/>
  <c r="X283" i="2"/>
  <c r="X284" i="2"/>
  <c r="X282" i="2"/>
  <c r="U292" i="2"/>
  <c r="U291" i="2"/>
  <c r="U290" i="2"/>
  <c r="U285" i="2"/>
  <c r="R292" i="2"/>
  <c r="R291" i="2"/>
  <c r="R290" i="2"/>
  <c r="R285" i="2"/>
  <c r="O292" i="2"/>
  <c r="O291" i="2"/>
  <c r="O290" i="2"/>
  <c r="O285" i="2"/>
  <c r="L292" i="2"/>
  <c r="L291" i="2"/>
  <c r="L290" i="2"/>
  <c r="L285" i="2"/>
  <c r="I291" i="2"/>
  <c r="I292" i="2"/>
  <c r="I290" i="2"/>
  <c r="I285" i="2"/>
  <c r="K60" i="2"/>
  <c r="K59" i="2"/>
  <c r="K58" i="2"/>
  <c r="K56" i="2"/>
  <c r="K55" i="2"/>
  <c r="K54" i="2"/>
  <c r="U238" i="2"/>
  <c r="S238" i="2"/>
  <c r="T238" i="2" s="1"/>
  <c r="R238" i="2"/>
  <c r="P238" i="2"/>
  <c r="O238" i="2"/>
  <c r="M238" i="2"/>
  <c r="L238" i="2"/>
  <c r="J238" i="2"/>
  <c r="I238" i="2"/>
  <c r="G238" i="2"/>
  <c r="U237" i="2"/>
  <c r="S237" i="2"/>
  <c r="T237" i="2" s="1"/>
  <c r="R237" i="2"/>
  <c r="P237" i="2"/>
  <c r="O237" i="2"/>
  <c r="M237" i="2"/>
  <c r="L237" i="2"/>
  <c r="J237" i="2"/>
  <c r="I237" i="2"/>
  <c r="G237" i="2"/>
  <c r="U236" i="2"/>
  <c r="S236" i="2"/>
  <c r="R236" i="2"/>
  <c r="P236" i="2"/>
  <c r="O236" i="2"/>
  <c r="M236" i="2"/>
  <c r="L236" i="2"/>
  <c r="J236" i="2"/>
  <c r="I236" i="2"/>
  <c r="G236" i="2"/>
  <c r="U234" i="2"/>
  <c r="S234" i="2"/>
  <c r="R234" i="2"/>
  <c r="P234" i="2"/>
  <c r="O234" i="2"/>
  <c r="M234" i="2"/>
  <c r="L234" i="2"/>
  <c r="J234" i="2"/>
  <c r="I234" i="2"/>
  <c r="G234" i="2"/>
  <c r="U233" i="2"/>
  <c r="S233" i="2"/>
  <c r="R233" i="2"/>
  <c r="P233" i="2"/>
  <c r="O233" i="2"/>
  <c r="M233" i="2"/>
  <c r="L233" i="2"/>
  <c r="J233" i="2"/>
  <c r="I233" i="2"/>
  <c r="G233" i="2"/>
  <c r="U232" i="2"/>
  <c r="S232" i="2"/>
  <c r="R232" i="2"/>
  <c r="P232" i="2"/>
  <c r="O232" i="2"/>
  <c r="M232" i="2"/>
  <c r="L232" i="2"/>
  <c r="J232" i="2"/>
  <c r="I232" i="2"/>
  <c r="G232" i="2"/>
  <c r="U230" i="2"/>
  <c r="S230" i="2"/>
  <c r="T230" i="2" s="1"/>
  <c r="R230" i="2"/>
  <c r="P230" i="2"/>
  <c r="O230" i="2"/>
  <c r="M230" i="2"/>
  <c r="L230" i="2"/>
  <c r="J230" i="2"/>
  <c r="I230" i="2"/>
  <c r="G230" i="2"/>
  <c r="U229" i="2"/>
  <c r="S229" i="2"/>
  <c r="T229" i="2" s="1"/>
  <c r="R229" i="2"/>
  <c r="P229" i="2"/>
  <c r="O229" i="2"/>
  <c r="M229" i="2"/>
  <c r="L229" i="2"/>
  <c r="J229" i="2"/>
  <c r="I229" i="2"/>
  <c r="G229" i="2"/>
  <c r="U228" i="2"/>
  <c r="S228" i="2"/>
  <c r="R228" i="2"/>
  <c r="P228" i="2"/>
  <c r="O228" i="2"/>
  <c r="M228" i="2"/>
  <c r="L228" i="2"/>
  <c r="J228" i="2"/>
  <c r="I228" i="2"/>
  <c r="G228" i="2"/>
  <c r="I227" i="2"/>
  <c r="G227" i="2"/>
  <c r="X226" i="2"/>
  <c r="V226" i="2"/>
  <c r="W226" i="2" s="1"/>
  <c r="X225" i="2"/>
  <c r="V225" i="2"/>
  <c r="W225" i="2" s="1"/>
  <c r="X224" i="2"/>
  <c r="V224" i="2"/>
  <c r="X222" i="2"/>
  <c r="V222" i="2"/>
  <c r="W222" i="2" s="1"/>
  <c r="X221" i="2"/>
  <c r="V221" i="2"/>
  <c r="W221" i="2" s="1"/>
  <c r="X220" i="2"/>
  <c r="V220" i="2"/>
  <c r="X218" i="2"/>
  <c r="E61" i="9" s="1"/>
  <c r="V218" i="2"/>
  <c r="X217" i="2"/>
  <c r="E60" i="9" s="1"/>
  <c r="V217" i="2"/>
  <c r="X216" i="2"/>
  <c r="E59" i="9" s="1"/>
  <c r="V216" i="2"/>
  <c r="U213" i="2"/>
  <c r="S213" i="2"/>
  <c r="T213" i="2" s="1"/>
  <c r="R213" i="2"/>
  <c r="P213" i="2"/>
  <c r="O213" i="2"/>
  <c r="M213" i="2"/>
  <c r="L213" i="2"/>
  <c r="J213" i="2"/>
  <c r="I213" i="2"/>
  <c r="G213" i="2"/>
  <c r="U212" i="2"/>
  <c r="S212" i="2"/>
  <c r="T212" i="2" s="1"/>
  <c r="R212" i="2"/>
  <c r="P212" i="2"/>
  <c r="O212" i="2"/>
  <c r="M212" i="2"/>
  <c r="L212" i="2"/>
  <c r="J212" i="2"/>
  <c r="I212" i="2"/>
  <c r="G212" i="2"/>
  <c r="U211" i="2"/>
  <c r="S211" i="2"/>
  <c r="R211" i="2"/>
  <c r="P211" i="2"/>
  <c r="O211" i="2"/>
  <c r="M211" i="2"/>
  <c r="L211" i="2"/>
  <c r="J211" i="2"/>
  <c r="I211" i="2"/>
  <c r="G211" i="2"/>
  <c r="U210" i="2"/>
  <c r="S210" i="2"/>
  <c r="T210" i="2" s="1"/>
  <c r="R210" i="2"/>
  <c r="P210" i="2"/>
  <c r="O210" i="2"/>
  <c r="M210" i="2"/>
  <c r="L210" i="2"/>
  <c r="J210" i="2"/>
  <c r="I210" i="2"/>
  <c r="G210" i="2"/>
  <c r="X209" i="2"/>
  <c r="V209" i="2"/>
  <c r="W209" i="2" s="1"/>
  <c r="X208" i="2"/>
  <c r="V208" i="2"/>
  <c r="W208" i="2" s="1"/>
  <c r="X207" i="2"/>
  <c r="V207" i="2"/>
  <c r="U206" i="2"/>
  <c r="S206" i="2"/>
  <c r="T206" i="2" s="1"/>
  <c r="R206" i="2"/>
  <c r="P206" i="2"/>
  <c r="O206" i="2"/>
  <c r="M206" i="2"/>
  <c r="L206" i="2"/>
  <c r="J206" i="2"/>
  <c r="I206" i="2"/>
  <c r="G206" i="2"/>
  <c r="X205" i="2"/>
  <c r="V205" i="2"/>
  <c r="W205" i="2" s="1"/>
  <c r="X204" i="2"/>
  <c r="V204" i="2"/>
  <c r="W204" i="2" s="1"/>
  <c r="X203" i="2"/>
  <c r="V203" i="2"/>
  <c r="X202" i="2"/>
  <c r="E57" i="9" s="1"/>
  <c r="V202" i="2"/>
  <c r="X201" i="2"/>
  <c r="E56" i="9" s="1"/>
  <c r="V201" i="2"/>
  <c r="U198" i="2"/>
  <c r="S198" i="2"/>
  <c r="T198" i="2" s="1"/>
  <c r="R198" i="2"/>
  <c r="P198" i="2"/>
  <c r="O198" i="2"/>
  <c r="M198" i="2"/>
  <c r="L198" i="2"/>
  <c r="J198" i="2"/>
  <c r="I198" i="2"/>
  <c r="G198" i="2"/>
  <c r="U197" i="2"/>
  <c r="S197" i="2"/>
  <c r="T197" i="2" s="1"/>
  <c r="R197" i="2"/>
  <c r="P197" i="2"/>
  <c r="O197" i="2"/>
  <c r="M197" i="2"/>
  <c r="L197" i="2"/>
  <c r="J197" i="2"/>
  <c r="I197" i="2"/>
  <c r="G197" i="2"/>
  <c r="U196" i="2"/>
  <c r="S196" i="2"/>
  <c r="R196" i="2"/>
  <c r="P196" i="2"/>
  <c r="O196" i="2"/>
  <c r="M196" i="2"/>
  <c r="L196" i="2"/>
  <c r="J196" i="2"/>
  <c r="I196" i="2"/>
  <c r="G196" i="2"/>
  <c r="U195" i="2"/>
  <c r="S195" i="2"/>
  <c r="T195" i="2" s="1"/>
  <c r="R195" i="2"/>
  <c r="P195" i="2"/>
  <c r="O195" i="2"/>
  <c r="M195" i="2"/>
  <c r="L195" i="2"/>
  <c r="J195" i="2"/>
  <c r="I195" i="2"/>
  <c r="G195" i="2"/>
  <c r="X194" i="2"/>
  <c r="V194" i="2"/>
  <c r="W194" i="2" s="1"/>
  <c r="X193" i="2"/>
  <c r="V193" i="2"/>
  <c r="W193" i="2" s="1"/>
  <c r="X192" i="2"/>
  <c r="V192" i="2"/>
  <c r="U191" i="2"/>
  <c r="S191" i="2"/>
  <c r="T191" i="2" s="1"/>
  <c r="R191" i="2"/>
  <c r="P191" i="2"/>
  <c r="O191" i="2"/>
  <c r="M191" i="2"/>
  <c r="L191" i="2"/>
  <c r="J191" i="2"/>
  <c r="I191" i="2"/>
  <c r="G191" i="2"/>
  <c r="X190" i="2"/>
  <c r="V190" i="2"/>
  <c r="W190" i="2" s="1"/>
  <c r="X189" i="2"/>
  <c r="V189" i="2"/>
  <c r="W189" i="2" s="1"/>
  <c r="X188" i="2"/>
  <c r="V188" i="2"/>
  <c r="U186" i="2"/>
  <c r="S186" i="2"/>
  <c r="T186" i="2" s="1"/>
  <c r="R186" i="2"/>
  <c r="P186" i="2"/>
  <c r="O186" i="2"/>
  <c r="M186" i="2"/>
  <c r="L186" i="2"/>
  <c r="J186" i="2"/>
  <c r="I186" i="2"/>
  <c r="G186" i="2"/>
  <c r="U185" i="2"/>
  <c r="S185" i="2"/>
  <c r="T185" i="2" s="1"/>
  <c r="R185" i="2"/>
  <c r="P185" i="2"/>
  <c r="O185" i="2"/>
  <c r="M185" i="2"/>
  <c r="L185" i="2"/>
  <c r="J185" i="2"/>
  <c r="I185" i="2"/>
  <c r="G185" i="2"/>
  <c r="U184" i="2"/>
  <c r="S184" i="2"/>
  <c r="R184" i="2"/>
  <c r="P184" i="2"/>
  <c r="O184" i="2"/>
  <c r="M184" i="2"/>
  <c r="L184" i="2"/>
  <c r="J184" i="2"/>
  <c r="I184" i="2"/>
  <c r="G184" i="2"/>
  <c r="U183" i="2"/>
  <c r="S183" i="2"/>
  <c r="T183" i="2" s="1"/>
  <c r="R183" i="2"/>
  <c r="P183" i="2"/>
  <c r="O183" i="2"/>
  <c r="M183" i="2"/>
  <c r="L183" i="2"/>
  <c r="J183" i="2"/>
  <c r="I183" i="2"/>
  <c r="G183" i="2"/>
  <c r="X182" i="2"/>
  <c r="V182" i="2"/>
  <c r="W182" i="2" s="1"/>
  <c r="X181" i="2"/>
  <c r="V181" i="2"/>
  <c r="W181" i="2" s="1"/>
  <c r="X180" i="2"/>
  <c r="V180" i="2"/>
  <c r="U179" i="2"/>
  <c r="S179" i="2"/>
  <c r="T179" i="2" s="1"/>
  <c r="R179" i="2"/>
  <c r="P179" i="2"/>
  <c r="O179" i="2"/>
  <c r="M179" i="2"/>
  <c r="L179" i="2"/>
  <c r="J179" i="2"/>
  <c r="I179" i="2"/>
  <c r="G179" i="2"/>
  <c r="X178" i="2"/>
  <c r="V178" i="2"/>
  <c r="W178" i="2" s="1"/>
  <c r="X177" i="2"/>
  <c r="V177" i="2"/>
  <c r="W177" i="2" s="1"/>
  <c r="X176" i="2"/>
  <c r="V176" i="2"/>
  <c r="U174" i="2"/>
  <c r="S174" i="2"/>
  <c r="T174" i="2" s="1"/>
  <c r="R174" i="2"/>
  <c r="P174" i="2"/>
  <c r="O174" i="2"/>
  <c r="M174" i="2"/>
  <c r="L174" i="2"/>
  <c r="J174" i="2"/>
  <c r="I174" i="2"/>
  <c r="G174" i="2"/>
  <c r="U173" i="2"/>
  <c r="S173" i="2"/>
  <c r="T173" i="2" s="1"/>
  <c r="R173" i="2"/>
  <c r="P173" i="2"/>
  <c r="O173" i="2"/>
  <c r="M173" i="2"/>
  <c r="L173" i="2"/>
  <c r="J173" i="2"/>
  <c r="I173" i="2"/>
  <c r="G173" i="2"/>
  <c r="U172" i="2"/>
  <c r="S172" i="2"/>
  <c r="R172" i="2"/>
  <c r="P172" i="2"/>
  <c r="O172" i="2"/>
  <c r="M172" i="2"/>
  <c r="L172" i="2"/>
  <c r="J172" i="2"/>
  <c r="I172" i="2"/>
  <c r="G172" i="2"/>
  <c r="U171" i="2"/>
  <c r="S171" i="2"/>
  <c r="T171" i="2" s="1"/>
  <c r="R171" i="2"/>
  <c r="P171" i="2"/>
  <c r="O171" i="2"/>
  <c r="M171" i="2"/>
  <c r="L171" i="2"/>
  <c r="J171" i="2"/>
  <c r="I171" i="2"/>
  <c r="G171" i="2"/>
  <c r="X170" i="2"/>
  <c r="V170" i="2"/>
  <c r="W170" i="2" s="1"/>
  <c r="X169" i="2"/>
  <c r="V169" i="2"/>
  <c r="W169" i="2" s="1"/>
  <c r="X168" i="2"/>
  <c r="V168" i="2"/>
  <c r="U167" i="2"/>
  <c r="S167" i="2"/>
  <c r="T167" i="2" s="1"/>
  <c r="R167" i="2"/>
  <c r="P167" i="2"/>
  <c r="O167" i="2"/>
  <c r="M167" i="2"/>
  <c r="L167" i="2"/>
  <c r="J167" i="2"/>
  <c r="I167" i="2"/>
  <c r="G167" i="2"/>
  <c r="X166" i="2"/>
  <c r="V166" i="2"/>
  <c r="W166" i="2" s="1"/>
  <c r="X165" i="2"/>
  <c r="V165" i="2"/>
  <c r="W165" i="2" s="1"/>
  <c r="X164" i="2"/>
  <c r="V164" i="2"/>
  <c r="U159" i="2"/>
  <c r="S159" i="2"/>
  <c r="T159" i="2" s="1"/>
  <c r="R159" i="2"/>
  <c r="P159" i="2"/>
  <c r="O159" i="2"/>
  <c r="M159" i="2"/>
  <c r="L159" i="2"/>
  <c r="J159" i="2"/>
  <c r="I159" i="2"/>
  <c r="G159" i="2"/>
  <c r="U158" i="2"/>
  <c r="S158" i="2"/>
  <c r="T158" i="2" s="1"/>
  <c r="R158" i="2"/>
  <c r="P158" i="2"/>
  <c r="O158" i="2"/>
  <c r="M158" i="2"/>
  <c r="L158" i="2"/>
  <c r="J158" i="2"/>
  <c r="I158" i="2"/>
  <c r="G158" i="2"/>
  <c r="U157" i="2"/>
  <c r="S157" i="2"/>
  <c r="R157" i="2"/>
  <c r="P157" i="2"/>
  <c r="O157" i="2"/>
  <c r="M157" i="2"/>
  <c r="L157" i="2"/>
  <c r="J157" i="2"/>
  <c r="I157" i="2"/>
  <c r="G157" i="2"/>
  <c r="U156" i="2"/>
  <c r="S156" i="2"/>
  <c r="T156" i="2" s="1"/>
  <c r="R156" i="2"/>
  <c r="P156" i="2"/>
  <c r="O156" i="2"/>
  <c r="M156" i="2"/>
  <c r="L156" i="2"/>
  <c r="J156" i="2"/>
  <c r="I156" i="2"/>
  <c r="G156" i="2"/>
  <c r="U152" i="2"/>
  <c r="S152" i="2"/>
  <c r="T152" i="2" s="1"/>
  <c r="R152" i="2"/>
  <c r="P152" i="2"/>
  <c r="O152" i="2"/>
  <c r="M152" i="2"/>
  <c r="L152" i="2"/>
  <c r="J152" i="2"/>
  <c r="I152" i="2"/>
  <c r="G152" i="2"/>
  <c r="X136" i="2"/>
  <c r="E18" i="9" s="1"/>
  <c r="V136" i="2"/>
  <c r="X135" i="2"/>
  <c r="E17" i="9" s="1"/>
  <c r="V135" i="2"/>
  <c r="U132" i="2"/>
  <c r="S132" i="2"/>
  <c r="T132" i="2" s="1"/>
  <c r="R132" i="2"/>
  <c r="P132" i="2"/>
  <c r="O132" i="2"/>
  <c r="M132" i="2"/>
  <c r="L132" i="2"/>
  <c r="J132" i="2"/>
  <c r="I132" i="2"/>
  <c r="G132" i="2"/>
  <c r="U131" i="2"/>
  <c r="S131" i="2"/>
  <c r="T131" i="2" s="1"/>
  <c r="R131" i="2"/>
  <c r="P131" i="2"/>
  <c r="O131" i="2"/>
  <c r="M131" i="2"/>
  <c r="L131" i="2"/>
  <c r="J131" i="2"/>
  <c r="I131" i="2"/>
  <c r="G131" i="2"/>
  <c r="U130" i="2"/>
  <c r="S130" i="2"/>
  <c r="R130" i="2"/>
  <c r="P130" i="2"/>
  <c r="O130" i="2"/>
  <c r="M130" i="2"/>
  <c r="L130" i="2"/>
  <c r="J130" i="2"/>
  <c r="I130" i="2"/>
  <c r="G130" i="2"/>
  <c r="U129" i="2"/>
  <c r="S129" i="2"/>
  <c r="T129" i="2" s="1"/>
  <c r="R129" i="2"/>
  <c r="P129" i="2"/>
  <c r="O129" i="2"/>
  <c r="M129" i="2"/>
  <c r="L129" i="2"/>
  <c r="J129" i="2"/>
  <c r="I129" i="2"/>
  <c r="G129" i="2"/>
  <c r="U125" i="2"/>
  <c r="S125" i="2"/>
  <c r="T125" i="2" s="1"/>
  <c r="R125" i="2"/>
  <c r="P125" i="2"/>
  <c r="O125" i="2"/>
  <c r="M125" i="2"/>
  <c r="L125" i="2"/>
  <c r="J125" i="2"/>
  <c r="I125" i="2"/>
  <c r="G125" i="2"/>
  <c r="U120" i="2"/>
  <c r="S120" i="2"/>
  <c r="T120" i="2" s="1"/>
  <c r="R120" i="2"/>
  <c r="P120" i="2"/>
  <c r="O120" i="2"/>
  <c r="M120" i="2"/>
  <c r="L120" i="2"/>
  <c r="J120" i="2"/>
  <c r="I120" i="2"/>
  <c r="G120" i="2"/>
  <c r="U119" i="2"/>
  <c r="S119" i="2"/>
  <c r="T119" i="2" s="1"/>
  <c r="R119" i="2"/>
  <c r="P119" i="2"/>
  <c r="O119" i="2"/>
  <c r="M119" i="2"/>
  <c r="L119" i="2"/>
  <c r="J119" i="2"/>
  <c r="I119" i="2"/>
  <c r="G119" i="2"/>
  <c r="U118" i="2"/>
  <c r="S118" i="2"/>
  <c r="R118" i="2"/>
  <c r="P118" i="2"/>
  <c r="O118" i="2"/>
  <c r="M118" i="2"/>
  <c r="L118" i="2"/>
  <c r="J118" i="2"/>
  <c r="I118" i="2"/>
  <c r="G118" i="2"/>
  <c r="I117" i="2"/>
  <c r="G117" i="2"/>
  <c r="X116" i="2"/>
  <c r="V116" i="2"/>
  <c r="W116" i="2" s="1"/>
  <c r="X115" i="2"/>
  <c r="V115" i="2"/>
  <c r="W115" i="2" s="1"/>
  <c r="X114" i="2"/>
  <c r="V114" i="2"/>
  <c r="X112" i="2"/>
  <c r="V112" i="2"/>
  <c r="W112" i="2" s="1"/>
  <c r="X111" i="2"/>
  <c r="V111" i="2"/>
  <c r="W111" i="2" s="1"/>
  <c r="X110" i="2"/>
  <c r="V110" i="2"/>
  <c r="X109" i="2"/>
  <c r="E44" i="9" s="1"/>
  <c r="V109" i="2"/>
  <c r="X108" i="2"/>
  <c r="E43" i="9" s="1"/>
  <c r="V108" i="2"/>
  <c r="X107" i="2"/>
  <c r="E42" i="9" s="1"/>
  <c r="V107" i="2"/>
  <c r="U104" i="2"/>
  <c r="S104" i="2"/>
  <c r="T104" i="2" s="1"/>
  <c r="R104" i="2"/>
  <c r="P104" i="2"/>
  <c r="O104" i="2"/>
  <c r="M104" i="2"/>
  <c r="L104" i="2"/>
  <c r="J104" i="2"/>
  <c r="I104" i="2"/>
  <c r="G104" i="2"/>
  <c r="U103" i="2"/>
  <c r="S103" i="2"/>
  <c r="T103" i="2" s="1"/>
  <c r="R103" i="2"/>
  <c r="P103" i="2"/>
  <c r="O103" i="2"/>
  <c r="M103" i="2"/>
  <c r="L103" i="2"/>
  <c r="J103" i="2"/>
  <c r="I103" i="2"/>
  <c r="G103" i="2"/>
  <c r="U102" i="2"/>
  <c r="S102" i="2"/>
  <c r="R102" i="2"/>
  <c r="P102" i="2"/>
  <c r="O102" i="2"/>
  <c r="M102" i="2"/>
  <c r="L102" i="2"/>
  <c r="J102" i="2"/>
  <c r="I102" i="2"/>
  <c r="G102" i="2"/>
  <c r="U100" i="2"/>
  <c r="S100" i="2"/>
  <c r="T100" i="2" s="1"/>
  <c r="R100" i="2"/>
  <c r="P100" i="2"/>
  <c r="O100" i="2"/>
  <c r="M100" i="2"/>
  <c r="L100" i="2"/>
  <c r="J100" i="2"/>
  <c r="I100" i="2"/>
  <c r="G100" i="2"/>
  <c r="X99" i="2"/>
  <c r="V99" i="2"/>
  <c r="W99" i="2" s="1"/>
  <c r="X98" i="2"/>
  <c r="V98" i="2"/>
  <c r="W98" i="2" s="1"/>
  <c r="X97" i="2"/>
  <c r="V97" i="2"/>
  <c r="U96" i="2"/>
  <c r="S96" i="2"/>
  <c r="T96" i="2" s="1"/>
  <c r="R96" i="2"/>
  <c r="P96" i="2"/>
  <c r="O96" i="2"/>
  <c r="M96" i="2"/>
  <c r="L96" i="2"/>
  <c r="J96" i="2"/>
  <c r="I96" i="2"/>
  <c r="G96" i="2"/>
  <c r="X95" i="2"/>
  <c r="V95" i="2"/>
  <c r="C58" i="9" s="1"/>
  <c r="X94" i="2"/>
  <c r="V94" i="2"/>
  <c r="W94" i="2" s="1"/>
  <c r="X93" i="2"/>
  <c r="V93" i="2"/>
  <c r="W93" i="2" s="1"/>
  <c r="X92" i="2"/>
  <c r="E35" i="9" s="1"/>
  <c r="V92" i="2"/>
  <c r="X91" i="2"/>
  <c r="E34" i="9" s="1"/>
  <c r="V91" i="2"/>
  <c r="U88" i="2"/>
  <c r="S88" i="2"/>
  <c r="T88" i="2" s="1"/>
  <c r="R88" i="2"/>
  <c r="P88" i="2"/>
  <c r="O88" i="2"/>
  <c r="M88" i="2"/>
  <c r="L88" i="2"/>
  <c r="J88" i="2"/>
  <c r="I88" i="2"/>
  <c r="G88" i="2"/>
  <c r="U87" i="2"/>
  <c r="S87" i="2"/>
  <c r="T87" i="2" s="1"/>
  <c r="R87" i="2"/>
  <c r="P87" i="2"/>
  <c r="O87" i="2"/>
  <c r="M87" i="2"/>
  <c r="L87" i="2"/>
  <c r="J87" i="2"/>
  <c r="I87" i="2"/>
  <c r="G87" i="2"/>
  <c r="U86" i="2"/>
  <c r="S86" i="2"/>
  <c r="T86" i="2" s="1"/>
  <c r="R86" i="2"/>
  <c r="P86" i="2"/>
  <c r="O86" i="2"/>
  <c r="M86" i="2"/>
  <c r="L86" i="2"/>
  <c r="J86" i="2"/>
  <c r="I86" i="2"/>
  <c r="G86" i="2"/>
  <c r="U85" i="2"/>
  <c r="S85" i="2"/>
  <c r="T85" i="2" s="1"/>
  <c r="R85" i="2"/>
  <c r="P85" i="2"/>
  <c r="O85" i="2"/>
  <c r="M85" i="2"/>
  <c r="L85" i="2"/>
  <c r="J85" i="2"/>
  <c r="I85" i="2"/>
  <c r="G85" i="2"/>
  <c r="X84" i="2"/>
  <c r="V84" i="2"/>
  <c r="W84" i="2" s="1"/>
  <c r="X83" i="2"/>
  <c r="V83" i="2"/>
  <c r="W83" i="2" s="1"/>
  <c r="X82" i="2"/>
  <c r="V82" i="2"/>
  <c r="U81" i="2"/>
  <c r="S81" i="2"/>
  <c r="T81" i="2" s="1"/>
  <c r="R81" i="2"/>
  <c r="P81" i="2"/>
  <c r="O81" i="2"/>
  <c r="M81" i="2"/>
  <c r="L81" i="2"/>
  <c r="J81" i="2"/>
  <c r="I81" i="2"/>
  <c r="G81" i="2"/>
  <c r="X80" i="2"/>
  <c r="V80" i="2"/>
  <c r="W80" i="2" s="1"/>
  <c r="X79" i="2"/>
  <c r="V79" i="2"/>
  <c r="W79" i="2" s="1"/>
  <c r="X78" i="2"/>
  <c r="V78" i="2"/>
  <c r="W78" i="2" s="1"/>
  <c r="U76" i="2"/>
  <c r="S76" i="2"/>
  <c r="T76" i="2" s="1"/>
  <c r="R76" i="2"/>
  <c r="P76" i="2"/>
  <c r="O76" i="2"/>
  <c r="M76" i="2"/>
  <c r="L76" i="2"/>
  <c r="J76" i="2"/>
  <c r="I76" i="2"/>
  <c r="G76" i="2"/>
  <c r="U75" i="2"/>
  <c r="S75" i="2"/>
  <c r="T75" i="2" s="1"/>
  <c r="R75" i="2"/>
  <c r="P75" i="2"/>
  <c r="O75" i="2"/>
  <c r="M75" i="2"/>
  <c r="L75" i="2"/>
  <c r="J75" i="2"/>
  <c r="I75" i="2"/>
  <c r="G75" i="2"/>
  <c r="U74" i="2"/>
  <c r="S74" i="2"/>
  <c r="R74" i="2"/>
  <c r="P74" i="2"/>
  <c r="O74" i="2"/>
  <c r="M74" i="2"/>
  <c r="L74" i="2"/>
  <c r="J74" i="2"/>
  <c r="I74" i="2"/>
  <c r="G74" i="2"/>
  <c r="U73" i="2"/>
  <c r="S73" i="2"/>
  <c r="T73" i="2" s="1"/>
  <c r="R73" i="2"/>
  <c r="P73" i="2"/>
  <c r="O73" i="2"/>
  <c r="M73" i="2"/>
  <c r="L73" i="2"/>
  <c r="J73" i="2"/>
  <c r="I73" i="2"/>
  <c r="G73" i="2"/>
  <c r="X72" i="2"/>
  <c r="V72" i="2"/>
  <c r="W72" i="2" s="1"/>
  <c r="X71" i="2"/>
  <c r="V71" i="2"/>
  <c r="W71" i="2" s="1"/>
  <c r="X70" i="2"/>
  <c r="V70" i="2"/>
  <c r="U69" i="2"/>
  <c r="S69" i="2"/>
  <c r="T69" i="2" s="1"/>
  <c r="R69" i="2"/>
  <c r="P69" i="2"/>
  <c r="O69" i="2"/>
  <c r="M69" i="2"/>
  <c r="L69" i="2"/>
  <c r="J69" i="2"/>
  <c r="I69" i="2"/>
  <c r="G69" i="2"/>
  <c r="X68" i="2"/>
  <c r="V68" i="2"/>
  <c r="W68" i="2" s="1"/>
  <c r="X67" i="2"/>
  <c r="V67" i="2"/>
  <c r="W67" i="2" s="1"/>
  <c r="X66" i="2"/>
  <c r="V66" i="2"/>
  <c r="U64" i="2"/>
  <c r="S64" i="2"/>
  <c r="T64" i="2" s="1"/>
  <c r="R64" i="2"/>
  <c r="P64" i="2"/>
  <c r="O64" i="2"/>
  <c r="M64" i="2"/>
  <c r="L64" i="2"/>
  <c r="J64" i="2"/>
  <c r="I64" i="2"/>
  <c r="G64" i="2"/>
  <c r="U63" i="2"/>
  <c r="S63" i="2"/>
  <c r="T63" i="2" s="1"/>
  <c r="R63" i="2"/>
  <c r="P63" i="2"/>
  <c r="O63" i="2"/>
  <c r="M63" i="2"/>
  <c r="L63" i="2"/>
  <c r="J63" i="2"/>
  <c r="I63" i="2"/>
  <c r="G63" i="2"/>
  <c r="U62" i="2"/>
  <c r="S62" i="2"/>
  <c r="T62" i="2" s="1"/>
  <c r="R62" i="2"/>
  <c r="P62" i="2"/>
  <c r="O62" i="2"/>
  <c r="M62" i="2"/>
  <c r="L62" i="2"/>
  <c r="J62" i="2"/>
  <c r="I62" i="2"/>
  <c r="G62" i="2"/>
  <c r="G61" i="2"/>
  <c r="X60" i="2"/>
  <c r="V60" i="2"/>
  <c r="W60" i="2" s="1"/>
  <c r="X59" i="2"/>
  <c r="V59" i="2"/>
  <c r="W59" i="2" s="1"/>
  <c r="X58" i="2"/>
  <c r="V58" i="2"/>
  <c r="X56" i="2"/>
  <c r="V56" i="2"/>
  <c r="W56" i="2" s="1"/>
  <c r="X55" i="2"/>
  <c r="V55" i="2"/>
  <c r="W55" i="2" s="1"/>
  <c r="X54" i="2"/>
  <c r="V54" i="2"/>
  <c r="X53" i="2"/>
  <c r="E14" i="9" s="1"/>
  <c r="V53" i="2"/>
  <c r="X52" i="2"/>
  <c r="E13" i="9" s="1"/>
  <c r="V52" i="2"/>
  <c r="X51" i="2"/>
  <c r="E12" i="9" s="1"/>
  <c r="V51" i="2"/>
  <c r="U48" i="2"/>
  <c r="S48" i="2"/>
  <c r="T48" i="2" s="1"/>
  <c r="R48" i="2"/>
  <c r="P48" i="2"/>
  <c r="O48" i="2"/>
  <c r="M48" i="2"/>
  <c r="L48" i="2"/>
  <c r="J48" i="2"/>
  <c r="I48" i="2"/>
  <c r="G48" i="2"/>
  <c r="U47" i="2"/>
  <c r="S47" i="2"/>
  <c r="T47" i="2" s="1"/>
  <c r="R47" i="2"/>
  <c r="P47" i="2"/>
  <c r="O47" i="2"/>
  <c r="M47" i="2"/>
  <c r="L47" i="2"/>
  <c r="J47" i="2"/>
  <c r="I47" i="2"/>
  <c r="G47" i="2"/>
  <c r="U46" i="2"/>
  <c r="S46" i="2"/>
  <c r="R46" i="2"/>
  <c r="P46" i="2"/>
  <c r="O46" i="2"/>
  <c r="M46" i="2"/>
  <c r="L46" i="2"/>
  <c r="J46" i="2"/>
  <c r="I46" i="2"/>
  <c r="G46" i="2"/>
  <c r="U45" i="2"/>
  <c r="S45" i="2"/>
  <c r="T45" i="2" s="1"/>
  <c r="R45" i="2"/>
  <c r="P45" i="2"/>
  <c r="O45" i="2"/>
  <c r="M45" i="2"/>
  <c r="L45" i="2"/>
  <c r="J45" i="2"/>
  <c r="I45" i="2"/>
  <c r="G45" i="2"/>
  <c r="X44" i="2"/>
  <c r="V44" i="2"/>
  <c r="W44" i="2" s="1"/>
  <c r="X43" i="2"/>
  <c r="V43" i="2"/>
  <c r="W43" i="2" s="1"/>
  <c r="X42" i="2"/>
  <c r="V42" i="2"/>
  <c r="U41" i="2"/>
  <c r="S41" i="2"/>
  <c r="T41" i="2" s="1"/>
  <c r="R41" i="2"/>
  <c r="P41" i="2"/>
  <c r="O41" i="2"/>
  <c r="M41" i="2"/>
  <c r="L41" i="2"/>
  <c r="J41" i="2"/>
  <c r="I41" i="2"/>
  <c r="G41" i="2"/>
  <c r="X40" i="2"/>
  <c r="V40" i="2"/>
  <c r="W40" i="2" s="1"/>
  <c r="X39" i="2"/>
  <c r="V39" i="2"/>
  <c r="W39" i="2" s="1"/>
  <c r="X38" i="2"/>
  <c r="V38" i="2"/>
  <c r="X37" i="2"/>
  <c r="E10" i="9" s="1"/>
  <c r="V37" i="2"/>
  <c r="X36" i="2"/>
  <c r="E9" i="9" s="1"/>
  <c r="V36" i="2"/>
  <c r="U33" i="2"/>
  <c r="S33" i="2"/>
  <c r="T33" i="2" s="1"/>
  <c r="R33" i="2"/>
  <c r="P33" i="2"/>
  <c r="O33" i="2"/>
  <c r="M33" i="2"/>
  <c r="L33" i="2"/>
  <c r="J33" i="2"/>
  <c r="I33" i="2"/>
  <c r="G33" i="2"/>
  <c r="U32" i="2"/>
  <c r="S32" i="2"/>
  <c r="T32" i="2" s="1"/>
  <c r="R32" i="2"/>
  <c r="P32" i="2"/>
  <c r="O32" i="2"/>
  <c r="M32" i="2"/>
  <c r="L32" i="2"/>
  <c r="J32" i="2"/>
  <c r="I32" i="2"/>
  <c r="G32" i="2"/>
  <c r="U31" i="2"/>
  <c r="S31" i="2"/>
  <c r="T31" i="2" s="1"/>
  <c r="R31" i="2"/>
  <c r="P31" i="2"/>
  <c r="O31" i="2"/>
  <c r="M31" i="2"/>
  <c r="L31" i="2"/>
  <c r="J31" i="2"/>
  <c r="I31" i="2"/>
  <c r="G31" i="2"/>
  <c r="U30" i="2"/>
  <c r="S30" i="2"/>
  <c r="T30" i="2" s="1"/>
  <c r="R30" i="2"/>
  <c r="P30" i="2"/>
  <c r="O30" i="2"/>
  <c r="M30" i="2"/>
  <c r="L30" i="2"/>
  <c r="J30" i="2"/>
  <c r="I30" i="2"/>
  <c r="G30" i="2"/>
  <c r="X29" i="2"/>
  <c r="V29" i="2"/>
  <c r="W29" i="2" s="1"/>
  <c r="X28" i="2"/>
  <c r="V28" i="2"/>
  <c r="W28" i="2" s="1"/>
  <c r="X27" i="2"/>
  <c r="V27" i="2"/>
  <c r="U26" i="2"/>
  <c r="S26" i="2"/>
  <c r="T26" i="2" s="1"/>
  <c r="R26" i="2"/>
  <c r="P26" i="2"/>
  <c r="O26" i="2"/>
  <c r="M26" i="2"/>
  <c r="L26" i="2"/>
  <c r="J26" i="2"/>
  <c r="I26" i="2"/>
  <c r="G26" i="2"/>
  <c r="X25" i="2"/>
  <c r="V25" i="2"/>
  <c r="W25" i="2" s="1"/>
  <c r="X24" i="2"/>
  <c r="V24" i="2"/>
  <c r="W24" i="2" s="1"/>
  <c r="X23" i="2"/>
  <c r="V23" i="2"/>
  <c r="U21" i="2"/>
  <c r="S21" i="2"/>
  <c r="T21" i="2" s="1"/>
  <c r="R21" i="2"/>
  <c r="P21" i="2"/>
  <c r="O21" i="2"/>
  <c r="M21" i="2"/>
  <c r="L21" i="2"/>
  <c r="J21" i="2"/>
  <c r="I21" i="2"/>
  <c r="G21" i="2"/>
  <c r="U20" i="2"/>
  <c r="S20" i="2"/>
  <c r="T20" i="2" s="1"/>
  <c r="R20" i="2"/>
  <c r="P20" i="2"/>
  <c r="O20" i="2"/>
  <c r="M20" i="2"/>
  <c r="L20" i="2"/>
  <c r="J20" i="2"/>
  <c r="I20" i="2"/>
  <c r="G20" i="2"/>
  <c r="U19" i="2"/>
  <c r="S19" i="2"/>
  <c r="T19" i="2" s="1"/>
  <c r="R19" i="2"/>
  <c r="P19" i="2"/>
  <c r="O19" i="2"/>
  <c r="M19" i="2"/>
  <c r="L19" i="2"/>
  <c r="J19" i="2"/>
  <c r="I19" i="2"/>
  <c r="G19" i="2"/>
  <c r="U18" i="2"/>
  <c r="S18" i="2"/>
  <c r="T18" i="2" s="1"/>
  <c r="R18" i="2"/>
  <c r="P18" i="2"/>
  <c r="O18" i="2"/>
  <c r="M18" i="2"/>
  <c r="L18" i="2"/>
  <c r="J18" i="2"/>
  <c r="I18" i="2"/>
  <c r="G18" i="2"/>
  <c r="X17" i="2"/>
  <c r="V17" i="2"/>
  <c r="W17" i="2" s="1"/>
  <c r="X16" i="2"/>
  <c r="V16" i="2"/>
  <c r="W16" i="2" s="1"/>
  <c r="V15" i="2"/>
  <c r="U14" i="2"/>
  <c r="S14" i="2"/>
  <c r="T14" i="2" s="1"/>
  <c r="R14" i="2"/>
  <c r="P14" i="2"/>
  <c r="O14" i="2"/>
  <c r="M14" i="2"/>
  <c r="L14" i="2"/>
  <c r="J14" i="2"/>
  <c r="I14" i="2"/>
  <c r="G14" i="2"/>
  <c r="X13" i="2"/>
  <c r="V13" i="2"/>
  <c r="W13" i="2" s="1"/>
  <c r="X12" i="2"/>
  <c r="V12" i="2"/>
  <c r="W12" i="2" s="1"/>
  <c r="R53" i="1"/>
  <c r="D14" i="9" s="1"/>
  <c r="R52" i="1"/>
  <c r="D13" i="9" s="1"/>
  <c r="R51" i="1"/>
  <c r="D12" i="9" s="1"/>
  <c r="R217" i="1"/>
  <c r="D61" i="9" s="1"/>
  <c r="R216" i="1"/>
  <c r="D60" i="9" s="1"/>
  <c r="R215" i="1"/>
  <c r="D59" i="9" s="1"/>
  <c r="R201" i="1"/>
  <c r="D57" i="9" s="1"/>
  <c r="R200" i="1"/>
  <c r="D56" i="9" s="1"/>
  <c r="R92" i="1"/>
  <c r="D35" i="9" s="1"/>
  <c r="R91" i="1"/>
  <c r="D34" i="9" s="1"/>
  <c r="R135" i="1"/>
  <c r="D18" i="9" s="1"/>
  <c r="R134" i="1"/>
  <c r="D17" i="9" s="1"/>
  <c r="I64" i="1"/>
  <c r="J64" i="1"/>
  <c r="K64" i="1"/>
  <c r="L64" i="1"/>
  <c r="M64" i="1"/>
  <c r="N64" i="1"/>
  <c r="O64" i="1"/>
  <c r="I119" i="1"/>
  <c r="J119" i="1"/>
  <c r="K119" i="1"/>
  <c r="L119" i="1"/>
  <c r="M119" i="1"/>
  <c r="N119" i="1"/>
  <c r="O119" i="1"/>
  <c r="P119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I228" i="1"/>
  <c r="P228" i="1"/>
  <c r="H228" i="1"/>
  <c r="G228" i="1"/>
  <c r="H65" i="6" s="1"/>
  <c r="P227" i="1"/>
  <c r="I227" i="1"/>
  <c r="H227" i="1"/>
  <c r="G227" i="1"/>
  <c r="H64" i="6" s="1"/>
  <c r="P226" i="1"/>
  <c r="O226" i="1"/>
  <c r="N226" i="1"/>
  <c r="M226" i="1"/>
  <c r="L226" i="1"/>
  <c r="K226" i="1"/>
  <c r="J226" i="1"/>
  <c r="I226" i="1"/>
  <c r="H226" i="1"/>
  <c r="G226" i="1"/>
  <c r="H63" i="6" s="1"/>
  <c r="P225" i="1"/>
  <c r="O225" i="1"/>
  <c r="N225" i="1"/>
  <c r="M225" i="1"/>
  <c r="L225" i="1"/>
  <c r="K225" i="1"/>
  <c r="J225" i="1"/>
  <c r="I225" i="1"/>
  <c r="H225" i="1"/>
  <c r="G225" i="1"/>
  <c r="H62" i="6" s="1"/>
  <c r="R224" i="1"/>
  <c r="Q224" i="1"/>
  <c r="R223" i="1"/>
  <c r="Q223" i="1"/>
  <c r="R222" i="1"/>
  <c r="Q222" i="1"/>
  <c r="P221" i="1"/>
  <c r="O221" i="1"/>
  <c r="N221" i="1"/>
  <c r="M221" i="1"/>
  <c r="L221" i="1"/>
  <c r="K221" i="1"/>
  <c r="J221" i="1"/>
  <c r="K223" i="2" s="1"/>
  <c r="I221" i="1"/>
  <c r="H221" i="1"/>
  <c r="G221" i="1"/>
  <c r="H58" i="6" s="1"/>
  <c r="R220" i="1"/>
  <c r="Q220" i="1"/>
  <c r="R219" i="1"/>
  <c r="Q219" i="1"/>
  <c r="R218" i="1"/>
  <c r="Q218" i="1"/>
  <c r="P64" i="1"/>
  <c r="G64" i="1"/>
  <c r="P63" i="1"/>
  <c r="O63" i="1"/>
  <c r="N63" i="1"/>
  <c r="M63" i="1"/>
  <c r="L63" i="1"/>
  <c r="K63" i="1"/>
  <c r="J63" i="1"/>
  <c r="I63" i="1"/>
  <c r="G63" i="1"/>
  <c r="P62" i="1"/>
  <c r="O62" i="1"/>
  <c r="N62" i="1"/>
  <c r="M62" i="1"/>
  <c r="L62" i="1"/>
  <c r="K62" i="1"/>
  <c r="J62" i="1"/>
  <c r="I62" i="1"/>
  <c r="G62" i="1"/>
  <c r="P61" i="1"/>
  <c r="Q61" i="2" s="1"/>
  <c r="O61" i="1"/>
  <c r="N61" i="1"/>
  <c r="M61" i="1"/>
  <c r="L61" i="1"/>
  <c r="K61" i="1"/>
  <c r="J61" i="1"/>
  <c r="I61" i="1"/>
  <c r="G61" i="1"/>
  <c r="R60" i="1"/>
  <c r="Q60" i="1"/>
  <c r="R59" i="1"/>
  <c r="Q59" i="1"/>
  <c r="R58" i="1"/>
  <c r="Q58" i="1"/>
  <c r="P57" i="1"/>
  <c r="Q57" i="2" s="1"/>
  <c r="O57" i="1"/>
  <c r="N57" i="1"/>
  <c r="M57" i="1"/>
  <c r="N57" i="2" s="1"/>
  <c r="L57" i="1"/>
  <c r="K57" i="1"/>
  <c r="J57" i="1"/>
  <c r="I57" i="1"/>
  <c r="G57" i="1"/>
  <c r="R56" i="1"/>
  <c r="Q56" i="1"/>
  <c r="R55" i="1"/>
  <c r="Q55" i="1"/>
  <c r="R54" i="1"/>
  <c r="Q54" i="1"/>
  <c r="P116" i="1"/>
  <c r="Q117" i="2" s="1"/>
  <c r="O116" i="1"/>
  <c r="N116" i="1"/>
  <c r="M116" i="1"/>
  <c r="L116" i="1"/>
  <c r="K116" i="1"/>
  <c r="J116" i="1"/>
  <c r="K117" i="2" s="1"/>
  <c r="I116" i="1"/>
  <c r="H116" i="1"/>
  <c r="G116" i="1"/>
  <c r="R115" i="1"/>
  <c r="Q115" i="1"/>
  <c r="R114" i="1"/>
  <c r="Q114" i="1"/>
  <c r="R113" i="1"/>
  <c r="Q113" i="1"/>
  <c r="I112" i="1"/>
  <c r="J112" i="1"/>
  <c r="K113" i="2" s="1"/>
  <c r="K112" i="1"/>
  <c r="L112" i="1"/>
  <c r="M112" i="1"/>
  <c r="N113" i="2" s="1"/>
  <c r="N112" i="1"/>
  <c r="O112" i="1"/>
  <c r="P112" i="1"/>
  <c r="Q113" i="2" s="1"/>
  <c r="Q110" i="1"/>
  <c r="Q111" i="1"/>
  <c r="Q109" i="1"/>
  <c r="I118" i="1"/>
  <c r="J118" i="1"/>
  <c r="K118" i="1"/>
  <c r="L118" i="1"/>
  <c r="M118" i="1"/>
  <c r="N118" i="1"/>
  <c r="O118" i="1"/>
  <c r="P118" i="1"/>
  <c r="I117" i="1"/>
  <c r="J117" i="1"/>
  <c r="K117" i="1"/>
  <c r="L117" i="1"/>
  <c r="M117" i="1"/>
  <c r="N117" i="1"/>
  <c r="O117" i="1"/>
  <c r="P117" i="1"/>
  <c r="P212" i="1"/>
  <c r="O212" i="1"/>
  <c r="N212" i="1"/>
  <c r="M212" i="1"/>
  <c r="L212" i="1"/>
  <c r="K212" i="1"/>
  <c r="J212" i="1"/>
  <c r="I212" i="1"/>
  <c r="H212" i="1"/>
  <c r="G212" i="1"/>
  <c r="H48" i="6" s="1"/>
  <c r="P211" i="1"/>
  <c r="O211" i="1"/>
  <c r="N211" i="1"/>
  <c r="M211" i="1"/>
  <c r="L211" i="1"/>
  <c r="K211" i="1"/>
  <c r="J211" i="1"/>
  <c r="I211" i="1"/>
  <c r="H211" i="1"/>
  <c r="G211" i="1"/>
  <c r="H47" i="6" s="1"/>
  <c r="P210" i="1"/>
  <c r="O210" i="1"/>
  <c r="N210" i="1"/>
  <c r="M210" i="1"/>
  <c r="L210" i="1"/>
  <c r="K210" i="1"/>
  <c r="J210" i="1"/>
  <c r="I210" i="1"/>
  <c r="H210" i="1"/>
  <c r="G210" i="1"/>
  <c r="H46" i="6" s="1"/>
  <c r="P209" i="1"/>
  <c r="O209" i="1"/>
  <c r="N209" i="1"/>
  <c r="M209" i="1"/>
  <c r="N45" i="6" s="1"/>
  <c r="L209" i="1"/>
  <c r="K209" i="1"/>
  <c r="J209" i="1"/>
  <c r="I209" i="1"/>
  <c r="R208" i="1"/>
  <c r="Q208" i="1"/>
  <c r="R207" i="1"/>
  <c r="Q207" i="1"/>
  <c r="R206" i="1"/>
  <c r="Q206" i="1"/>
  <c r="P205" i="1"/>
  <c r="Q41" i="6" s="1"/>
  <c r="O205" i="1"/>
  <c r="N205" i="1"/>
  <c r="M205" i="1"/>
  <c r="N132" i="8" s="1"/>
  <c r="L205" i="1"/>
  <c r="K205" i="1"/>
  <c r="J205" i="1"/>
  <c r="I205" i="1"/>
  <c r="H205" i="1"/>
  <c r="G205" i="1"/>
  <c r="H41" i="6" s="1"/>
  <c r="R204" i="1"/>
  <c r="Q204" i="1"/>
  <c r="R203" i="1"/>
  <c r="Q203" i="1"/>
  <c r="R202" i="1"/>
  <c r="Q202" i="1"/>
  <c r="P197" i="1"/>
  <c r="O197" i="1"/>
  <c r="N197" i="1"/>
  <c r="M197" i="1"/>
  <c r="L197" i="1"/>
  <c r="K197" i="1"/>
  <c r="J197" i="1"/>
  <c r="I197" i="1"/>
  <c r="H197" i="1"/>
  <c r="G197" i="1"/>
  <c r="H33" i="6" s="1"/>
  <c r="P196" i="1"/>
  <c r="O196" i="1"/>
  <c r="N196" i="1"/>
  <c r="M196" i="1"/>
  <c r="L196" i="1"/>
  <c r="K196" i="1"/>
  <c r="J196" i="1"/>
  <c r="I196" i="1"/>
  <c r="H196" i="1"/>
  <c r="G196" i="1"/>
  <c r="H32" i="6" s="1"/>
  <c r="P195" i="1"/>
  <c r="O195" i="1"/>
  <c r="N195" i="1"/>
  <c r="M195" i="1"/>
  <c r="L195" i="1"/>
  <c r="K195" i="1"/>
  <c r="J195" i="1"/>
  <c r="I195" i="1"/>
  <c r="H195" i="1"/>
  <c r="G195" i="1"/>
  <c r="H31" i="6" s="1"/>
  <c r="P194" i="1"/>
  <c r="O194" i="1"/>
  <c r="N194" i="1"/>
  <c r="M194" i="1"/>
  <c r="N30" i="6" s="1"/>
  <c r="L194" i="1"/>
  <c r="K194" i="1"/>
  <c r="J194" i="1"/>
  <c r="I194" i="1"/>
  <c r="H194" i="1"/>
  <c r="G194" i="1"/>
  <c r="H30" i="6" s="1"/>
  <c r="R193" i="1"/>
  <c r="Q193" i="1"/>
  <c r="R192" i="1"/>
  <c r="Q192" i="1"/>
  <c r="R191" i="1"/>
  <c r="Q191" i="1"/>
  <c r="P190" i="1"/>
  <c r="O190" i="1"/>
  <c r="N190" i="1"/>
  <c r="M190" i="1"/>
  <c r="N117" i="8" s="1"/>
  <c r="L190" i="1"/>
  <c r="K190" i="1"/>
  <c r="J190" i="1"/>
  <c r="I190" i="1"/>
  <c r="H190" i="1"/>
  <c r="G190" i="1"/>
  <c r="H26" i="6" s="1"/>
  <c r="R189" i="1"/>
  <c r="Q189" i="1"/>
  <c r="R188" i="1"/>
  <c r="Q188" i="1"/>
  <c r="R187" i="1"/>
  <c r="Q187" i="1"/>
  <c r="P185" i="1"/>
  <c r="O185" i="1"/>
  <c r="N185" i="1"/>
  <c r="M185" i="1"/>
  <c r="L185" i="1"/>
  <c r="K185" i="1"/>
  <c r="J185" i="1"/>
  <c r="I185" i="1"/>
  <c r="H185" i="1"/>
  <c r="G185" i="1"/>
  <c r="H21" i="6" s="1"/>
  <c r="P184" i="1"/>
  <c r="O184" i="1"/>
  <c r="N184" i="1"/>
  <c r="M184" i="1"/>
  <c r="L184" i="1"/>
  <c r="K184" i="1"/>
  <c r="J184" i="1"/>
  <c r="I184" i="1"/>
  <c r="H184" i="1"/>
  <c r="G184" i="1"/>
  <c r="H20" i="6" s="1"/>
  <c r="P183" i="1"/>
  <c r="O183" i="1"/>
  <c r="N183" i="1"/>
  <c r="M183" i="1"/>
  <c r="L183" i="1"/>
  <c r="K183" i="1"/>
  <c r="J183" i="1"/>
  <c r="I183" i="1"/>
  <c r="H183" i="1"/>
  <c r="G183" i="1"/>
  <c r="H19" i="6" s="1"/>
  <c r="P182" i="1"/>
  <c r="O182" i="1"/>
  <c r="N182" i="1"/>
  <c r="M182" i="1"/>
  <c r="L182" i="1"/>
  <c r="K182" i="1"/>
  <c r="J182" i="1"/>
  <c r="I182" i="1"/>
  <c r="H182" i="1"/>
  <c r="G182" i="1"/>
  <c r="H18" i="6" s="1"/>
  <c r="R181" i="1"/>
  <c r="Q181" i="1"/>
  <c r="R180" i="1"/>
  <c r="Q180" i="1"/>
  <c r="R179" i="1"/>
  <c r="Q179" i="1"/>
  <c r="P178" i="1"/>
  <c r="O178" i="1"/>
  <c r="N178" i="1"/>
  <c r="M178" i="1"/>
  <c r="L178" i="1"/>
  <c r="K178" i="1"/>
  <c r="J178" i="1"/>
  <c r="I178" i="1"/>
  <c r="H178" i="1"/>
  <c r="G178" i="1"/>
  <c r="H14" i="6" s="1"/>
  <c r="R177" i="1"/>
  <c r="Q177" i="1"/>
  <c r="R176" i="1"/>
  <c r="Q176" i="1"/>
  <c r="R175" i="1"/>
  <c r="Q175" i="1"/>
  <c r="P173" i="1"/>
  <c r="O173" i="1"/>
  <c r="N173" i="1"/>
  <c r="M173" i="1"/>
  <c r="L173" i="1"/>
  <c r="K173" i="1"/>
  <c r="J173" i="1"/>
  <c r="I173" i="1"/>
  <c r="H173" i="1"/>
  <c r="G173" i="1"/>
  <c r="P172" i="1"/>
  <c r="O172" i="1"/>
  <c r="N172" i="1"/>
  <c r="M172" i="1"/>
  <c r="L172" i="1"/>
  <c r="K172" i="1"/>
  <c r="J172" i="1"/>
  <c r="I172" i="1"/>
  <c r="H172" i="1"/>
  <c r="G172" i="1"/>
  <c r="P171" i="1"/>
  <c r="O171" i="1"/>
  <c r="N171" i="1"/>
  <c r="M171" i="1"/>
  <c r="L171" i="1"/>
  <c r="K171" i="1"/>
  <c r="J171" i="1"/>
  <c r="I171" i="1"/>
  <c r="H171" i="1"/>
  <c r="G171" i="1"/>
  <c r="P170" i="1"/>
  <c r="O170" i="1"/>
  <c r="N170" i="1"/>
  <c r="M170" i="1"/>
  <c r="L170" i="1"/>
  <c r="K170" i="1"/>
  <c r="J170" i="1"/>
  <c r="I170" i="1"/>
  <c r="H170" i="1"/>
  <c r="G170" i="1"/>
  <c r="R169" i="1"/>
  <c r="Q169" i="1"/>
  <c r="R168" i="1"/>
  <c r="Q168" i="1"/>
  <c r="R167" i="1"/>
  <c r="Q167" i="1"/>
  <c r="P166" i="1"/>
  <c r="O166" i="1"/>
  <c r="N166" i="1"/>
  <c r="M166" i="1"/>
  <c r="L166" i="1"/>
  <c r="K166" i="1"/>
  <c r="J166" i="1"/>
  <c r="I166" i="1"/>
  <c r="H166" i="1"/>
  <c r="G166" i="1"/>
  <c r="R165" i="1"/>
  <c r="Q165" i="1"/>
  <c r="R164" i="1"/>
  <c r="Q164" i="1"/>
  <c r="R163" i="1"/>
  <c r="Q163" i="1"/>
  <c r="P158" i="1"/>
  <c r="O158" i="1"/>
  <c r="N158" i="1"/>
  <c r="M158" i="1"/>
  <c r="L158" i="1"/>
  <c r="K158" i="1"/>
  <c r="J158" i="1"/>
  <c r="I158" i="1"/>
  <c r="H158" i="1"/>
  <c r="G158" i="1"/>
  <c r="P157" i="1"/>
  <c r="O157" i="1"/>
  <c r="N157" i="1"/>
  <c r="M157" i="1"/>
  <c r="L157" i="1"/>
  <c r="K157" i="1"/>
  <c r="J157" i="1"/>
  <c r="I157" i="1"/>
  <c r="H157" i="1"/>
  <c r="G157" i="1"/>
  <c r="P156" i="1"/>
  <c r="O156" i="1"/>
  <c r="N156" i="1"/>
  <c r="M156" i="1"/>
  <c r="L156" i="1"/>
  <c r="K156" i="1"/>
  <c r="J156" i="1"/>
  <c r="I156" i="1"/>
  <c r="H156" i="1"/>
  <c r="G156" i="1"/>
  <c r="P155" i="1"/>
  <c r="O155" i="1"/>
  <c r="N155" i="1"/>
  <c r="M155" i="1"/>
  <c r="L155" i="1"/>
  <c r="K155" i="1"/>
  <c r="J155" i="1"/>
  <c r="I155" i="1"/>
  <c r="H155" i="1"/>
  <c r="G155" i="1"/>
  <c r="P151" i="1"/>
  <c r="O151" i="1"/>
  <c r="N151" i="1"/>
  <c r="M151" i="1"/>
  <c r="L151" i="1"/>
  <c r="K151" i="1"/>
  <c r="J151" i="1"/>
  <c r="I151" i="1"/>
  <c r="H151" i="1"/>
  <c r="G151" i="1"/>
  <c r="P131" i="1"/>
  <c r="O131" i="1"/>
  <c r="N131" i="1"/>
  <c r="M131" i="1"/>
  <c r="N144" i="2" s="1"/>
  <c r="L131" i="1"/>
  <c r="K131" i="1"/>
  <c r="J131" i="1"/>
  <c r="I131" i="1"/>
  <c r="H131" i="1"/>
  <c r="G131" i="1"/>
  <c r="P130" i="1"/>
  <c r="O130" i="1"/>
  <c r="N130" i="1"/>
  <c r="M130" i="1"/>
  <c r="L130" i="1"/>
  <c r="K130" i="1"/>
  <c r="J130" i="1"/>
  <c r="I130" i="1"/>
  <c r="H130" i="1"/>
  <c r="G130" i="1"/>
  <c r="P129" i="1"/>
  <c r="O129" i="1"/>
  <c r="N129" i="1"/>
  <c r="M129" i="1"/>
  <c r="L129" i="1"/>
  <c r="K129" i="1"/>
  <c r="J129" i="1"/>
  <c r="I129" i="1"/>
  <c r="H129" i="1"/>
  <c r="G129" i="1"/>
  <c r="P128" i="1"/>
  <c r="O128" i="1"/>
  <c r="N128" i="1"/>
  <c r="M128" i="1"/>
  <c r="L128" i="1"/>
  <c r="K128" i="1"/>
  <c r="J128" i="1"/>
  <c r="I128" i="1"/>
  <c r="H128" i="1"/>
  <c r="G128" i="1"/>
  <c r="P124" i="1"/>
  <c r="O124" i="1"/>
  <c r="N124" i="1"/>
  <c r="M124" i="1"/>
  <c r="L124" i="1"/>
  <c r="K124" i="1"/>
  <c r="J124" i="1"/>
  <c r="I124" i="1"/>
  <c r="H124" i="1"/>
  <c r="G124" i="1"/>
  <c r="P103" i="1"/>
  <c r="O103" i="1"/>
  <c r="N103" i="1"/>
  <c r="M103" i="1"/>
  <c r="L103" i="1"/>
  <c r="K103" i="1"/>
  <c r="J103" i="1"/>
  <c r="I103" i="1"/>
  <c r="H103" i="1"/>
  <c r="G103" i="1"/>
  <c r="H104" i="2" s="1"/>
  <c r="P102" i="1"/>
  <c r="O102" i="1"/>
  <c r="N102" i="1"/>
  <c r="M102" i="1"/>
  <c r="L102" i="1"/>
  <c r="K102" i="1"/>
  <c r="J102" i="1"/>
  <c r="I102" i="1"/>
  <c r="H102" i="1"/>
  <c r="G102" i="1"/>
  <c r="P100" i="1"/>
  <c r="O100" i="1"/>
  <c r="N100" i="1"/>
  <c r="M100" i="1"/>
  <c r="L100" i="1"/>
  <c r="K100" i="1"/>
  <c r="J100" i="1"/>
  <c r="I100" i="1"/>
  <c r="H100" i="1"/>
  <c r="G100" i="1"/>
  <c r="R99" i="1"/>
  <c r="Q99" i="1"/>
  <c r="R98" i="1"/>
  <c r="Q98" i="1"/>
  <c r="R97" i="1"/>
  <c r="Q97" i="1"/>
  <c r="P96" i="1"/>
  <c r="O96" i="1"/>
  <c r="N96" i="1"/>
  <c r="M96" i="1"/>
  <c r="L96" i="1"/>
  <c r="K96" i="1"/>
  <c r="J96" i="1"/>
  <c r="I96" i="1"/>
  <c r="H96" i="1"/>
  <c r="G96" i="1"/>
  <c r="R95" i="1"/>
  <c r="Q95" i="1"/>
  <c r="R94" i="1"/>
  <c r="Q94" i="1"/>
  <c r="R93" i="1"/>
  <c r="Q93" i="1"/>
  <c r="P88" i="1"/>
  <c r="O88" i="1"/>
  <c r="N88" i="1"/>
  <c r="M88" i="1"/>
  <c r="L88" i="1"/>
  <c r="K88" i="1"/>
  <c r="J88" i="1"/>
  <c r="I88" i="1"/>
  <c r="H88" i="1"/>
  <c r="G88" i="1"/>
  <c r="P87" i="1"/>
  <c r="O87" i="1"/>
  <c r="N87" i="1"/>
  <c r="M87" i="1"/>
  <c r="L87" i="1"/>
  <c r="K87" i="1"/>
  <c r="J87" i="1"/>
  <c r="I87" i="1"/>
  <c r="H87" i="1"/>
  <c r="G87" i="1"/>
  <c r="P86" i="1"/>
  <c r="O86" i="1"/>
  <c r="N86" i="1"/>
  <c r="M86" i="1"/>
  <c r="L86" i="1"/>
  <c r="K86" i="1"/>
  <c r="J86" i="1"/>
  <c r="I86" i="1"/>
  <c r="H86" i="1"/>
  <c r="G86" i="1"/>
  <c r="P85" i="1"/>
  <c r="O85" i="1"/>
  <c r="N85" i="1"/>
  <c r="M85" i="1"/>
  <c r="L85" i="1"/>
  <c r="K85" i="1"/>
  <c r="J85" i="1"/>
  <c r="I85" i="1"/>
  <c r="H85" i="1"/>
  <c r="G85" i="1"/>
  <c r="R84" i="1"/>
  <c r="Q84" i="1"/>
  <c r="R83" i="1"/>
  <c r="Q83" i="1"/>
  <c r="R82" i="1"/>
  <c r="Q82" i="1"/>
  <c r="P81" i="1"/>
  <c r="O81" i="1"/>
  <c r="N81" i="1"/>
  <c r="M81" i="1"/>
  <c r="L81" i="1"/>
  <c r="K81" i="1"/>
  <c r="J81" i="1"/>
  <c r="I81" i="1"/>
  <c r="H81" i="1"/>
  <c r="G81" i="1"/>
  <c r="R80" i="1"/>
  <c r="Q80" i="1"/>
  <c r="R79" i="1"/>
  <c r="Q79" i="1"/>
  <c r="R78" i="1"/>
  <c r="Q78" i="1"/>
  <c r="P76" i="1"/>
  <c r="O76" i="1"/>
  <c r="N76" i="1"/>
  <c r="M76" i="1"/>
  <c r="L76" i="1"/>
  <c r="K76" i="1"/>
  <c r="J76" i="1"/>
  <c r="I76" i="1"/>
  <c r="H76" i="1"/>
  <c r="G76" i="1"/>
  <c r="P75" i="1"/>
  <c r="O75" i="1"/>
  <c r="N75" i="1"/>
  <c r="M75" i="1"/>
  <c r="L75" i="1"/>
  <c r="K75" i="1"/>
  <c r="J75" i="1"/>
  <c r="I75" i="1"/>
  <c r="H75" i="1"/>
  <c r="G75" i="1"/>
  <c r="P74" i="1"/>
  <c r="O74" i="1"/>
  <c r="N74" i="1"/>
  <c r="M74" i="1"/>
  <c r="L74" i="1"/>
  <c r="K74" i="1"/>
  <c r="J74" i="1"/>
  <c r="I74" i="1"/>
  <c r="H74" i="1"/>
  <c r="G74" i="1"/>
  <c r="P73" i="1"/>
  <c r="O73" i="1"/>
  <c r="N73" i="1"/>
  <c r="M73" i="1"/>
  <c r="L73" i="1"/>
  <c r="K73" i="1"/>
  <c r="J73" i="1"/>
  <c r="I73" i="1"/>
  <c r="H73" i="1"/>
  <c r="G73" i="1"/>
  <c r="R72" i="1"/>
  <c r="Q72" i="1"/>
  <c r="R71" i="1"/>
  <c r="Q71" i="1"/>
  <c r="R70" i="1"/>
  <c r="Q70" i="1"/>
  <c r="P69" i="1"/>
  <c r="O69" i="1"/>
  <c r="N69" i="1"/>
  <c r="M69" i="1"/>
  <c r="L69" i="1"/>
  <c r="K69" i="1"/>
  <c r="J69" i="1"/>
  <c r="I69" i="1"/>
  <c r="H69" i="1"/>
  <c r="G69" i="1"/>
  <c r="R68" i="1"/>
  <c r="Q68" i="1"/>
  <c r="R67" i="1"/>
  <c r="Q67" i="1"/>
  <c r="R66" i="1"/>
  <c r="Q66" i="1"/>
  <c r="P48" i="1"/>
  <c r="O48" i="1"/>
  <c r="N48" i="1"/>
  <c r="M48" i="1"/>
  <c r="L48" i="1"/>
  <c r="K48" i="1"/>
  <c r="J48" i="1"/>
  <c r="I48" i="1"/>
  <c r="G48" i="1"/>
  <c r="P47" i="1"/>
  <c r="O47" i="1"/>
  <c r="N47" i="1"/>
  <c r="M47" i="1"/>
  <c r="L47" i="1"/>
  <c r="K47" i="1"/>
  <c r="J47" i="1"/>
  <c r="I47" i="1"/>
  <c r="G47" i="1"/>
  <c r="P46" i="1"/>
  <c r="O46" i="1"/>
  <c r="N46" i="1"/>
  <c r="M46" i="1"/>
  <c r="L46" i="1"/>
  <c r="K46" i="1"/>
  <c r="J46" i="1"/>
  <c r="I46" i="1"/>
  <c r="G46" i="1"/>
  <c r="P45" i="1"/>
  <c r="O45" i="1"/>
  <c r="N45" i="1"/>
  <c r="M45" i="1"/>
  <c r="L45" i="1"/>
  <c r="K45" i="1"/>
  <c r="J45" i="1"/>
  <c r="I45" i="1"/>
  <c r="G45" i="1"/>
  <c r="R44" i="1"/>
  <c r="Q44" i="1"/>
  <c r="R43" i="1"/>
  <c r="Q43" i="1"/>
  <c r="R42" i="1"/>
  <c r="Q42" i="1"/>
  <c r="P41" i="1"/>
  <c r="O41" i="1"/>
  <c r="N41" i="1"/>
  <c r="M41" i="1"/>
  <c r="L41" i="1"/>
  <c r="K41" i="1"/>
  <c r="J41" i="1"/>
  <c r="I41" i="1"/>
  <c r="G41" i="1"/>
  <c r="R40" i="1"/>
  <c r="Q40" i="1"/>
  <c r="R39" i="1"/>
  <c r="Q39" i="1"/>
  <c r="R38" i="1"/>
  <c r="Q38" i="1"/>
  <c r="P33" i="1"/>
  <c r="O33" i="1"/>
  <c r="N33" i="1"/>
  <c r="M33" i="1"/>
  <c r="L33" i="1"/>
  <c r="K33" i="1"/>
  <c r="J33" i="1"/>
  <c r="I33" i="1"/>
  <c r="G33" i="1"/>
  <c r="P32" i="1"/>
  <c r="O32" i="1"/>
  <c r="N32" i="1"/>
  <c r="M32" i="1"/>
  <c r="L32" i="1"/>
  <c r="K32" i="1"/>
  <c r="J32" i="1"/>
  <c r="I32" i="1"/>
  <c r="G32" i="1"/>
  <c r="P31" i="1"/>
  <c r="O31" i="1"/>
  <c r="N31" i="1"/>
  <c r="M31" i="1"/>
  <c r="L31" i="1"/>
  <c r="K31" i="1"/>
  <c r="J31" i="1"/>
  <c r="I31" i="1"/>
  <c r="G31" i="1"/>
  <c r="P30" i="1"/>
  <c r="O30" i="1"/>
  <c r="N30" i="1"/>
  <c r="M30" i="1"/>
  <c r="L30" i="1"/>
  <c r="K30" i="1"/>
  <c r="J30" i="1"/>
  <c r="I30" i="1"/>
  <c r="G30" i="1"/>
  <c r="R29" i="1"/>
  <c r="Q29" i="1"/>
  <c r="R28" i="1"/>
  <c r="Q28" i="1"/>
  <c r="R27" i="1"/>
  <c r="Q27" i="1"/>
  <c r="P26" i="1"/>
  <c r="O26" i="1"/>
  <c r="N26" i="1"/>
  <c r="M26" i="1"/>
  <c r="L26" i="1"/>
  <c r="K26" i="1"/>
  <c r="J26" i="1"/>
  <c r="I26" i="1"/>
  <c r="G26" i="1"/>
  <c r="R25" i="1"/>
  <c r="Q25" i="1"/>
  <c r="R24" i="1"/>
  <c r="Q24" i="1"/>
  <c r="R23" i="1"/>
  <c r="Q23" i="1"/>
  <c r="Q17" i="1"/>
  <c r="Q16" i="1"/>
  <c r="Q15" i="1"/>
  <c r="Q12" i="1"/>
  <c r="Q13" i="1"/>
  <c r="Q11" i="1"/>
  <c r="I21" i="1"/>
  <c r="J21" i="1"/>
  <c r="K21" i="1"/>
  <c r="L21" i="1"/>
  <c r="M21" i="1"/>
  <c r="N21" i="1"/>
  <c r="O21" i="1"/>
  <c r="P21" i="1"/>
  <c r="I20" i="1"/>
  <c r="J20" i="1"/>
  <c r="K20" i="1"/>
  <c r="L20" i="1"/>
  <c r="M20" i="1"/>
  <c r="N20" i="1"/>
  <c r="O20" i="1"/>
  <c r="P20" i="1"/>
  <c r="I19" i="1"/>
  <c r="J19" i="1"/>
  <c r="K19" i="1"/>
  <c r="L19" i="1"/>
  <c r="M19" i="1"/>
  <c r="N19" i="1"/>
  <c r="N22" i="1" s="1"/>
  <c r="O19" i="1"/>
  <c r="P19" i="1"/>
  <c r="I18" i="1"/>
  <c r="J18" i="1"/>
  <c r="K18" i="1"/>
  <c r="L18" i="1"/>
  <c r="M18" i="1"/>
  <c r="N18" i="1"/>
  <c r="O18" i="1"/>
  <c r="P18" i="1"/>
  <c r="I14" i="1"/>
  <c r="J14" i="1"/>
  <c r="K14" i="1"/>
  <c r="L14" i="1"/>
  <c r="M14" i="1"/>
  <c r="N14" i="1"/>
  <c r="O14" i="1"/>
  <c r="P14" i="1"/>
  <c r="G118" i="1"/>
  <c r="H118" i="1"/>
  <c r="G119" i="1"/>
  <c r="H120" i="2" s="1"/>
  <c r="H119" i="1"/>
  <c r="H117" i="1"/>
  <c r="G117" i="1"/>
  <c r="R110" i="1"/>
  <c r="R111" i="1"/>
  <c r="R107" i="1"/>
  <c r="D43" i="9" s="1"/>
  <c r="R108" i="1"/>
  <c r="D44" i="9" s="1"/>
  <c r="R109" i="1"/>
  <c r="R106" i="1"/>
  <c r="D42" i="9" s="1"/>
  <c r="R37" i="1"/>
  <c r="D10" i="9" s="1"/>
  <c r="R36" i="1"/>
  <c r="D9" i="9" s="1"/>
  <c r="G20" i="1"/>
  <c r="G21" i="1"/>
  <c r="G19" i="1"/>
  <c r="G18" i="1"/>
  <c r="R12" i="1"/>
  <c r="R13" i="1"/>
  <c r="R15" i="1"/>
  <c r="R16" i="1"/>
  <c r="R17" i="1"/>
  <c r="R11" i="1"/>
  <c r="H112" i="1"/>
  <c r="G112" i="1"/>
  <c r="G14" i="1"/>
  <c r="I241" i="1" l="1"/>
  <c r="H61" i="2"/>
  <c r="U179" i="8"/>
  <c r="R261" i="1"/>
  <c r="P265" i="1"/>
  <c r="R48" i="1"/>
  <c r="E58" i="9"/>
  <c r="H58" i="9" s="1"/>
  <c r="H264" i="1"/>
  <c r="R239" i="1"/>
  <c r="R264" i="1" s="1"/>
  <c r="Q238" i="1"/>
  <c r="G241" i="1"/>
  <c r="M241" i="1"/>
  <c r="R238" i="1"/>
  <c r="H241" i="1"/>
  <c r="H263" i="1"/>
  <c r="R257" i="1"/>
  <c r="N34" i="1"/>
  <c r="R256" i="1"/>
  <c r="P241" i="1"/>
  <c r="P263" i="1"/>
  <c r="N264" i="1"/>
  <c r="P262" i="1"/>
  <c r="J261" i="1"/>
  <c r="J265" i="1"/>
  <c r="L258" i="1"/>
  <c r="R260" i="1"/>
  <c r="J259" i="1"/>
  <c r="J263" i="1"/>
  <c r="J241" i="1"/>
  <c r="O241" i="1"/>
  <c r="R237" i="1"/>
  <c r="R259" i="1"/>
  <c r="R240" i="1"/>
  <c r="N265" i="1"/>
  <c r="N263" i="1"/>
  <c r="N241" i="1"/>
  <c r="N266" i="1" s="1"/>
  <c r="R233" i="1"/>
  <c r="R258" i="1" s="1"/>
  <c r="R255" i="1"/>
  <c r="Q240" i="1"/>
  <c r="L262" i="1"/>
  <c r="L241" i="1"/>
  <c r="L266" i="1" s="1"/>
  <c r="L263" i="1"/>
  <c r="N258" i="1"/>
  <c r="H258" i="1"/>
  <c r="L265" i="1"/>
  <c r="H265" i="1"/>
  <c r="Q237" i="1"/>
  <c r="D55" i="9"/>
  <c r="E11" i="9"/>
  <c r="L49" i="1"/>
  <c r="K77" i="1"/>
  <c r="O77" i="1"/>
  <c r="I89" i="1"/>
  <c r="K104" i="1"/>
  <c r="O104" i="1"/>
  <c r="O178" i="8"/>
  <c r="O181" i="8"/>
  <c r="U177" i="8"/>
  <c r="U181" i="8"/>
  <c r="U178" i="8"/>
  <c r="L89" i="1"/>
  <c r="F44" i="9"/>
  <c r="O177" i="8"/>
  <c r="I78" i="6"/>
  <c r="L274" i="2"/>
  <c r="R274" i="2"/>
  <c r="O275" i="2"/>
  <c r="U275" i="2"/>
  <c r="L276" i="2"/>
  <c r="R276" i="2"/>
  <c r="O274" i="2"/>
  <c r="U274" i="2"/>
  <c r="L275" i="2"/>
  <c r="R275" i="2"/>
  <c r="O276" i="2"/>
  <c r="U276" i="2"/>
  <c r="O270" i="2"/>
  <c r="L271" i="2"/>
  <c r="R271" i="2"/>
  <c r="O272" i="2"/>
  <c r="U272" i="2"/>
  <c r="L270" i="2"/>
  <c r="R270" i="2"/>
  <c r="O271" i="2"/>
  <c r="U271" i="2"/>
  <c r="L272" i="2"/>
  <c r="R272" i="2"/>
  <c r="H62" i="2"/>
  <c r="V171" i="8"/>
  <c r="V246" i="2"/>
  <c r="H86" i="2"/>
  <c r="H88" i="2"/>
  <c r="H131" i="2"/>
  <c r="U257" i="2"/>
  <c r="U270" i="2"/>
  <c r="R160" i="2"/>
  <c r="R187" i="2"/>
  <c r="R214" i="2"/>
  <c r="L160" i="2"/>
  <c r="X158" i="2"/>
  <c r="L187" i="2"/>
  <c r="X185" i="2"/>
  <c r="L214" i="2"/>
  <c r="X212" i="2"/>
  <c r="X167" i="2"/>
  <c r="H74" i="2"/>
  <c r="H76" i="2"/>
  <c r="H117" i="2"/>
  <c r="F35" i="9"/>
  <c r="L177" i="8"/>
  <c r="V248" i="2"/>
  <c r="X248" i="2"/>
  <c r="O199" i="2"/>
  <c r="U199" i="2"/>
  <c r="X198" i="2"/>
  <c r="O231" i="2"/>
  <c r="U231" i="2"/>
  <c r="X230" i="2"/>
  <c r="W95" i="2"/>
  <c r="X96" i="2"/>
  <c r="H64" i="2"/>
  <c r="F34" i="9"/>
  <c r="D33" i="9"/>
  <c r="N229" i="1"/>
  <c r="K213" i="1"/>
  <c r="O213" i="1"/>
  <c r="D41" i="9"/>
  <c r="F43" i="9"/>
  <c r="D58" i="9"/>
  <c r="I198" i="1"/>
  <c r="H227" i="2"/>
  <c r="R227" i="1"/>
  <c r="H228" i="2"/>
  <c r="H223" i="2"/>
  <c r="H229" i="2"/>
  <c r="H230" i="2"/>
  <c r="I174" i="1"/>
  <c r="H129" i="2"/>
  <c r="H144" i="2"/>
  <c r="H132" i="2"/>
  <c r="H130" i="2"/>
  <c r="H125" i="2"/>
  <c r="I132" i="1"/>
  <c r="H100" i="2"/>
  <c r="H103" i="2"/>
  <c r="H102" i="2"/>
  <c r="H96" i="2"/>
  <c r="I104" i="1"/>
  <c r="H85" i="2"/>
  <c r="H81" i="2"/>
  <c r="H87" i="2"/>
  <c r="H238" i="2"/>
  <c r="H236" i="2"/>
  <c r="H73" i="2"/>
  <c r="H237" i="2"/>
  <c r="N77" i="1"/>
  <c r="R75" i="1"/>
  <c r="H113" i="2"/>
  <c r="H234" i="2"/>
  <c r="H232" i="2"/>
  <c r="H118" i="2"/>
  <c r="H69" i="2"/>
  <c r="H75" i="2"/>
  <c r="H233" i="2"/>
  <c r="H119" i="2"/>
  <c r="H63" i="2"/>
  <c r="H57" i="2"/>
  <c r="M22" i="1"/>
  <c r="F60" i="9"/>
  <c r="H60" i="9"/>
  <c r="F59" i="9"/>
  <c r="H59" i="9"/>
  <c r="F61" i="9"/>
  <c r="H61" i="9"/>
  <c r="V250" i="2"/>
  <c r="E41" i="9"/>
  <c r="E36" i="9" s="1"/>
  <c r="F42" i="9"/>
  <c r="F56" i="9"/>
  <c r="E55" i="9"/>
  <c r="H56" i="9"/>
  <c r="F57" i="9"/>
  <c r="H57" i="9"/>
  <c r="E33" i="9"/>
  <c r="E29" i="9" s="1"/>
  <c r="I199" i="2"/>
  <c r="I231" i="2"/>
  <c r="N121" i="8"/>
  <c r="N35" i="8"/>
  <c r="R32" i="1"/>
  <c r="K159" i="1"/>
  <c r="O159" i="1"/>
  <c r="Q178" i="1"/>
  <c r="Q182" i="1"/>
  <c r="K186" i="1"/>
  <c r="O186" i="1"/>
  <c r="Q205" i="1"/>
  <c r="N104" i="1"/>
  <c r="Q209" i="1"/>
  <c r="G104" i="1"/>
  <c r="H89" i="1"/>
  <c r="K34" i="1"/>
  <c r="O34" i="1"/>
  <c r="I49" i="1"/>
  <c r="J104" i="1"/>
  <c r="L120" i="1"/>
  <c r="P168" i="8"/>
  <c r="K152" i="8"/>
  <c r="N223" i="2"/>
  <c r="N26" i="6"/>
  <c r="K62" i="6"/>
  <c r="K144" i="2"/>
  <c r="L132" i="1"/>
  <c r="R131" i="1"/>
  <c r="Q144" i="2"/>
  <c r="R157" i="1"/>
  <c r="R166" i="1"/>
  <c r="R170" i="1"/>
  <c r="H174" i="1"/>
  <c r="L174" i="1"/>
  <c r="R173" i="1"/>
  <c r="N186" i="1"/>
  <c r="R184" i="1"/>
  <c r="R190" i="1"/>
  <c r="R194" i="1"/>
  <c r="H198" i="1"/>
  <c r="L198" i="1"/>
  <c r="R197" i="1"/>
  <c r="N213" i="1"/>
  <c r="R211" i="1"/>
  <c r="Q221" i="1"/>
  <c r="Q225" i="1"/>
  <c r="K229" i="1"/>
  <c r="O229" i="1"/>
  <c r="L104" i="1"/>
  <c r="R101" i="1"/>
  <c r="N152" i="8"/>
  <c r="N18" i="8"/>
  <c r="Q29" i="8"/>
  <c r="N62" i="8"/>
  <c r="R102" i="1"/>
  <c r="H132" i="1"/>
  <c r="N159" i="1"/>
  <c r="R88" i="1"/>
  <c r="N120" i="1"/>
  <c r="I65" i="1"/>
  <c r="K14" i="8"/>
  <c r="Q163" i="7"/>
  <c r="K167" i="7"/>
  <c r="P166" i="8"/>
  <c r="N120" i="2"/>
  <c r="G110" i="8"/>
  <c r="X18" i="2"/>
  <c r="L22" i="2"/>
  <c r="R22" i="2"/>
  <c r="X20" i="2"/>
  <c r="X26" i="2"/>
  <c r="I34" i="2"/>
  <c r="O34" i="2"/>
  <c r="U34" i="2"/>
  <c r="X33" i="2"/>
  <c r="L49" i="2"/>
  <c r="R49" i="2"/>
  <c r="X47" i="2"/>
  <c r="J65" i="2"/>
  <c r="P65" i="2"/>
  <c r="G77" i="2"/>
  <c r="M77" i="2"/>
  <c r="S77" i="2"/>
  <c r="T77" i="2" s="1"/>
  <c r="V76" i="2"/>
  <c r="W76" i="2" s="1"/>
  <c r="J89" i="2"/>
  <c r="P89" i="2"/>
  <c r="M105" i="2"/>
  <c r="S105" i="2"/>
  <c r="T105" i="2" s="1"/>
  <c r="V104" i="2"/>
  <c r="W104" i="2" s="1"/>
  <c r="V113" i="2"/>
  <c r="W113" i="2" s="1"/>
  <c r="J121" i="2"/>
  <c r="V119" i="2"/>
  <c r="W119" i="2" s="1"/>
  <c r="V125" i="2"/>
  <c r="W125" i="2" s="1"/>
  <c r="G133" i="2"/>
  <c r="M133" i="2"/>
  <c r="S133" i="2"/>
  <c r="T133" i="2" s="1"/>
  <c r="V132" i="2"/>
  <c r="W132" i="2" s="1"/>
  <c r="J160" i="2"/>
  <c r="P160" i="2"/>
  <c r="V158" i="2"/>
  <c r="W158" i="2" s="1"/>
  <c r="V167" i="2"/>
  <c r="W167" i="2" s="1"/>
  <c r="V171" i="2"/>
  <c r="W171" i="2" s="1"/>
  <c r="G175" i="2"/>
  <c r="M175" i="2"/>
  <c r="S175" i="2"/>
  <c r="T175" i="2" s="1"/>
  <c r="J187" i="2"/>
  <c r="P187" i="2"/>
  <c r="V185" i="2"/>
  <c r="W185" i="2" s="1"/>
  <c r="G199" i="2"/>
  <c r="M199" i="2"/>
  <c r="S199" i="2"/>
  <c r="T199" i="2" s="1"/>
  <c r="V198" i="2"/>
  <c r="W198" i="2" s="1"/>
  <c r="J214" i="2"/>
  <c r="P214" i="2"/>
  <c r="V212" i="2"/>
  <c r="W212" i="2" s="1"/>
  <c r="G231" i="2"/>
  <c r="M231" i="2"/>
  <c r="S231" i="2"/>
  <c r="T231" i="2" s="1"/>
  <c r="V230" i="2"/>
  <c r="W230" i="2" s="1"/>
  <c r="J240" i="2"/>
  <c r="P240" i="2"/>
  <c r="G241" i="2"/>
  <c r="M241" i="2"/>
  <c r="S241" i="2"/>
  <c r="T241" i="2" s="1"/>
  <c r="J242" i="2"/>
  <c r="P242" i="2"/>
  <c r="G239" i="2"/>
  <c r="M239" i="2"/>
  <c r="S239" i="2"/>
  <c r="T239" i="2" s="1"/>
  <c r="V238" i="2"/>
  <c r="W238" i="2" s="1"/>
  <c r="X285" i="2"/>
  <c r="U293" i="2"/>
  <c r="X246" i="2"/>
  <c r="X250" i="2"/>
  <c r="X249" i="2"/>
  <c r="Q26" i="1"/>
  <c r="Q30" i="1"/>
  <c r="Q69" i="1"/>
  <c r="Q100" i="1"/>
  <c r="N14" i="5"/>
  <c r="N18" i="5"/>
  <c r="D22" i="5"/>
  <c r="H22" i="5"/>
  <c r="L22" i="5"/>
  <c r="N21" i="5"/>
  <c r="F34" i="5"/>
  <c r="J34" i="5"/>
  <c r="N32" i="5"/>
  <c r="F49" i="5"/>
  <c r="J49" i="5"/>
  <c r="N47" i="5"/>
  <c r="O58" i="5"/>
  <c r="O62" i="5"/>
  <c r="E66" i="5"/>
  <c r="I66" i="5"/>
  <c r="M66" i="5"/>
  <c r="O65" i="5"/>
  <c r="R18" i="7"/>
  <c r="H22" i="7"/>
  <c r="L22" i="7"/>
  <c r="P22" i="7"/>
  <c r="R21" i="7"/>
  <c r="R29" i="7"/>
  <c r="J37" i="7"/>
  <c r="N37" i="7"/>
  <c r="R35" i="7"/>
  <c r="J22" i="8"/>
  <c r="P22" i="8"/>
  <c r="G54" i="8"/>
  <c r="M54" i="8"/>
  <c r="S54" i="8"/>
  <c r="T54" i="8" s="1"/>
  <c r="V53" i="8"/>
  <c r="W53" i="8" s="1"/>
  <c r="I66" i="8"/>
  <c r="O66" i="8"/>
  <c r="U66" i="8"/>
  <c r="X65" i="8"/>
  <c r="I81" i="8"/>
  <c r="O81" i="8"/>
  <c r="U81" i="8"/>
  <c r="L97" i="8"/>
  <c r="R97" i="8"/>
  <c r="X95" i="8"/>
  <c r="L110" i="8"/>
  <c r="R110" i="8"/>
  <c r="X108" i="8"/>
  <c r="J157" i="8"/>
  <c r="P157" i="8"/>
  <c r="R49" i="7"/>
  <c r="I167" i="7"/>
  <c r="I165" i="7"/>
  <c r="K165" i="7"/>
  <c r="M167" i="7"/>
  <c r="M165" i="7"/>
  <c r="O167" i="7"/>
  <c r="O165" i="7"/>
  <c r="P167" i="8"/>
  <c r="X80" i="8"/>
  <c r="G22" i="2"/>
  <c r="J34" i="2"/>
  <c r="P34" i="2"/>
  <c r="G49" i="2"/>
  <c r="M49" i="2"/>
  <c r="S49" i="2"/>
  <c r="T49" i="2" s="1"/>
  <c r="V48" i="2"/>
  <c r="W48" i="2" s="1"/>
  <c r="L65" i="2"/>
  <c r="R65" i="2"/>
  <c r="X63" i="2"/>
  <c r="I77" i="2"/>
  <c r="O77" i="2"/>
  <c r="U77" i="2"/>
  <c r="X76" i="2"/>
  <c r="L89" i="2"/>
  <c r="R89" i="2"/>
  <c r="X87" i="2"/>
  <c r="I105" i="2"/>
  <c r="O105" i="2"/>
  <c r="U105" i="2"/>
  <c r="X104" i="2"/>
  <c r="X113" i="2"/>
  <c r="L121" i="2"/>
  <c r="R121" i="2"/>
  <c r="X119" i="2"/>
  <c r="I133" i="2"/>
  <c r="O133" i="2"/>
  <c r="U133" i="2"/>
  <c r="X132" i="2"/>
  <c r="Q96" i="1"/>
  <c r="Q14" i="1"/>
  <c r="R41" i="1"/>
  <c r="R45" i="1"/>
  <c r="R81" i="1"/>
  <c r="R85" i="1"/>
  <c r="Q151" i="1"/>
  <c r="Q155" i="1"/>
  <c r="G22" i="5"/>
  <c r="K22" i="5"/>
  <c r="O20" i="5"/>
  <c r="O26" i="5"/>
  <c r="O30" i="5"/>
  <c r="E34" i="5"/>
  <c r="I34" i="5"/>
  <c r="M34" i="5"/>
  <c r="O33" i="5"/>
  <c r="O41" i="5"/>
  <c r="O45" i="5"/>
  <c r="E49" i="5"/>
  <c r="I49" i="5"/>
  <c r="M49" i="5"/>
  <c r="O48" i="5"/>
  <c r="N58" i="5"/>
  <c r="N62" i="5"/>
  <c r="D66" i="5"/>
  <c r="H66" i="5"/>
  <c r="L66" i="5"/>
  <c r="N65" i="5"/>
  <c r="Q18" i="7"/>
  <c r="G22" i="7"/>
  <c r="K22" i="7"/>
  <c r="O22" i="7"/>
  <c r="Q21" i="7"/>
  <c r="Q29" i="7"/>
  <c r="I37" i="7"/>
  <c r="M37" i="7"/>
  <c r="Q35" i="7"/>
  <c r="H54" i="7"/>
  <c r="L54" i="7"/>
  <c r="R62" i="7"/>
  <c r="H66" i="7"/>
  <c r="L66" i="7"/>
  <c r="P66" i="7"/>
  <c r="R65" i="7"/>
  <c r="R73" i="7"/>
  <c r="J81" i="7"/>
  <c r="N81" i="7"/>
  <c r="R79" i="7"/>
  <c r="Q93" i="7"/>
  <c r="G97" i="7"/>
  <c r="K97" i="7"/>
  <c r="O97" i="7"/>
  <c r="Q96" i="7"/>
  <c r="I110" i="7"/>
  <c r="M110" i="7"/>
  <c r="Q108" i="7"/>
  <c r="Q121" i="7"/>
  <c r="G125" i="7"/>
  <c r="K125" i="7"/>
  <c r="O125" i="7"/>
  <c r="Q124" i="7"/>
  <c r="Q132" i="7"/>
  <c r="I140" i="7"/>
  <c r="M140" i="7"/>
  <c r="Q138" i="7"/>
  <c r="R148" i="7"/>
  <c r="R152" i="7"/>
  <c r="H157" i="7"/>
  <c r="L157" i="7"/>
  <c r="P157" i="7"/>
  <c r="R156" i="7"/>
  <c r="G165" i="7"/>
  <c r="J161" i="7"/>
  <c r="J168" i="7"/>
  <c r="L161" i="7"/>
  <c r="N161" i="7"/>
  <c r="P161" i="7"/>
  <c r="M167" i="8"/>
  <c r="L74" i="6"/>
  <c r="R124" i="1"/>
  <c r="I175" i="2"/>
  <c r="O175" i="2"/>
  <c r="U175" i="2"/>
  <c r="L240" i="2"/>
  <c r="L242" i="2"/>
  <c r="Q49" i="7"/>
  <c r="G54" i="7"/>
  <c r="K54" i="7"/>
  <c r="O54" i="7"/>
  <c r="Q53" i="7"/>
  <c r="Q62" i="7"/>
  <c r="G66" i="7"/>
  <c r="K66" i="7"/>
  <c r="O66" i="7"/>
  <c r="Q65" i="7"/>
  <c r="I81" i="7"/>
  <c r="M81" i="7"/>
  <c r="Q79" i="7"/>
  <c r="R89" i="7"/>
  <c r="J97" i="7"/>
  <c r="N97" i="7"/>
  <c r="R95" i="7"/>
  <c r="R101" i="7"/>
  <c r="R106" i="7"/>
  <c r="H110" i="7"/>
  <c r="L110" i="7"/>
  <c r="P110" i="7"/>
  <c r="R109" i="7"/>
  <c r="J125" i="7"/>
  <c r="N125" i="7"/>
  <c r="R123" i="7"/>
  <c r="R136" i="7"/>
  <c r="H140" i="7"/>
  <c r="L140" i="7"/>
  <c r="P140" i="7"/>
  <c r="R139" i="7"/>
  <c r="Q152" i="7"/>
  <c r="G157" i="7"/>
  <c r="K157" i="7"/>
  <c r="O157" i="7"/>
  <c r="Q156" i="7"/>
  <c r="L22" i="8"/>
  <c r="R22" i="8"/>
  <c r="X20" i="8"/>
  <c r="I54" i="8"/>
  <c r="O54" i="8"/>
  <c r="U54" i="8"/>
  <c r="X53" i="8"/>
  <c r="J66" i="8"/>
  <c r="P66" i="8"/>
  <c r="V64" i="8"/>
  <c r="W64" i="8" s="1"/>
  <c r="J81" i="8"/>
  <c r="P81" i="8"/>
  <c r="V79" i="8"/>
  <c r="W79" i="8" s="1"/>
  <c r="G97" i="8"/>
  <c r="M97" i="8"/>
  <c r="S97" i="8"/>
  <c r="T97" i="8" s="1"/>
  <c r="V96" i="8"/>
  <c r="W96" i="8" s="1"/>
  <c r="M110" i="8"/>
  <c r="S110" i="8"/>
  <c r="T110" i="8" s="1"/>
  <c r="V109" i="8"/>
  <c r="W109" i="8" s="1"/>
  <c r="X122" i="8"/>
  <c r="U125" i="8"/>
  <c r="X124" i="8"/>
  <c r="U140" i="8"/>
  <c r="L157" i="8"/>
  <c r="R157" i="8"/>
  <c r="M168" i="7"/>
  <c r="O161" i="7"/>
  <c r="O168" i="7"/>
  <c r="L70" i="6"/>
  <c r="O74" i="6"/>
  <c r="U76" i="6"/>
  <c r="R77" i="6"/>
  <c r="M22" i="6"/>
  <c r="V21" i="6"/>
  <c r="W21" i="6" s="1"/>
  <c r="X69" i="6"/>
  <c r="L77" i="6"/>
  <c r="R178" i="8"/>
  <c r="R181" i="8" s="1"/>
  <c r="U22" i="6"/>
  <c r="L34" i="6"/>
  <c r="O49" i="6"/>
  <c r="U49" i="6"/>
  <c r="L140" i="8"/>
  <c r="R140" i="8"/>
  <c r="U157" i="8"/>
  <c r="U70" i="6"/>
  <c r="Q152" i="8"/>
  <c r="Q62" i="6"/>
  <c r="G34" i="1"/>
  <c r="N34" i="8"/>
  <c r="M132" i="1"/>
  <c r="N145" i="2" s="1"/>
  <c r="N132" i="2"/>
  <c r="N152" i="2"/>
  <c r="N185" i="2"/>
  <c r="H191" i="2"/>
  <c r="N206" i="2"/>
  <c r="N41" i="6"/>
  <c r="M22" i="2"/>
  <c r="N22" i="2" s="1"/>
  <c r="V21" i="2"/>
  <c r="W21" i="2" s="1"/>
  <c r="F18" i="9"/>
  <c r="X290" i="2"/>
  <c r="X68" i="6"/>
  <c r="X73" i="6"/>
  <c r="L76" i="6"/>
  <c r="R76" i="6"/>
  <c r="U77" i="6"/>
  <c r="N49" i="8"/>
  <c r="Q45" i="8"/>
  <c r="Q93" i="8"/>
  <c r="N227" i="2"/>
  <c r="Q35" i="8"/>
  <c r="N33" i="8"/>
  <c r="K148" i="8"/>
  <c r="K227" i="2"/>
  <c r="K58" i="6"/>
  <c r="Q49" i="8"/>
  <c r="Q36" i="8"/>
  <c r="N62" i="6"/>
  <c r="Q58" i="8"/>
  <c r="K101" i="8"/>
  <c r="N89" i="8"/>
  <c r="Q223" i="2"/>
  <c r="Q45" i="6"/>
  <c r="H21" i="2"/>
  <c r="N18" i="2"/>
  <c r="Q77" i="8"/>
  <c r="F13" i="9"/>
  <c r="F10" i="9"/>
  <c r="F12" i="9"/>
  <c r="R117" i="7"/>
  <c r="Q148" i="7"/>
  <c r="Q136" i="8"/>
  <c r="Q227" i="2"/>
  <c r="K106" i="8"/>
  <c r="Q33" i="1"/>
  <c r="Q76" i="1"/>
  <c r="N73" i="8"/>
  <c r="N156" i="2"/>
  <c r="N158" i="2"/>
  <c r="H167" i="2"/>
  <c r="Q196" i="1"/>
  <c r="N210" i="2"/>
  <c r="J22" i="1"/>
  <c r="H20" i="2"/>
  <c r="Q119" i="1"/>
  <c r="R26" i="1"/>
  <c r="R30" i="1"/>
  <c r="L34" i="1"/>
  <c r="R33" i="1"/>
  <c r="K34" i="8"/>
  <c r="N49" i="1"/>
  <c r="R47" i="1"/>
  <c r="K36" i="8"/>
  <c r="R69" i="1"/>
  <c r="R73" i="1"/>
  <c r="H77" i="1"/>
  <c r="L77" i="1"/>
  <c r="R76" i="1"/>
  <c r="N89" i="1"/>
  <c r="R87" i="1"/>
  <c r="R96" i="1"/>
  <c r="R100" i="1"/>
  <c r="H104" i="1"/>
  <c r="P104" i="1"/>
  <c r="R103" i="1"/>
  <c r="Q101" i="8"/>
  <c r="N132" i="1"/>
  <c r="R130" i="1"/>
  <c r="R151" i="1"/>
  <c r="R155" i="1"/>
  <c r="H159" i="1"/>
  <c r="L159" i="1"/>
  <c r="R158" i="1"/>
  <c r="N174" i="1"/>
  <c r="R172" i="1"/>
  <c r="R178" i="1"/>
  <c r="R182" i="1"/>
  <c r="H186" i="1"/>
  <c r="L186" i="1"/>
  <c r="R185" i="1"/>
  <c r="N198" i="1"/>
  <c r="R196" i="1"/>
  <c r="R205" i="1"/>
  <c r="K132" i="8"/>
  <c r="R209" i="1"/>
  <c r="H213" i="1"/>
  <c r="L213" i="1"/>
  <c r="R212" i="1"/>
  <c r="N119" i="2"/>
  <c r="Q116" i="1"/>
  <c r="Q57" i="1"/>
  <c r="Q61" i="1"/>
  <c r="G65" i="1"/>
  <c r="K65" i="1"/>
  <c r="O65" i="1"/>
  <c r="N63" i="2"/>
  <c r="Q64" i="1"/>
  <c r="R221" i="1"/>
  <c r="R225" i="1"/>
  <c r="H229" i="1"/>
  <c r="L229" i="1"/>
  <c r="D16" i="9"/>
  <c r="I22" i="2"/>
  <c r="O22" i="2"/>
  <c r="U22" i="2"/>
  <c r="X21" i="2"/>
  <c r="L34" i="2"/>
  <c r="R34" i="2"/>
  <c r="X32" i="2"/>
  <c r="E8" i="9"/>
  <c r="F9" i="9"/>
  <c r="I49" i="2"/>
  <c r="O49" i="2"/>
  <c r="U49" i="2"/>
  <c r="X48" i="2"/>
  <c r="X57" i="2"/>
  <c r="J77" i="2"/>
  <c r="P77" i="2"/>
  <c r="V75" i="2"/>
  <c r="W75" i="2" s="1"/>
  <c r="V86" i="2"/>
  <c r="W86" i="2" s="1"/>
  <c r="V88" i="2"/>
  <c r="W88" i="2" s="1"/>
  <c r="J105" i="2"/>
  <c r="P105" i="2"/>
  <c r="V103" i="2"/>
  <c r="W103" i="2" s="1"/>
  <c r="G121" i="2"/>
  <c r="M121" i="2"/>
  <c r="S121" i="2"/>
  <c r="T121" i="2" s="1"/>
  <c r="J133" i="2"/>
  <c r="P133" i="2"/>
  <c r="V131" i="2"/>
  <c r="W131" i="2" s="1"/>
  <c r="G160" i="2"/>
  <c r="M160" i="2"/>
  <c r="S160" i="2"/>
  <c r="T160" i="2" s="1"/>
  <c r="V159" i="2"/>
  <c r="W159" i="2" s="1"/>
  <c r="G187" i="2"/>
  <c r="M187" i="2"/>
  <c r="S187" i="2"/>
  <c r="T187" i="2" s="1"/>
  <c r="V186" i="2"/>
  <c r="W186" i="2" s="1"/>
  <c r="J199" i="2"/>
  <c r="P199" i="2"/>
  <c r="V197" i="2"/>
  <c r="W197" i="2" s="1"/>
  <c r="G214" i="2"/>
  <c r="M214" i="2"/>
  <c r="S214" i="2"/>
  <c r="T214" i="2" s="1"/>
  <c r="V213" i="2"/>
  <c r="W213" i="2" s="1"/>
  <c r="V223" i="2"/>
  <c r="W223" i="2" s="1"/>
  <c r="J231" i="2"/>
  <c r="G240" i="2"/>
  <c r="G242" i="2"/>
  <c r="X292" i="2"/>
  <c r="L81" i="8"/>
  <c r="R81" i="8"/>
  <c r="I97" i="8"/>
  <c r="O97" i="8"/>
  <c r="U97" i="8"/>
  <c r="X96" i="8"/>
  <c r="I110" i="8"/>
  <c r="O110" i="8"/>
  <c r="U110" i="8"/>
  <c r="J125" i="8"/>
  <c r="P125" i="8"/>
  <c r="J140" i="8"/>
  <c r="P140" i="8"/>
  <c r="J167" i="7"/>
  <c r="J165" i="7"/>
  <c r="L165" i="7"/>
  <c r="N165" i="7"/>
  <c r="P165" i="7"/>
  <c r="X171" i="8"/>
  <c r="Q34" i="8"/>
  <c r="K45" i="8"/>
  <c r="K93" i="8"/>
  <c r="N148" i="8"/>
  <c r="N93" i="8"/>
  <c r="K45" i="6"/>
  <c r="N77" i="8"/>
  <c r="Q73" i="8"/>
  <c r="K89" i="8"/>
  <c r="K35" i="8"/>
  <c r="Q117" i="8"/>
  <c r="K62" i="8"/>
  <c r="N117" i="2"/>
  <c r="K117" i="8"/>
  <c r="N29" i="8"/>
  <c r="K26" i="6"/>
  <c r="K33" i="8"/>
  <c r="N36" i="8"/>
  <c r="Q89" i="8"/>
  <c r="Q58" i="6"/>
  <c r="Q30" i="6"/>
  <c r="K30" i="6"/>
  <c r="Q132" i="8"/>
  <c r="F14" i="9"/>
  <c r="Q73" i="7"/>
  <c r="Q148" i="8"/>
  <c r="Q18" i="8"/>
  <c r="K121" i="8"/>
  <c r="Q73" i="1"/>
  <c r="G77" i="1"/>
  <c r="Q103" i="1"/>
  <c r="H171" i="2"/>
  <c r="Q172" i="1"/>
  <c r="N179" i="2"/>
  <c r="N183" i="2"/>
  <c r="H195" i="2"/>
  <c r="N198" i="2"/>
  <c r="N212" i="2"/>
  <c r="R63" i="1"/>
  <c r="D8" i="9"/>
  <c r="I34" i="1"/>
  <c r="Q41" i="1"/>
  <c r="Q45" i="1"/>
  <c r="G49" i="1"/>
  <c r="K49" i="1"/>
  <c r="O49" i="1"/>
  <c r="Q48" i="1"/>
  <c r="I77" i="1"/>
  <c r="Q81" i="1"/>
  <c r="G89" i="1"/>
  <c r="K89" i="1"/>
  <c r="O89" i="1"/>
  <c r="Q88" i="1"/>
  <c r="M104" i="1"/>
  <c r="Q124" i="1"/>
  <c r="N125" i="2"/>
  <c r="N101" i="8"/>
  <c r="Q128" i="1"/>
  <c r="N129" i="2"/>
  <c r="N106" i="8"/>
  <c r="G132" i="1"/>
  <c r="K132" i="1"/>
  <c r="O132" i="1"/>
  <c r="N131" i="2"/>
  <c r="Q131" i="1"/>
  <c r="H152" i="2"/>
  <c r="H156" i="2"/>
  <c r="I159" i="1"/>
  <c r="Q157" i="1"/>
  <c r="N159" i="2"/>
  <c r="Q166" i="1"/>
  <c r="N167" i="2"/>
  <c r="Q170" i="1"/>
  <c r="N171" i="2"/>
  <c r="K174" i="1"/>
  <c r="O174" i="1"/>
  <c r="H179" i="2"/>
  <c r="H183" i="2"/>
  <c r="I186" i="1"/>
  <c r="Q184" i="1"/>
  <c r="N186" i="2"/>
  <c r="Q190" i="1"/>
  <c r="N191" i="2"/>
  <c r="Q194" i="1"/>
  <c r="N195" i="2"/>
  <c r="K198" i="1"/>
  <c r="O198" i="1"/>
  <c r="N197" i="2"/>
  <c r="I213" i="1"/>
  <c r="R116" i="1"/>
  <c r="R57" i="1"/>
  <c r="R61" i="1"/>
  <c r="Q51" i="8"/>
  <c r="D11" i="9"/>
  <c r="J22" i="2"/>
  <c r="P22" i="2"/>
  <c r="J49" i="2"/>
  <c r="P49" i="2"/>
  <c r="V47" i="2"/>
  <c r="I65" i="2"/>
  <c r="O65" i="2"/>
  <c r="U65" i="2"/>
  <c r="X64" i="2"/>
  <c r="L77" i="2"/>
  <c r="R77" i="2"/>
  <c r="X75" i="2"/>
  <c r="X81" i="2"/>
  <c r="I89" i="2"/>
  <c r="O89" i="2"/>
  <c r="U89" i="2"/>
  <c r="X88" i="2"/>
  <c r="L105" i="2"/>
  <c r="R105" i="2"/>
  <c r="X103" i="2"/>
  <c r="X117" i="2"/>
  <c r="I121" i="2"/>
  <c r="O121" i="2"/>
  <c r="U121" i="2"/>
  <c r="X120" i="2"/>
  <c r="L133" i="2"/>
  <c r="R133" i="2"/>
  <c r="X131" i="2"/>
  <c r="E16" i="9"/>
  <c r="F17" i="9"/>
  <c r="X152" i="2"/>
  <c r="X156" i="2"/>
  <c r="I160" i="2"/>
  <c r="O160" i="2"/>
  <c r="U160" i="2"/>
  <c r="X159" i="2"/>
  <c r="I187" i="2"/>
  <c r="O187" i="2"/>
  <c r="U187" i="2"/>
  <c r="X186" i="2"/>
  <c r="L199" i="2"/>
  <c r="R199" i="2"/>
  <c r="X197" i="2"/>
  <c r="I214" i="2"/>
  <c r="O214" i="2"/>
  <c r="U214" i="2"/>
  <c r="X213" i="2"/>
  <c r="X223" i="2"/>
  <c r="X291" i="2"/>
  <c r="O293" i="2"/>
  <c r="X289" i="2"/>
  <c r="Q101" i="1"/>
  <c r="O76" i="6"/>
  <c r="L125" i="8"/>
  <c r="X156" i="8"/>
  <c r="I161" i="7"/>
  <c r="I168" i="7"/>
  <c r="K161" i="7"/>
  <c r="K168" i="7"/>
  <c r="M161" i="7"/>
  <c r="I180" i="8"/>
  <c r="J166" i="8"/>
  <c r="K49" i="8"/>
  <c r="U74" i="6"/>
  <c r="N45" i="8"/>
  <c r="N61" i="2"/>
  <c r="K77" i="8"/>
  <c r="Q121" i="8"/>
  <c r="Q106" i="8"/>
  <c r="N136" i="8"/>
  <c r="N58" i="8"/>
  <c r="N14" i="8"/>
  <c r="K136" i="8"/>
  <c r="Q62" i="8"/>
  <c r="K41" i="6"/>
  <c r="K58" i="8"/>
  <c r="K29" i="8"/>
  <c r="K73" i="8"/>
  <c r="Q26" i="6"/>
  <c r="N58" i="6"/>
  <c r="Q14" i="8"/>
  <c r="K18" i="8"/>
  <c r="Q33" i="8"/>
  <c r="O66" i="6"/>
  <c r="O75" i="6"/>
  <c r="U66" i="6"/>
  <c r="U75" i="6"/>
  <c r="O77" i="6"/>
  <c r="X137" i="8"/>
  <c r="X139" i="8"/>
  <c r="J168" i="8"/>
  <c r="L66" i="6"/>
  <c r="L75" i="6"/>
  <c r="R66" i="6"/>
  <c r="R75" i="6"/>
  <c r="X64" i="6"/>
  <c r="L175" i="2"/>
  <c r="R175" i="2"/>
  <c r="X173" i="2"/>
  <c r="L231" i="2"/>
  <c r="R231" i="2"/>
  <c r="X229" i="2"/>
  <c r="L241" i="2"/>
  <c r="F22" i="5"/>
  <c r="J22" i="5"/>
  <c r="N20" i="5"/>
  <c r="N26" i="5"/>
  <c r="N30" i="5"/>
  <c r="D34" i="5"/>
  <c r="H34" i="5"/>
  <c r="L34" i="5"/>
  <c r="N33" i="5"/>
  <c r="N41" i="5"/>
  <c r="N45" i="5"/>
  <c r="D49" i="5"/>
  <c r="H49" i="5"/>
  <c r="L49" i="5"/>
  <c r="N48" i="5"/>
  <c r="G66" i="5"/>
  <c r="K66" i="5"/>
  <c r="O64" i="5"/>
  <c r="R22" i="6"/>
  <c r="L49" i="6"/>
  <c r="R49" i="6"/>
  <c r="X47" i="6"/>
  <c r="X71" i="6"/>
  <c r="R14" i="7"/>
  <c r="J22" i="7"/>
  <c r="N22" i="7"/>
  <c r="R20" i="7"/>
  <c r="R33" i="7"/>
  <c r="H37" i="7"/>
  <c r="L37" i="7"/>
  <c r="P37" i="7"/>
  <c r="R36" i="7"/>
  <c r="R45" i="7"/>
  <c r="J54" i="7"/>
  <c r="N54" i="7"/>
  <c r="R52" i="7"/>
  <c r="R58" i="7"/>
  <c r="J66" i="7"/>
  <c r="N66" i="7"/>
  <c r="R64" i="7"/>
  <c r="R77" i="7"/>
  <c r="H81" i="7"/>
  <c r="L81" i="7"/>
  <c r="P81" i="7"/>
  <c r="R80" i="7"/>
  <c r="Q89" i="7"/>
  <c r="I97" i="7"/>
  <c r="M97" i="7"/>
  <c r="Q95" i="7"/>
  <c r="Q101" i="7"/>
  <c r="Q106" i="7"/>
  <c r="G110" i="7"/>
  <c r="K110" i="7"/>
  <c r="O110" i="7"/>
  <c r="Q109" i="7"/>
  <c r="Q117" i="7"/>
  <c r="I125" i="7"/>
  <c r="M125" i="7"/>
  <c r="Q123" i="7"/>
  <c r="Q136" i="7"/>
  <c r="G140" i="7"/>
  <c r="K140" i="7"/>
  <c r="O140" i="7"/>
  <c r="Q139" i="7"/>
  <c r="J157" i="7"/>
  <c r="N157" i="7"/>
  <c r="R155" i="7"/>
  <c r="I22" i="8"/>
  <c r="O22" i="8"/>
  <c r="U22" i="8"/>
  <c r="X21" i="8"/>
  <c r="I37" i="8"/>
  <c r="L54" i="8"/>
  <c r="R54" i="8"/>
  <c r="X52" i="8"/>
  <c r="G66" i="8"/>
  <c r="M66" i="8"/>
  <c r="S66" i="8"/>
  <c r="T66" i="8" s="1"/>
  <c r="V65" i="8"/>
  <c r="W65" i="8" s="1"/>
  <c r="G81" i="8"/>
  <c r="H81" i="8" s="1"/>
  <c r="M81" i="8"/>
  <c r="N81" i="8" s="1"/>
  <c r="S81" i="8"/>
  <c r="T81" i="8" s="1"/>
  <c r="V80" i="8"/>
  <c r="W80" i="8" s="1"/>
  <c r="J97" i="8"/>
  <c r="P97" i="8"/>
  <c r="V95" i="8"/>
  <c r="W95" i="8" s="1"/>
  <c r="J110" i="8"/>
  <c r="P110" i="8"/>
  <c r="V108" i="8"/>
  <c r="W108" i="8" s="1"/>
  <c r="R125" i="8"/>
  <c r="M168" i="8"/>
  <c r="V62" i="2"/>
  <c r="W62" i="2" s="1"/>
  <c r="J175" i="2"/>
  <c r="P175" i="2"/>
  <c r="P231" i="2"/>
  <c r="V229" i="2"/>
  <c r="W229" i="2" s="1"/>
  <c r="M240" i="2"/>
  <c r="S240" i="2"/>
  <c r="T240" i="2" s="1"/>
  <c r="J241" i="2"/>
  <c r="P241" i="2"/>
  <c r="M242" i="2"/>
  <c r="S242" i="2"/>
  <c r="T242" i="2" s="1"/>
  <c r="J239" i="2"/>
  <c r="P239" i="2"/>
  <c r="V237" i="2"/>
  <c r="W237" i="2" s="1"/>
  <c r="O14" i="5"/>
  <c r="O18" i="5"/>
  <c r="E22" i="5"/>
  <c r="I22" i="5"/>
  <c r="M22" i="5"/>
  <c r="O21" i="5"/>
  <c r="G34" i="5"/>
  <c r="K34" i="5"/>
  <c r="O32" i="5"/>
  <c r="G49" i="5"/>
  <c r="K49" i="5"/>
  <c r="O47" i="5"/>
  <c r="F66" i="5"/>
  <c r="J66" i="5"/>
  <c r="N64" i="5"/>
  <c r="J22" i="6"/>
  <c r="P22" i="6"/>
  <c r="J49" i="6"/>
  <c r="X67" i="6"/>
  <c r="X72" i="6"/>
  <c r="J66" i="6"/>
  <c r="Q14" i="7"/>
  <c r="I22" i="7"/>
  <c r="M22" i="7"/>
  <c r="Q20" i="7"/>
  <c r="Q33" i="7"/>
  <c r="G37" i="7"/>
  <c r="K37" i="7"/>
  <c r="O37" i="7"/>
  <c r="Q36" i="7"/>
  <c r="Q45" i="7"/>
  <c r="I54" i="7"/>
  <c r="M54" i="7"/>
  <c r="Q52" i="7"/>
  <c r="Q58" i="7"/>
  <c r="I66" i="7"/>
  <c r="M66" i="7"/>
  <c r="Q64" i="7"/>
  <c r="Q77" i="7"/>
  <c r="G81" i="7"/>
  <c r="K81" i="7"/>
  <c r="O81" i="7"/>
  <c r="Q80" i="7"/>
  <c r="R93" i="7"/>
  <c r="H97" i="7"/>
  <c r="L97" i="7"/>
  <c r="P97" i="7"/>
  <c r="R96" i="7"/>
  <c r="J110" i="7"/>
  <c r="N110" i="7"/>
  <c r="R108" i="7"/>
  <c r="R121" i="7"/>
  <c r="H125" i="7"/>
  <c r="L125" i="7"/>
  <c r="P125" i="7"/>
  <c r="R124" i="7"/>
  <c r="R132" i="7"/>
  <c r="J140" i="7"/>
  <c r="N140" i="7"/>
  <c r="R138" i="7"/>
  <c r="I157" i="7"/>
  <c r="M157" i="7"/>
  <c r="Q155" i="7"/>
  <c r="G22" i="8"/>
  <c r="H22" i="8" s="1"/>
  <c r="M22" i="8"/>
  <c r="S22" i="8"/>
  <c r="T22" i="8" s="1"/>
  <c r="G37" i="8"/>
  <c r="J54" i="8"/>
  <c r="P54" i="8"/>
  <c r="V52" i="8"/>
  <c r="W52" i="8" s="1"/>
  <c r="L66" i="8"/>
  <c r="R66" i="8"/>
  <c r="X64" i="8"/>
  <c r="X79" i="8"/>
  <c r="X109" i="8"/>
  <c r="S167" i="8"/>
  <c r="T167" i="8" s="1"/>
  <c r="G167" i="8"/>
  <c r="X175" i="8"/>
  <c r="I181" i="8"/>
  <c r="V172" i="8"/>
  <c r="G165" i="8"/>
  <c r="S168" i="8"/>
  <c r="T168" i="8" s="1"/>
  <c r="V175" i="8"/>
  <c r="M166" i="8"/>
  <c r="G168" i="8"/>
  <c r="S166" i="8"/>
  <c r="T166" i="8" s="1"/>
  <c r="G166" i="8"/>
  <c r="V174" i="8"/>
  <c r="V176" i="8"/>
  <c r="X174" i="8"/>
  <c r="L181" i="8"/>
  <c r="R172" i="7"/>
  <c r="L178" i="8"/>
  <c r="O166" i="7"/>
  <c r="K166" i="7"/>
  <c r="R174" i="7"/>
  <c r="L180" i="8"/>
  <c r="R175" i="7"/>
  <c r="X180" i="8" s="1"/>
  <c r="Q164" i="7"/>
  <c r="G167" i="7"/>
  <c r="I166" i="7"/>
  <c r="M166" i="7"/>
  <c r="R177" i="8"/>
  <c r="R180" i="8" s="1"/>
  <c r="R171" i="7"/>
  <c r="I178" i="8"/>
  <c r="I177" i="8"/>
  <c r="G166" i="7"/>
  <c r="J166" i="7"/>
  <c r="G168" i="7"/>
  <c r="X58" i="6"/>
  <c r="V57" i="2"/>
  <c r="W57" i="2" s="1"/>
  <c r="R228" i="1"/>
  <c r="Q117" i="1"/>
  <c r="I179" i="8"/>
  <c r="X41" i="2"/>
  <c r="X45" i="2"/>
  <c r="X100" i="2"/>
  <c r="X125" i="2"/>
  <c r="X129" i="2"/>
  <c r="X171" i="2"/>
  <c r="X174" i="2"/>
  <c r="X179" i="2"/>
  <c r="X183" i="2"/>
  <c r="X191" i="2"/>
  <c r="X195" i="2"/>
  <c r="X206" i="2"/>
  <c r="X210" i="2"/>
  <c r="X227" i="2"/>
  <c r="X172" i="8"/>
  <c r="X245" i="2"/>
  <c r="V249" i="2"/>
  <c r="V245" i="2"/>
  <c r="J165" i="8"/>
  <c r="M161" i="8"/>
  <c r="S161" i="8"/>
  <c r="T161" i="8" s="1"/>
  <c r="L165" i="8"/>
  <c r="O161" i="8"/>
  <c r="R161" i="8"/>
  <c r="U161" i="8"/>
  <c r="X176" i="8"/>
  <c r="J161" i="8"/>
  <c r="M165" i="8"/>
  <c r="P161" i="8"/>
  <c r="P165" i="8"/>
  <c r="S165" i="8"/>
  <c r="T165" i="8" s="1"/>
  <c r="L161" i="8"/>
  <c r="O165" i="8"/>
  <c r="R165" i="8"/>
  <c r="U165" i="8"/>
  <c r="V20" i="8"/>
  <c r="W20" i="8" s="1"/>
  <c r="V21" i="8"/>
  <c r="W21" i="8" s="1"/>
  <c r="K107" i="8"/>
  <c r="Q107" i="8"/>
  <c r="K122" i="8"/>
  <c r="K137" i="8"/>
  <c r="Q137" i="8"/>
  <c r="Q94" i="8"/>
  <c r="K94" i="8"/>
  <c r="X45" i="8"/>
  <c r="V89" i="8"/>
  <c r="W89" i="8" s="1"/>
  <c r="X148" i="8"/>
  <c r="V148" i="8"/>
  <c r="W148" i="8" s="1"/>
  <c r="V45" i="8"/>
  <c r="W45" i="8" s="1"/>
  <c r="W42" i="8"/>
  <c r="X89" i="8"/>
  <c r="W145" i="8"/>
  <c r="K19" i="8"/>
  <c r="Q19" i="8"/>
  <c r="W86" i="8"/>
  <c r="O125" i="8"/>
  <c r="O140" i="8"/>
  <c r="V33" i="2"/>
  <c r="W33" i="2" s="1"/>
  <c r="H18" i="2"/>
  <c r="Q14" i="2"/>
  <c r="K14" i="2"/>
  <c r="N20" i="2"/>
  <c r="N21" i="2"/>
  <c r="H26" i="2"/>
  <c r="N26" i="2"/>
  <c r="H30" i="2"/>
  <c r="N30" i="2"/>
  <c r="N32" i="2"/>
  <c r="N33" i="2"/>
  <c r="H41" i="2"/>
  <c r="N41" i="2"/>
  <c r="H45" i="2"/>
  <c r="N45" i="2"/>
  <c r="N47" i="2"/>
  <c r="N48" i="2"/>
  <c r="N69" i="2"/>
  <c r="N73" i="2"/>
  <c r="N75" i="2"/>
  <c r="N76" i="2"/>
  <c r="N81" i="2"/>
  <c r="N85" i="2"/>
  <c r="N87" i="2"/>
  <c r="N88" i="2"/>
  <c r="N96" i="2"/>
  <c r="N100" i="2"/>
  <c r="N103" i="2"/>
  <c r="N104" i="2"/>
  <c r="N64" i="2"/>
  <c r="T46" i="2"/>
  <c r="T74" i="2"/>
  <c r="N102" i="2"/>
  <c r="W110" i="2"/>
  <c r="T157" i="2"/>
  <c r="T172" i="2"/>
  <c r="T236" i="2"/>
  <c r="U261" i="2"/>
  <c r="I293" i="2"/>
  <c r="W54" i="2"/>
  <c r="T102" i="2"/>
  <c r="T118" i="2"/>
  <c r="T130" i="2"/>
  <c r="T184" i="2"/>
  <c r="T196" i="2"/>
  <c r="T211" i="2"/>
  <c r="T228" i="2"/>
  <c r="T232" i="2"/>
  <c r="W220" i="2"/>
  <c r="L293" i="2"/>
  <c r="R293" i="2"/>
  <c r="R176" i="7"/>
  <c r="R257" i="2"/>
  <c r="Q158" i="8"/>
  <c r="Q18" i="2"/>
  <c r="K19" i="2"/>
  <c r="K20" i="2"/>
  <c r="K21" i="2"/>
  <c r="K26" i="2"/>
  <c r="Q30" i="2"/>
  <c r="K32" i="2"/>
  <c r="K20" i="8"/>
  <c r="Q32" i="2"/>
  <c r="Q20" i="8"/>
  <c r="K33" i="2"/>
  <c r="K21" i="8"/>
  <c r="K41" i="2"/>
  <c r="Q45" i="2"/>
  <c r="K47" i="2"/>
  <c r="Q47" i="2"/>
  <c r="K48" i="2"/>
  <c r="Q69" i="2"/>
  <c r="K73" i="2"/>
  <c r="P77" i="1"/>
  <c r="K75" i="2"/>
  <c r="Q75" i="2"/>
  <c r="K76" i="2"/>
  <c r="J89" i="1"/>
  <c r="K63" i="8"/>
  <c r="P89" i="1"/>
  <c r="Q63" i="8"/>
  <c r="K87" i="2"/>
  <c r="K64" i="8"/>
  <c r="Q87" i="2"/>
  <c r="Q64" i="8"/>
  <c r="K88" i="2"/>
  <c r="K65" i="8"/>
  <c r="K96" i="2"/>
  <c r="K100" i="2"/>
  <c r="Q100" i="2"/>
  <c r="K103" i="2"/>
  <c r="K79" i="8"/>
  <c r="Q103" i="2"/>
  <c r="Q79" i="8"/>
  <c r="K104" i="2"/>
  <c r="K80" i="8"/>
  <c r="Q125" i="2"/>
  <c r="Q129" i="2"/>
  <c r="H206" i="2"/>
  <c r="H210" i="2"/>
  <c r="Q211" i="1"/>
  <c r="N213" i="2"/>
  <c r="Q119" i="2"/>
  <c r="Q95" i="8"/>
  <c r="K119" i="2"/>
  <c r="K95" i="8"/>
  <c r="K57" i="2"/>
  <c r="K61" i="2"/>
  <c r="K62" i="2"/>
  <c r="K51" i="8"/>
  <c r="K63" i="2"/>
  <c r="K52" i="8"/>
  <c r="Q63" i="2"/>
  <c r="Q52" i="8"/>
  <c r="Q227" i="1"/>
  <c r="Q230" i="2"/>
  <c r="Q156" i="8"/>
  <c r="N230" i="2"/>
  <c r="N229" i="2"/>
  <c r="Q120" i="2"/>
  <c r="Q96" i="8"/>
  <c r="K120" i="2"/>
  <c r="K96" i="8"/>
  <c r="L257" i="2"/>
  <c r="K158" i="8"/>
  <c r="Q102" i="2"/>
  <c r="Q78" i="8"/>
  <c r="K102" i="2"/>
  <c r="K78" i="8"/>
  <c r="R128" i="1"/>
  <c r="Q20" i="1"/>
  <c r="Q21" i="1"/>
  <c r="Q18" i="1"/>
  <c r="Q112" i="1"/>
  <c r="K18" i="2"/>
  <c r="Q19" i="2"/>
  <c r="Q20" i="2"/>
  <c r="Q21" i="2"/>
  <c r="Q26" i="2"/>
  <c r="K30" i="2"/>
  <c r="Q33" i="2"/>
  <c r="Q21" i="8"/>
  <c r="Q41" i="2"/>
  <c r="K45" i="2"/>
  <c r="Q48" i="2"/>
  <c r="K69" i="2"/>
  <c r="Q73" i="2"/>
  <c r="J77" i="1"/>
  <c r="Q76" i="2"/>
  <c r="K81" i="2"/>
  <c r="Q81" i="2"/>
  <c r="K85" i="2"/>
  <c r="Q85" i="2"/>
  <c r="Q88" i="2"/>
  <c r="Q65" i="8"/>
  <c r="Q96" i="2"/>
  <c r="Q104" i="2"/>
  <c r="Q80" i="8"/>
  <c r="K125" i="2"/>
  <c r="K129" i="2"/>
  <c r="K131" i="2"/>
  <c r="K108" i="8"/>
  <c r="Q131" i="2"/>
  <c r="Q108" i="8"/>
  <c r="K132" i="2"/>
  <c r="K109" i="8"/>
  <c r="Q132" i="2"/>
  <c r="Q109" i="8"/>
  <c r="K152" i="2"/>
  <c r="Q152" i="2"/>
  <c r="K156" i="2"/>
  <c r="Q156" i="2"/>
  <c r="K158" i="2"/>
  <c r="Q158" i="2"/>
  <c r="K159" i="2"/>
  <c r="Q159" i="2"/>
  <c r="K167" i="2"/>
  <c r="Q167" i="2"/>
  <c r="K171" i="2"/>
  <c r="Q171" i="2"/>
  <c r="K179" i="2"/>
  <c r="Q179" i="2"/>
  <c r="K183" i="2"/>
  <c r="Q183" i="2"/>
  <c r="Q18" i="6"/>
  <c r="K185" i="2"/>
  <c r="Q185" i="2"/>
  <c r="Q20" i="6"/>
  <c r="K186" i="2"/>
  <c r="Q186" i="2"/>
  <c r="K191" i="2"/>
  <c r="Q191" i="2"/>
  <c r="K195" i="2"/>
  <c r="Q195" i="2"/>
  <c r="Q122" i="8"/>
  <c r="Q31" i="6"/>
  <c r="K197" i="2"/>
  <c r="K123" i="8"/>
  <c r="Q197" i="2"/>
  <c r="Q123" i="8"/>
  <c r="K198" i="2"/>
  <c r="K124" i="8"/>
  <c r="Q198" i="2"/>
  <c r="Q124" i="8"/>
  <c r="Q33" i="6"/>
  <c r="K206" i="2"/>
  <c r="Q206" i="2"/>
  <c r="K210" i="2"/>
  <c r="Q210" i="2"/>
  <c r="K212" i="2"/>
  <c r="K138" i="8"/>
  <c r="K47" i="6"/>
  <c r="Q212" i="2"/>
  <c r="Q138" i="8"/>
  <c r="K213" i="2"/>
  <c r="K139" i="8"/>
  <c r="Q213" i="2"/>
  <c r="Q139" i="8"/>
  <c r="Q64" i="2"/>
  <c r="Q53" i="8"/>
  <c r="J229" i="1"/>
  <c r="K154" i="8"/>
  <c r="P229" i="1"/>
  <c r="Q154" i="8"/>
  <c r="Q229" i="2"/>
  <c r="Q155" i="8"/>
  <c r="K230" i="2"/>
  <c r="K156" i="8"/>
  <c r="K229" i="2"/>
  <c r="K155" i="8"/>
  <c r="K64" i="6"/>
  <c r="K64" i="2"/>
  <c r="K53" i="8"/>
  <c r="N232" i="2"/>
  <c r="K162" i="8"/>
  <c r="Q162" i="8"/>
  <c r="K14" i="6"/>
  <c r="N14" i="6"/>
  <c r="Q14" i="6"/>
  <c r="K20" i="6"/>
  <c r="N20" i="6"/>
  <c r="N31" i="6"/>
  <c r="H14" i="8"/>
  <c r="N20" i="8"/>
  <c r="N21" i="8"/>
  <c r="H29" i="8"/>
  <c r="H49" i="8"/>
  <c r="H62" i="8"/>
  <c r="H77" i="8"/>
  <c r="H89" i="8"/>
  <c r="N95" i="8"/>
  <c r="N96" i="8"/>
  <c r="H101" i="8"/>
  <c r="N108" i="8"/>
  <c r="N109" i="8"/>
  <c r="H117" i="8"/>
  <c r="N122" i="8"/>
  <c r="N123" i="8"/>
  <c r="N124" i="8"/>
  <c r="H136" i="8"/>
  <c r="H152" i="8"/>
  <c r="K159" i="8"/>
  <c r="K163" i="8"/>
  <c r="N163" i="8"/>
  <c r="Q163" i="8"/>
  <c r="K164" i="8"/>
  <c r="N164" i="8"/>
  <c r="Q164" i="8"/>
  <c r="K18" i="6"/>
  <c r="N18" i="6"/>
  <c r="K21" i="6"/>
  <c r="N21" i="6"/>
  <c r="Q21" i="6"/>
  <c r="K32" i="6"/>
  <c r="N32" i="6"/>
  <c r="Q32" i="6"/>
  <c r="K33" i="6"/>
  <c r="N33" i="6"/>
  <c r="N47" i="6"/>
  <c r="Q47" i="6"/>
  <c r="K48" i="6"/>
  <c r="N48" i="6"/>
  <c r="Q48" i="6"/>
  <c r="N64" i="6"/>
  <c r="Q64" i="6"/>
  <c r="K65" i="6"/>
  <c r="N65" i="6"/>
  <c r="Q65" i="6"/>
  <c r="H18" i="8"/>
  <c r="H33" i="8"/>
  <c r="H45" i="8"/>
  <c r="N52" i="8"/>
  <c r="N53" i="8"/>
  <c r="H58" i="8"/>
  <c r="N64" i="8"/>
  <c r="N65" i="8"/>
  <c r="H73" i="8"/>
  <c r="N79" i="8"/>
  <c r="N80" i="8"/>
  <c r="H93" i="8"/>
  <c r="H106" i="8"/>
  <c r="H121" i="8"/>
  <c r="H132" i="8"/>
  <c r="N137" i="8"/>
  <c r="N138" i="8"/>
  <c r="N139" i="8"/>
  <c r="H148" i="8"/>
  <c r="N155" i="8"/>
  <c r="N156" i="8"/>
  <c r="R259" i="2"/>
  <c r="O258" i="2"/>
  <c r="O262" i="2"/>
  <c r="I263" i="2"/>
  <c r="V100" i="2"/>
  <c r="W100" i="2" s="1"/>
  <c r="V173" i="2"/>
  <c r="W173" i="2" s="1"/>
  <c r="V191" i="2"/>
  <c r="W191" i="2" s="1"/>
  <c r="V195" i="2"/>
  <c r="W195" i="2" s="1"/>
  <c r="K173" i="2"/>
  <c r="Q173" i="2"/>
  <c r="K174" i="2"/>
  <c r="Q174" i="2"/>
  <c r="V41" i="2"/>
  <c r="W41" i="2" s="1"/>
  <c r="X14" i="2"/>
  <c r="V85" i="2"/>
  <c r="W85" i="2" s="1"/>
  <c r="V117" i="2"/>
  <c r="W117" i="2" s="1"/>
  <c r="V174" i="2"/>
  <c r="W174" i="2" s="1"/>
  <c r="V179" i="2"/>
  <c r="W179" i="2" s="1"/>
  <c r="V183" i="2"/>
  <c r="W183" i="2" s="1"/>
  <c r="V206" i="2"/>
  <c r="W206" i="2" s="1"/>
  <c r="V210" i="2"/>
  <c r="W210" i="2" s="1"/>
  <c r="V227" i="2"/>
  <c r="W227" i="2" s="1"/>
  <c r="N173" i="2"/>
  <c r="N174" i="2"/>
  <c r="N234" i="2"/>
  <c r="N238" i="2"/>
  <c r="X132" i="8"/>
  <c r="V136" i="8"/>
  <c r="W136" i="8" s="1"/>
  <c r="V152" i="8"/>
  <c r="W152" i="8" s="1"/>
  <c r="X14" i="8"/>
  <c r="V18" i="8"/>
  <c r="W18" i="8" s="1"/>
  <c r="X29" i="8"/>
  <c r="V33" i="8"/>
  <c r="W33" i="8" s="1"/>
  <c r="X49" i="8"/>
  <c r="V58" i="8"/>
  <c r="W58" i="8" s="1"/>
  <c r="X62" i="8"/>
  <c r="V73" i="8"/>
  <c r="W73" i="8" s="1"/>
  <c r="X77" i="8"/>
  <c r="V93" i="8"/>
  <c r="W93" i="8" s="1"/>
  <c r="X101" i="8"/>
  <c r="V106" i="8"/>
  <c r="W106" i="8" s="1"/>
  <c r="V132" i="8"/>
  <c r="W132" i="8" s="1"/>
  <c r="X136" i="8"/>
  <c r="X152" i="8"/>
  <c r="V30" i="6"/>
  <c r="W30" i="6" s="1"/>
  <c r="V117" i="8"/>
  <c r="W117" i="8" s="1"/>
  <c r="X121" i="8"/>
  <c r="W129" i="8"/>
  <c r="W133" i="8"/>
  <c r="W149" i="8"/>
  <c r="X30" i="6"/>
  <c r="J167" i="8"/>
  <c r="K167" i="8" s="1"/>
  <c r="I258" i="2"/>
  <c r="L259" i="2"/>
  <c r="I272" i="2"/>
  <c r="I271" i="2"/>
  <c r="L263" i="2"/>
  <c r="R263" i="2"/>
  <c r="X117" i="8"/>
  <c r="V121" i="8"/>
  <c r="W121" i="8" s="1"/>
  <c r="K160" i="8"/>
  <c r="X14" i="6"/>
  <c r="V18" i="6"/>
  <c r="W18" i="6" s="1"/>
  <c r="X26" i="6"/>
  <c r="W27" i="6"/>
  <c r="X41" i="6"/>
  <c r="X45" i="6"/>
  <c r="X62" i="6"/>
  <c r="V14" i="8"/>
  <c r="W14" i="8" s="1"/>
  <c r="X18" i="8"/>
  <c r="V29" i="8"/>
  <c r="W29" i="8" s="1"/>
  <c r="X33" i="8"/>
  <c r="V49" i="8"/>
  <c r="W49" i="8" s="1"/>
  <c r="X58" i="8"/>
  <c r="V62" i="8"/>
  <c r="W62" i="8" s="1"/>
  <c r="X73" i="8"/>
  <c r="V77" i="8"/>
  <c r="W77" i="8" s="1"/>
  <c r="X93" i="8"/>
  <c r="V101" i="8"/>
  <c r="W101" i="8" s="1"/>
  <c r="X106" i="8"/>
  <c r="X18" i="6"/>
  <c r="V26" i="6"/>
  <c r="W26" i="6" s="1"/>
  <c r="W11" i="8"/>
  <c r="W15" i="8"/>
  <c r="W26" i="8"/>
  <c r="W30" i="8"/>
  <c r="W46" i="8"/>
  <c r="W55" i="8"/>
  <c r="W59" i="8"/>
  <c r="W70" i="8"/>
  <c r="W74" i="8"/>
  <c r="W90" i="8"/>
  <c r="W98" i="8"/>
  <c r="W103" i="8"/>
  <c r="W114" i="8"/>
  <c r="W118" i="8"/>
  <c r="Q159" i="8"/>
  <c r="Q160" i="8"/>
  <c r="V163" i="8"/>
  <c r="W163" i="8" s="1"/>
  <c r="V164" i="8"/>
  <c r="W164" i="8" s="1"/>
  <c r="V122" i="8"/>
  <c r="H122" i="8"/>
  <c r="V124" i="8"/>
  <c r="W124" i="8" s="1"/>
  <c r="H124" i="8"/>
  <c r="V137" i="8"/>
  <c r="H137" i="8"/>
  <c r="V139" i="8"/>
  <c r="W139" i="8" s="1"/>
  <c r="H139" i="8"/>
  <c r="G157" i="8"/>
  <c r="V154" i="8"/>
  <c r="H154" i="8"/>
  <c r="S157" i="8"/>
  <c r="T157" i="8" s="1"/>
  <c r="T154" i="8"/>
  <c r="V156" i="8"/>
  <c r="W156" i="8" s="1"/>
  <c r="H156" i="8"/>
  <c r="H19" i="8"/>
  <c r="N19" i="8"/>
  <c r="T19" i="8"/>
  <c r="V19" i="8"/>
  <c r="X19" i="8"/>
  <c r="H20" i="8"/>
  <c r="H21" i="8"/>
  <c r="H34" i="8"/>
  <c r="V34" i="8"/>
  <c r="X34" i="8"/>
  <c r="X37" i="8" s="1"/>
  <c r="H35" i="8"/>
  <c r="H36" i="8"/>
  <c r="H51" i="8"/>
  <c r="N51" i="8"/>
  <c r="T51" i="8"/>
  <c r="V51" i="8"/>
  <c r="X51" i="8"/>
  <c r="H52" i="8"/>
  <c r="H53" i="8"/>
  <c r="H63" i="8"/>
  <c r="N63" i="8"/>
  <c r="T63" i="8"/>
  <c r="V63" i="8"/>
  <c r="X63" i="8"/>
  <c r="H64" i="8"/>
  <c r="H65" i="8"/>
  <c r="H78" i="8"/>
  <c r="N78" i="8"/>
  <c r="T78" i="8"/>
  <c r="V78" i="8"/>
  <c r="X78" i="8"/>
  <c r="H79" i="8"/>
  <c r="H80" i="8"/>
  <c r="H94" i="8"/>
  <c r="N94" i="8"/>
  <c r="T94" i="8"/>
  <c r="V94" i="8"/>
  <c r="X94" i="8"/>
  <c r="H95" i="8"/>
  <c r="H96" i="8"/>
  <c r="H107" i="8"/>
  <c r="N107" i="8"/>
  <c r="T107" i="8"/>
  <c r="V107" i="8"/>
  <c r="X107" i="8"/>
  <c r="H108" i="8"/>
  <c r="H109" i="8"/>
  <c r="X123" i="8"/>
  <c r="I125" i="8"/>
  <c r="M125" i="8"/>
  <c r="X138" i="8"/>
  <c r="I140" i="8"/>
  <c r="M140" i="8"/>
  <c r="O157" i="8"/>
  <c r="X155" i="8"/>
  <c r="V123" i="8"/>
  <c r="W123" i="8" s="1"/>
  <c r="H123" i="8"/>
  <c r="V138" i="8"/>
  <c r="W138" i="8" s="1"/>
  <c r="H138" i="8"/>
  <c r="I157" i="8"/>
  <c r="X154" i="8"/>
  <c r="M157" i="8"/>
  <c r="N154" i="8"/>
  <c r="V155" i="8"/>
  <c r="W155" i="8" s="1"/>
  <c r="H155" i="8"/>
  <c r="G125" i="8"/>
  <c r="S125" i="8"/>
  <c r="T125" i="8" s="1"/>
  <c r="G140" i="8"/>
  <c r="S140" i="8"/>
  <c r="T140" i="8" s="1"/>
  <c r="H158" i="8"/>
  <c r="N158" i="8"/>
  <c r="T158" i="8"/>
  <c r="V158" i="8"/>
  <c r="X158" i="8"/>
  <c r="H159" i="8"/>
  <c r="N159" i="8"/>
  <c r="T159" i="8"/>
  <c r="V159" i="8"/>
  <c r="W159" i="8" s="1"/>
  <c r="X159" i="8"/>
  <c r="H160" i="8"/>
  <c r="N160" i="8"/>
  <c r="T160" i="8"/>
  <c r="V160" i="8"/>
  <c r="W160" i="8" s="1"/>
  <c r="X160" i="8"/>
  <c r="H162" i="8"/>
  <c r="N162" i="8"/>
  <c r="T162" i="8"/>
  <c r="V162" i="8"/>
  <c r="X162" i="8"/>
  <c r="H163" i="8"/>
  <c r="X163" i="8"/>
  <c r="H164" i="8"/>
  <c r="X164" i="8"/>
  <c r="L166" i="8"/>
  <c r="R166" i="8"/>
  <c r="L167" i="8"/>
  <c r="R167" i="8"/>
  <c r="L168" i="8"/>
  <c r="R168" i="8"/>
  <c r="G161" i="8"/>
  <c r="I161" i="8"/>
  <c r="I165" i="8"/>
  <c r="I166" i="8"/>
  <c r="O166" i="8"/>
  <c r="U166" i="8"/>
  <c r="I167" i="8"/>
  <c r="O167" i="8"/>
  <c r="U167" i="8"/>
  <c r="I168" i="8"/>
  <c r="O168" i="8"/>
  <c r="U168" i="8"/>
  <c r="P54" i="7"/>
  <c r="R53" i="7"/>
  <c r="R19" i="7"/>
  <c r="R34" i="7"/>
  <c r="R51" i="7"/>
  <c r="R63" i="7"/>
  <c r="R78" i="7"/>
  <c r="R94" i="7"/>
  <c r="R107" i="7"/>
  <c r="R122" i="7"/>
  <c r="R137" i="7"/>
  <c r="R154" i="7"/>
  <c r="R158" i="7"/>
  <c r="R159" i="7"/>
  <c r="R160" i="7"/>
  <c r="H161" i="7"/>
  <c r="R162" i="7"/>
  <c r="R163" i="7"/>
  <c r="R164" i="7"/>
  <c r="H165" i="7"/>
  <c r="H166" i="7"/>
  <c r="L166" i="7"/>
  <c r="N166" i="7"/>
  <c r="P166" i="7"/>
  <c r="H167" i="7"/>
  <c r="L167" i="7"/>
  <c r="N167" i="7"/>
  <c r="P167" i="7"/>
  <c r="H168" i="7"/>
  <c r="L168" i="7"/>
  <c r="N168" i="7"/>
  <c r="P168" i="7"/>
  <c r="Q19" i="7"/>
  <c r="Q34" i="7"/>
  <c r="Q51" i="7"/>
  <c r="Q63" i="7"/>
  <c r="Q78" i="7"/>
  <c r="Q94" i="7"/>
  <c r="Q107" i="7"/>
  <c r="Q122" i="7"/>
  <c r="Q137" i="7"/>
  <c r="Q154" i="7"/>
  <c r="Q158" i="7"/>
  <c r="Q159" i="7"/>
  <c r="Q160" i="7"/>
  <c r="G161" i="7"/>
  <c r="Q162" i="7"/>
  <c r="W15" i="6"/>
  <c r="L22" i="6"/>
  <c r="O22" i="6"/>
  <c r="Q19" i="6"/>
  <c r="S22" i="6"/>
  <c r="T22" i="6" s="1"/>
  <c r="V20" i="6"/>
  <c r="W20" i="6" s="1"/>
  <c r="W23" i="6"/>
  <c r="J34" i="6"/>
  <c r="P34" i="6"/>
  <c r="R34" i="6"/>
  <c r="U34" i="6"/>
  <c r="V41" i="6"/>
  <c r="W41" i="6" s="1"/>
  <c r="V45" i="6"/>
  <c r="W45" i="6" s="1"/>
  <c r="K46" i="6"/>
  <c r="M49" i="6"/>
  <c r="P49" i="6"/>
  <c r="S49" i="6"/>
  <c r="T49" i="6" s="1"/>
  <c r="X48" i="6"/>
  <c r="V58" i="6"/>
  <c r="W58" i="6" s="1"/>
  <c r="V62" i="6"/>
  <c r="W62" i="6" s="1"/>
  <c r="K63" i="6"/>
  <c r="M66" i="6"/>
  <c r="P66" i="6"/>
  <c r="S66" i="6"/>
  <c r="T66" i="6" s="1"/>
  <c r="X65" i="6"/>
  <c r="O34" i="6"/>
  <c r="K19" i="6"/>
  <c r="X20" i="6"/>
  <c r="X21" i="6"/>
  <c r="X31" i="6"/>
  <c r="K31" i="6"/>
  <c r="X33" i="6"/>
  <c r="W38" i="6"/>
  <c r="W42" i="6"/>
  <c r="Q46" i="6"/>
  <c r="V47" i="6"/>
  <c r="W47" i="6" s="1"/>
  <c r="V48" i="6"/>
  <c r="W48" i="6" s="1"/>
  <c r="W55" i="6"/>
  <c r="W59" i="6"/>
  <c r="Q63" i="6"/>
  <c r="V64" i="6"/>
  <c r="W64" i="6" s="1"/>
  <c r="V65" i="6"/>
  <c r="W65" i="6" s="1"/>
  <c r="V31" i="6"/>
  <c r="V33" i="6"/>
  <c r="W33" i="6" s="1"/>
  <c r="V14" i="6"/>
  <c r="W14" i="6" s="1"/>
  <c r="N19" i="6"/>
  <c r="T19" i="6"/>
  <c r="V19" i="6"/>
  <c r="X19" i="6"/>
  <c r="X32" i="6"/>
  <c r="M34" i="6"/>
  <c r="V32" i="6"/>
  <c r="W32" i="6" s="1"/>
  <c r="S34" i="6"/>
  <c r="T34" i="6" s="1"/>
  <c r="N46" i="6"/>
  <c r="T46" i="6"/>
  <c r="V46" i="6"/>
  <c r="X46" i="6"/>
  <c r="N63" i="6"/>
  <c r="T63" i="6"/>
  <c r="V63" i="6"/>
  <c r="X63" i="6"/>
  <c r="O19" i="5"/>
  <c r="O31" i="5"/>
  <c r="O46" i="5"/>
  <c r="O63" i="5"/>
  <c r="N19" i="5"/>
  <c r="N31" i="5"/>
  <c r="N46" i="5"/>
  <c r="N63" i="5"/>
  <c r="T233" i="2"/>
  <c r="U259" i="2"/>
  <c r="U263" i="2"/>
  <c r="T234" i="2"/>
  <c r="U258" i="2"/>
  <c r="U262" i="2"/>
  <c r="H14" i="2"/>
  <c r="H19" i="2"/>
  <c r="N14" i="2"/>
  <c r="N19" i="2"/>
  <c r="R258" i="2"/>
  <c r="Q233" i="2"/>
  <c r="Q32" i="1"/>
  <c r="H32" i="2"/>
  <c r="M49" i="1"/>
  <c r="N37" i="8" s="1"/>
  <c r="N46" i="2"/>
  <c r="Q47" i="1"/>
  <c r="H47" i="2"/>
  <c r="Q75" i="1"/>
  <c r="Q102" i="1"/>
  <c r="Q130" i="1"/>
  <c r="G159" i="1"/>
  <c r="H157" i="2"/>
  <c r="M159" i="1"/>
  <c r="N157" i="2"/>
  <c r="G174" i="1"/>
  <c r="H172" i="2"/>
  <c r="M174" i="1"/>
  <c r="N172" i="2"/>
  <c r="Q173" i="1"/>
  <c r="H174" i="2"/>
  <c r="G186" i="1"/>
  <c r="H22" i="6" s="1"/>
  <c r="H184" i="2"/>
  <c r="M186" i="1"/>
  <c r="N184" i="2"/>
  <c r="G198" i="1"/>
  <c r="H34" i="6" s="1"/>
  <c r="H196" i="2"/>
  <c r="M198" i="1"/>
  <c r="N196" i="2"/>
  <c r="Q197" i="1"/>
  <c r="H198" i="2"/>
  <c r="G213" i="1"/>
  <c r="H49" i="6" s="1"/>
  <c r="H211" i="2"/>
  <c r="M213" i="1"/>
  <c r="N211" i="2"/>
  <c r="P120" i="1"/>
  <c r="Q118" i="2"/>
  <c r="Q118" i="1"/>
  <c r="J34" i="1"/>
  <c r="K31" i="2"/>
  <c r="P34" i="1"/>
  <c r="Q31" i="2"/>
  <c r="J49" i="1"/>
  <c r="K37" i="8" s="1"/>
  <c r="K46" i="2"/>
  <c r="P49" i="1"/>
  <c r="Q46" i="2"/>
  <c r="J132" i="1"/>
  <c r="K145" i="2" s="1"/>
  <c r="K130" i="2"/>
  <c r="P132" i="1"/>
  <c r="Q145" i="2" s="1"/>
  <c r="Q130" i="2"/>
  <c r="J159" i="1"/>
  <c r="K157" i="2"/>
  <c r="P159" i="1"/>
  <c r="Q157" i="2"/>
  <c r="J174" i="1"/>
  <c r="K172" i="2"/>
  <c r="P174" i="1"/>
  <c r="Q172" i="2"/>
  <c r="J186" i="1"/>
  <c r="K184" i="2"/>
  <c r="P186" i="1"/>
  <c r="Q184" i="2"/>
  <c r="J198" i="1"/>
  <c r="K196" i="2"/>
  <c r="P198" i="1"/>
  <c r="Q196" i="2"/>
  <c r="J213" i="1"/>
  <c r="K211" i="2"/>
  <c r="P213" i="1"/>
  <c r="Q211" i="2"/>
  <c r="G229" i="1"/>
  <c r="H66" i="6" s="1"/>
  <c r="M229" i="1"/>
  <c r="N228" i="2"/>
  <c r="Q228" i="1"/>
  <c r="I275" i="2"/>
  <c r="L262" i="2"/>
  <c r="K237" i="2"/>
  <c r="R262" i="2"/>
  <c r="Q237" i="2"/>
  <c r="O22" i="1"/>
  <c r="K22" i="1"/>
  <c r="Q85" i="1"/>
  <c r="Q19" i="1"/>
  <c r="O120" i="1"/>
  <c r="M120" i="1"/>
  <c r="K120" i="1"/>
  <c r="I120" i="1"/>
  <c r="P65" i="1"/>
  <c r="I229" i="1"/>
  <c r="H33" i="2"/>
  <c r="H48" i="2"/>
  <c r="K234" i="2"/>
  <c r="K238" i="2"/>
  <c r="N233" i="2"/>
  <c r="N237" i="2"/>
  <c r="Q234" i="2"/>
  <c r="Q238" i="2"/>
  <c r="I259" i="2"/>
  <c r="O259" i="2"/>
  <c r="O263" i="2"/>
  <c r="I276" i="2"/>
  <c r="M34" i="1"/>
  <c r="N31" i="2"/>
  <c r="M77" i="1"/>
  <c r="N74" i="2"/>
  <c r="M89" i="1"/>
  <c r="N86" i="2"/>
  <c r="Q87" i="1"/>
  <c r="Q158" i="1"/>
  <c r="H159" i="2"/>
  <c r="Q185" i="1"/>
  <c r="H186" i="2"/>
  <c r="Q212" i="1"/>
  <c r="H213" i="2"/>
  <c r="J120" i="1"/>
  <c r="K118" i="2"/>
  <c r="M65" i="1"/>
  <c r="N62" i="2"/>
  <c r="Q63" i="1"/>
  <c r="L258" i="2"/>
  <c r="K233" i="2"/>
  <c r="N236" i="2"/>
  <c r="I262" i="2"/>
  <c r="H31" i="2"/>
  <c r="H46" i="2"/>
  <c r="K74" i="2"/>
  <c r="K86" i="2"/>
  <c r="Q62" i="2"/>
  <c r="Q74" i="2"/>
  <c r="Q86" i="2"/>
  <c r="H158" i="2"/>
  <c r="H173" i="2"/>
  <c r="H185" i="2"/>
  <c r="H197" i="2"/>
  <c r="H212" i="2"/>
  <c r="N118" i="2"/>
  <c r="N130" i="2"/>
  <c r="K228" i="2"/>
  <c r="K232" i="2"/>
  <c r="K236" i="2"/>
  <c r="Q228" i="2"/>
  <c r="Q232" i="2"/>
  <c r="Q236" i="2"/>
  <c r="I257" i="2"/>
  <c r="I261" i="2"/>
  <c r="L261" i="2"/>
  <c r="O257" i="2"/>
  <c r="O261" i="2"/>
  <c r="R261" i="2"/>
  <c r="I274" i="2"/>
  <c r="V18" i="2"/>
  <c r="W18" i="2" s="1"/>
  <c r="V26" i="2"/>
  <c r="W26" i="2" s="1"/>
  <c r="V30" i="2"/>
  <c r="W30" i="2" s="1"/>
  <c r="V61" i="2"/>
  <c r="W61" i="2" s="1"/>
  <c r="V73" i="2"/>
  <c r="W73" i="2" s="1"/>
  <c r="V45" i="2"/>
  <c r="W45" i="2" s="1"/>
  <c r="V69" i="2"/>
  <c r="W69" i="2" s="1"/>
  <c r="W15" i="2"/>
  <c r="W23" i="2"/>
  <c r="W27" i="2"/>
  <c r="W38" i="2"/>
  <c r="W42" i="2"/>
  <c r="W114" i="2"/>
  <c r="W164" i="2"/>
  <c r="W168" i="2"/>
  <c r="W176" i="2"/>
  <c r="W180" i="2"/>
  <c r="W188" i="2"/>
  <c r="W192" i="2"/>
  <c r="W203" i="2"/>
  <c r="W207" i="2"/>
  <c r="X30" i="2"/>
  <c r="X61" i="2"/>
  <c r="X69" i="2"/>
  <c r="X73" i="2"/>
  <c r="X85" i="2"/>
  <c r="W58" i="2"/>
  <c r="W66" i="2"/>
  <c r="W70" i="2"/>
  <c r="W82" i="2"/>
  <c r="W97" i="2"/>
  <c r="W224" i="2"/>
  <c r="G89" i="2"/>
  <c r="V14" i="2"/>
  <c r="W14" i="2" s="1"/>
  <c r="S22" i="2"/>
  <c r="T22" i="2" s="1"/>
  <c r="V20" i="2"/>
  <c r="W20" i="2" s="1"/>
  <c r="V31" i="2"/>
  <c r="W31" i="2" s="1"/>
  <c r="G34" i="2"/>
  <c r="M34" i="2"/>
  <c r="S34" i="2"/>
  <c r="T34" i="2" s="1"/>
  <c r="G65" i="2"/>
  <c r="M65" i="2"/>
  <c r="S65" i="2"/>
  <c r="T65" i="2" s="1"/>
  <c r="V64" i="2"/>
  <c r="W64" i="2" s="1"/>
  <c r="V81" i="2"/>
  <c r="W81" i="2" s="1"/>
  <c r="M89" i="2"/>
  <c r="S89" i="2"/>
  <c r="T89" i="2" s="1"/>
  <c r="V96" i="2"/>
  <c r="W96" i="2" s="1"/>
  <c r="V102" i="2"/>
  <c r="P121" i="2"/>
  <c r="V120" i="2"/>
  <c r="W120" i="2" s="1"/>
  <c r="V129" i="2"/>
  <c r="W129" i="2" s="1"/>
  <c r="V152" i="2"/>
  <c r="W152" i="2" s="1"/>
  <c r="V156" i="2"/>
  <c r="W156" i="2" s="1"/>
  <c r="V19" i="2"/>
  <c r="V32" i="2"/>
  <c r="W32" i="2" s="1"/>
  <c r="V46" i="2"/>
  <c r="V63" i="2"/>
  <c r="V74" i="2"/>
  <c r="V87" i="2"/>
  <c r="G105" i="2"/>
  <c r="V118" i="2"/>
  <c r="W118" i="2" s="1"/>
  <c r="V130" i="2"/>
  <c r="X19" i="2"/>
  <c r="X31" i="2"/>
  <c r="X46" i="2"/>
  <c r="X62" i="2"/>
  <c r="X74" i="2"/>
  <c r="X86" i="2"/>
  <c r="X102" i="2"/>
  <c r="X118" i="2"/>
  <c r="X130" i="2"/>
  <c r="X157" i="2"/>
  <c r="X172" i="2"/>
  <c r="X184" i="2"/>
  <c r="X196" i="2"/>
  <c r="X211" i="2"/>
  <c r="X228" i="2"/>
  <c r="X232" i="2"/>
  <c r="X233" i="2"/>
  <c r="X234" i="2"/>
  <c r="I235" i="2"/>
  <c r="L235" i="2"/>
  <c r="L273" i="2" s="1"/>
  <c r="O235" i="2"/>
  <c r="O273" i="2" s="1"/>
  <c r="R235" i="2"/>
  <c r="R273" i="2" s="1"/>
  <c r="U235" i="2"/>
  <c r="X236" i="2"/>
  <c r="X237" i="2"/>
  <c r="X238" i="2"/>
  <c r="X276" i="2" s="1"/>
  <c r="I239" i="2"/>
  <c r="L239" i="2"/>
  <c r="O239" i="2"/>
  <c r="O277" i="2" s="1"/>
  <c r="R239" i="2"/>
  <c r="R277" i="2" s="1"/>
  <c r="U239" i="2"/>
  <c r="I240" i="2"/>
  <c r="O240" i="2"/>
  <c r="O278" i="2" s="1"/>
  <c r="R240" i="2"/>
  <c r="U240" i="2"/>
  <c r="I241" i="2"/>
  <c r="O241" i="2"/>
  <c r="R241" i="2"/>
  <c r="R279" i="2" s="1"/>
  <c r="U241" i="2"/>
  <c r="I242" i="2"/>
  <c r="O242" i="2"/>
  <c r="R242" i="2"/>
  <c r="U242" i="2"/>
  <c r="V157" i="2"/>
  <c r="V172" i="2"/>
  <c r="V184" i="2"/>
  <c r="V196" i="2"/>
  <c r="V211" i="2"/>
  <c r="V228" i="2"/>
  <c r="V232" i="2"/>
  <c r="W232" i="2" s="1"/>
  <c r="V233" i="2"/>
  <c r="W233" i="2" s="1"/>
  <c r="V234" i="2"/>
  <c r="W234" i="2" s="1"/>
  <c r="G235" i="2"/>
  <c r="J235" i="2"/>
  <c r="M235" i="2"/>
  <c r="P235" i="2"/>
  <c r="S235" i="2"/>
  <c r="T235" i="2" s="1"/>
  <c r="V236" i="2"/>
  <c r="J65" i="1"/>
  <c r="L65" i="1"/>
  <c r="N65" i="1"/>
  <c r="R64" i="1"/>
  <c r="R226" i="1"/>
  <c r="Q226" i="1"/>
  <c r="R62" i="1"/>
  <c r="Q62" i="1"/>
  <c r="R210" i="1"/>
  <c r="Q210" i="1"/>
  <c r="R195" i="1"/>
  <c r="Q195" i="1"/>
  <c r="R183" i="1"/>
  <c r="Q183" i="1"/>
  <c r="R171" i="1"/>
  <c r="Q171" i="1"/>
  <c r="R156" i="1"/>
  <c r="Q156" i="1"/>
  <c r="R129" i="1"/>
  <c r="Q129" i="1"/>
  <c r="R86" i="1"/>
  <c r="Q86" i="1"/>
  <c r="R74" i="1"/>
  <c r="Q74" i="1"/>
  <c r="R46" i="1"/>
  <c r="Q46" i="1"/>
  <c r="Q31" i="1"/>
  <c r="R31" i="1"/>
  <c r="I22" i="1"/>
  <c r="R20" i="1"/>
  <c r="P22" i="1"/>
  <c r="L22" i="1"/>
  <c r="G120" i="1"/>
  <c r="R117" i="1"/>
  <c r="H120" i="1"/>
  <c r="R119" i="1"/>
  <c r="G22" i="1"/>
  <c r="R118" i="1"/>
  <c r="R21" i="1"/>
  <c r="R19" i="1"/>
  <c r="R14" i="1"/>
  <c r="R18" i="1"/>
  <c r="I270" i="2"/>
  <c r="R112" i="1"/>
  <c r="R265" i="1" l="1"/>
  <c r="X178" i="8"/>
  <c r="R262" i="1"/>
  <c r="H266" i="1"/>
  <c r="Q241" i="1"/>
  <c r="J262" i="1"/>
  <c r="J266" i="1"/>
  <c r="R263" i="1"/>
  <c r="R241" i="1"/>
  <c r="R266" i="1" s="1"/>
  <c r="P266" i="1"/>
  <c r="X179" i="8"/>
  <c r="X177" i="8"/>
  <c r="X181" i="8"/>
  <c r="U279" i="2"/>
  <c r="U273" i="2"/>
  <c r="X275" i="2"/>
  <c r="L277" i="2"/>
  <c r="X271" i="2"/>
  <c r="O279" i="2"/>
  <c r="U280" i="2"/>
  <c r="U278" i="2"/>
  <c r="U277" i="2"/>
  <c r="L278" i="2"/>
  <c r="O280" i="2"/>
  <c r="X274" i="2"/>
  <c r="R280" i="2"/>
  <c r="R278" i="2"/>
  <c r="L280" i="2"/>
  <c r="L266" i="2"/>
  <c r="L279" i="2"/>
  <c r="H231" i="2"/>
  <c r="Q104" i="1"/>
  <c r="G41" i="9" s="1"/>
  <c r="X187" i="2"/>
  <c r="E54" i="9" s="1"/>
  <c r="H54" i="9" s="1"/>
  <c r="Q166" i="8"/>
  <c r="X231" i="2"/>
  <c r="P169" i="8"/>
  <c r="H121" i="2"/>
  <c r="F33" i="9"/>
  <c r="D29" i="9"/>
  <c r="F29" i="9" s="1"/>
  <c r="F41" i="9"/>
  <c r="D36" i="9"/>
  <c r="F36" i="9" s="1"/>
  <c r="H145" i="2"/>
  <c r="H133" i="2"/>
  <c r="R104" i="1"/>
  <c r="H105" i="2"/>
  <c r="H89" i="2"/>
  <c r="H239" i="2"/>
  <c r="R77" i="1"/>
  <c r="D28" i="9" s="1"/>
  <c r="D26" i="9" s="1"/>
  <c r="H235" i="2"/>
  <c r="H240" i="2"/>
  <c r="H241" i="2"/>
  <c r="H77" i="2"/>
  <c r="H242" i="2"/>
  <c r="O169" i="7"/>
  <c r="H65" i="2"/>
  <c r="H55" i="9"/>
  <c r="Q81" i="8"/>
  <c r="K81" i="8"/>
  <c r="R174" i="1"/>
  <c r="D24" i="9" s="1"/>
  <c r="H110" i="8"/>
  <c r="Q165" i="7"/>
  <c r="R89" i="1"/>
  <c r="Q66" i="8"/>
  <c r="R198" i="1"/>
  <c r="K239" i="2"/>
  <c r="Q239" i="2"/>
  <c r="H66" i="8"/>
  <c r="R49" i="1"/>
  <c r="R213" i="1"/>
  <c r="K105" i="2"/>
  <c r="N105" i="2"/>
  <c r="M169" i="7"/>
  <c r="Q140" i="7"/>
  <c r="Q167" i="7"/>
  <c r="R37" i="7"/>
  <c r="R110" i="7"/>
  <c r="Q110" i="7"/>
  <c r="N231" i="2"/>
  <c r="Q157" i="7"/>
  <c r="I169" i="7"/>
  <c r="P243" i="2"/>
  <c r="Q34" i="1"/>
  <c r="G8" i="9" s="1"/>
  <c r="R22" i="7"/>
  <c r="H54" i="8"/>
  <c r="X199" i="2"/>
  <c r="X214" i="2"/>
  <c r="K121" i="2"/>
  <c r="W47" i="2"/>
  <c r="Q167" i="8"/>
  <c r="Q65" i="2"/>
  <c r="J243" i="2"/>
  <c r="R34" i="1"/>
  <c r="N22" i="5"/>
  <c r="O22" i="5"/>
  <c r="Q37" i="7"/>
  <c r="R66" i="7"/>
  <c r="Q22" i="1"/>
  <c r="G7" i="9" s="1"/>
  <c r="N66" i="5"/>
  <c r="X54" i="8"/>
  <c r="X22" i="8"/>
  <c r="Q231" i="2"/>
  <c r="K169" i="7"/>
  <c r="K241" i="2"/>
  <c r="N49" i="5"/>
  <c r="Q125" i="7"/>
  <c r="Q66" i="7"/>
  <c r="X133" i="2"/>
  <c r="X77" i="2"/>
  <c r="E28" i="9" s="1"/>
  <c r="E26" i="9" s="1"/>
  <c r="X22" i="2"/>
  <c r="E7" i="9" s="1"/>
  <c r="E6" i="9" s="1"/>
  <c r="N161" i="8"/>
  <c r="X81" i="8"/>
  <c r="V168" i="8"/>
  <c r="W168" i="8" s="1"/>
  <c r="G243" i="2"/>
  <c r="X65" i="2"/>
  <c r="N168" i="8"/>
  <c r="Q161" i="8"/>
  <c r="V241" i="2"/>
  <c r="W241" i="2" s="1"/>
  <c r="M169" i="8"/>
  <c r="Q22" i="7"/>
  <c r="V242" i="2"/>
  <c r="W242" i="2" s="1"/>
  <c r="N167" i="8"/>
  <c r="O49" i="5"/>
  <c r="R157" i="7"/>
  <c r="R97" i="7"/>
  <c r="K165" i="8"/>
  <c r="G169" i="8"/>
  <c r="O66" i="5"/>
  <c r="Q81" i="7"/>
  <c r="J169" i="7"/>
  <c r="V240" i="2"/>
  <c r="W240" i="2" s="1"/>
  <c r="R159" i="1"/>
  <c r="D19" i="9" s="1"/>
  <c r="Q65" i="1"/>
  <c r="Q120" i="1"/>
  <c r="O34" i="5"/>
  <c r="Q54" i="7"/>
  <c r="X125" i="8"/>
  <c r="X66" i="8"/>
  <c r="X121" i="2"/>
  <c r="X105" i="2"/>
  <c r="X97" i="8"/>
  <c r="X140" i="8"/>
  <c r="X160" i="2"/>
  <c r="E19" i="9" s="1"/>
  <c r="X89" i="2"/>
  <c r="X34" i="2"/>
  <c r="L243" i="2"/>
  <c r="X110" i="8"/>
  <c r="H22" i="2"/>
  <c r="Q22" i="2"/>
  <c r="Q175" i="2"/>
  <c r="Q49" i="2"/>
  <c r="N214" i="2"/>
  <c r="H187" i="2"/>
  <c r="Q37" i="8"/>
  <c r="N133" i="2"/>
  <c r="R132" i="1"/>
  <c r="H34" i="2"/>
  <c r="N166" i="8"/>
  <c r="N34" i="5"/>
  <c r="X75" i="6"/>
  <c r="X77" i="6"/>
  <c r="R140" i="7"/>
  <c r="R81" i="7"/>
  <c r="S169" i="8"/>
  <c r="T169" i="8" s="1"/>
  <c r="Q105" i="2"/>
  <c r="N77" i="2"/>
  <c r="Q214" i="2"/>
  <c r="Q187" i="2"/>
  <c r="Q133" i="2"/>
  <c r="N175" i="2"/>
  <c r="K89" i="2"/>
  <c r="X175" i="2"/>
  <c r="E24" i="9" s="1"/>
  <c r="X49" i="2"/>
  <c r="K175" i="2"/>
  <c r="K133" i="2"/>
  <c r="H160" i="2"/>
  <c r="Q97" i="7"/>
  <c r="R125" i="7"/>
  <c r="X157" i="8"/>
  <c r="K231" i="2"/>
  <c r="Q89" i="2"/>
  <c r="Q168" i="7"/>
  <c r="X293" i="2"/>
  <c r="Q199" i="2"/>
  <c r="Q160" i="2"/>
  <c r="Q34" i="2"/>
  <c r="N160" i="2"/>
  <c r="N49" i="2"/>
  <c r="Q77" i="2"/>
  <c r="Q229" i="1"/>
  <c r="I277" i="2"/>
  <c r="K187" i="2"/>
  <c r="K160" i="2"/>
  <c r="K49" i="2"/>
  <c r="K34" i="2"/>
  <c r="N199" i="2"/>
  <c r="N187" i="2"/>
  <c r="H175" i="2"/>
  <c r="R186" i="1"/>
  <c r="D54" i="9" s="1"/>
  <c r="R229" i="1"/>
  <c r="K65" i="2"/>
  <c r="N121" i="2"/>
  <c r="H37" i="8"/>
  <c r="N110" i="8"/>
  <c r="K66" i="8"/>
  <c r="K77" i="2"/>
  <c r="H49" i="2"/>
  <c r="K22" i="2"/>
  <c r="X74" i="6"/>
  <c r="M243" i="2"/>
  <c r="R78" i="6"/>
  <c r="O78" i="6"/>
  <c r="S243" i="2"/>
  <c r="T243" i="2" s="1"/>
  <c r="N89" i="2"/>
  <c r="X76" i="6"/>
  <c r="L78" i="6"/>
  <c r="U78" i="6"/>
  <c r="X70" i="6"/>
  <c r="V166" i="8"/>
  <c r="W166" i="8" s="1"/>
  <c r="G169" i="7"/>
  <c r="Q166" i="7"/>
  <c r="N65" i="2"/>
  <c r="Q66" i="6"/>
  <c r="Q157" i="8"/>
  <c r="K157" i="8"/>
  <c r="K66" i="6"/>
  <c r="H168" i="8"/>
  <c r="Q165" i="8"/>
  <c r="K168" i="8"/>
  <c r="K166" i="8"/>
  <c r="H166" i="8"/>
  <c r="K54" i="8"/>
  <c r="J169" i="8"/>
  <c r="U265" i="2"/>
  <c r="N34" i="2"/>
  <c r="Q121" i="2"/>
  <c r="K214" i="2"/>
  <c r="K140" i="8"/>
  <c r="K199" i="2"/>
  <c r="K125" i="8"/>
  <c r="H214" i="2"/>
  <c r="H199" i="2"/>
  <c r="N34" i="6"/>
  <c r="Q49" i="6"/>
  <c r="Q34" i="6"/>
  <c r="H161" i="8"/>
  <c r="K161" i="8"/>
  <c r="H125" i="8"/>
  <c r="N140" i="8"/>
  <c r="H167" i="8"/>
  <c r="Q140" i="8"/>
  <c r="K110" i="8"/>
  <c r="K97" i="8"/>
  <c r="Q54" i="8"/>
  <c r="K22" i="8"/>
  <c r="H165" i="8"/>
  <c r="Q125" i="8"/>
  <c r="Q110" i="8"/>
  <c r="Q97" i="8"/>
  <c r="Q22" i="8"/>
  <c r="K49" i="6"/>
  <c r="Q22" i="6"/>
  <c r="K22" i="6"/>
  <c r="Q49" i="1"/>
  <c r="G11" i="9" s="1"/>
  <c r="Q77" i="1"/>
  <c r="G28" i="9" s="1"/>
  <c r="Q89" i="1"/>
  <c r="G33" i="9" s="1"/>
  <c r="Q132" i="1"/>
  <c r="G16" i="9" s="1"/>
  <c r="Q159" i="1"/>
  <c r="Q174" i="1"/>
  <c r="G24" i="9" s="1"/>
  <c r="Q186" i="1"/>
  <c r="G54" i="9" s="1"/>
  <c r="Q198" i="1"/>
  <c r="G55" i="9" s="1"/>
  <c r="Q213" i="1"/>
  <c r="G58" i="9" s="1"/>
  <c r="R264" i="2"/>
  <c r="X66" i="6"/>
  <c r="N66" i="6"/>
  <c r="N49" i="6"/>
  <c r="K34" i="6"/>
  <c r="H140" i="8"/>
  <c r="N157" i="8"/>
  <c r="N125" i="8"/>
  <c r="V167" i="8"/>
  <c r="W167" i="8" s="1"/>
  <c r="H157" i="8"/>
  <c r="N165" i="8"/>
  <c r="H97" i="8"/>
  <c r="N66" i="8"/>
  <c r="N54" i="8"/>
  <c r="Q168" i="8"/>
  <c r="N97" i="8"/>
  <c r="N22" i="8"/>
  <c r="N22" i="6"/>
  <c r="X49" i="6"/>
  <c r="X34" i="6"/>
  <c r="R54" i="7"/>
  <c r="X168" i="8"/>
  <c r="U169" i="8"/>
  <c r="I169" i="8"/>
  <c r="X166" i="8"/>
  <c r="L169" i="8"/>
  <c r="W162" i="8"/>
  <c r="V165" i="8"/>
  <c r="W165" i="8" s="1"/>
  <c r="X161" i="8"/>
  <c r="W94" i="8"/>
  <c r="V97" i="8"/>
  <c r="W97" i="8" s="1"/>
  <c r="W63" i="8"/>
  <c r="V66" i="8"/>
  <c r="W66" i="8" s="1"/>
  <c r="W51" i="8"/>
  <c r="V54" i="8"/>
  <c r="W54" i="8" s="1"/>
  <c r="W19" i="8"/>
  <c r="V22" i="8"/>
  <c r="W22" i="8" s="1"/>
  <c r="V140" i="8"/>
  <c r="W140" i="8" s="1"/>
  <c r="W137" i="8"/>
  <c r="V125" i="8"/>
  <c r="W125" i="8" s="1"/>
  <c r="W122" i="8"/>
  <c r="X167" i="8"/>
  <c r="O169" i="8"/>
  <c r="R169" i="8"/>
  <c r="X165" i="8"/>
  <c r="W158" i="8"/>
  <c r="V161" i="8"/>
  <c r="W161" i="8" s="1"/>
  <c r="W107" i="8"/>
  <c r="V110" i="8"/>
  <c r="W110" i="8" s="1"/>
  <c r="W78" i="8"/>
  <c r="V81" i="8"/>
  <c r="W81" i="8" s="1"/>
  <c r="W34" i="8"/>
  <c r="V37" i="8"/>
  <c r="W37" i="8" s="1"/>
  <c r="V157" i="8"/>
  <c r="W157" i="8" s="1"/>
  <c r="W154" i="8"/>
  <c r="P169" i="7"/>
  <c r="L169" i="7"/>
  <c r="Q161" i="7"/>
  <c r="R168" i="7"/>
  <c r="R167" i="7"/>
  <c r="N169" i="7"/>
  <c r="H169" i="7"/>
  <c r="R166" i="7"/>
  <c r="R165" i="7"/>
  <c r="R161" i="7"/>
  <c r="X22" i="6"/>
  <c r="W46" i="6"/>
  <c r="V49" i="6"/>
  <c r="W49" i="6" s="1"/>
  <c r="V34" i="6"/>
  <c r="W34" i="6" s="1"/>
  <c r="W31" i="6"/>
  <c r="W63" i="6"/>
  <c r="V66" i="6"/>
  <c r="W66" i="6" s="1"/>
  <c r="W19" i="6"/>
  <c r="V22" i="6"/>
  <c r="W22" i="6" s="1"/>
  <c r="U267" i="2"/>
  <c r="U266" i="2"/>
  <c r="U264" i="2"/>
  <c r="U260" i="2"/>
  <c r="I279" i="2"/>
  <c r="I280" i="2"/>
  <c r="L264" i="2"/>
  <c r="I260" i="2"/>
  <c r="I267" i="2"/>
  <c r="N240" i="2"/>
  <c r="O265" i="2"/>
  <c r="I265" i="2"/>
  <c r="O260" i="2"/>
  <c r="N235" i="2"/>
  <c r="R267" i="2"/>
  <c r="Q242" i="2"/>
  <c r="R265" i="2"/>
  <c r="Q240" i="2"/>
  <c r="L265" i="2"/>
  <c r="K240" i="2"/>
  <c r="R260" i="2"/>
  <c r="Q235" i="2"/>
  <c r="N242" i="2"/>
  <c r="O267" i="2"/>
  <c r="O266" i="2"/>
  <c r="N241" i="2"/>
  <c r="I266" i="2"/>
  <c r="O264" i="2"/>
  <c r="N239" i="2"/>
  <c r="I264" i="2"/>
  <c r="L267" i="2"/>
  <c r="K242" i="2"/>
  <c r="R266" i="2"/>
  <c r="Q241" i="2"/>
  <c r="L260" i="2"/>
  <c r="K235" i="2"/>
  <c r="V187" i="2"/>
  <c r="C54" i="9" s="1"/>
  <c r="W184" i="2"/>
  <c r="X263" i="2"/>
  <c r="X257" i="2"/>
  <c r="V133" i="2"/>
  <c r="C16" i="9" s="1"/>
  <c r="W130" i="2"/>
  <c r="V77" i="2"/>
  <c r="C28" i="9" s="1"/>
  <c r="W74" i="2"/>
  <c r="V49" i="2"/>
  <c r="C11" i="9" s="1"/>
  <c r="W46" i="2"/>
  <c r="V22" i="2"/>
  <c r="C7" i="9" s="1"/>
  <c r="W19" i="2"/>
  <c r="V239" i="2"/>
  <c r="W239" i="2" s="1"/>
  <c r="W236" i="2"/>
  <c r="V214" i="2"/>
  <c r="W211" i="2"/>
  <c r="V160" i="2"/>
  <c r="W157" i="2"/>
  <c r="X261" i="2"/>
  <c r="X259" i="2"/>
  <c r="V231" i="2"/>
  <c r="W231" i="2" s="1"/>
  <c r="W228" i="2"/>
  <c r="V199" i="2"/>
  <c r="C55" i="9" s="1"/>
  <c r="W196" i="2"/>
  <c r="V175" i="2"/>
  <c r="C24" i="9" s="1"/>
  <c r="W172" i="2"/>
  <c r="X262" i="2"/>
  <c r="X258" i="2"/>
  <c r="V89" i="2"/>
  <c r="C33" i="9" s="1"/>
  <c r="W87" i="2"/>
  <c r="V65" i="2"/>
  <c r="W65" i="2" s="1"/>
  <c r="W63" i="2"/>
  <c r="V105" i="2"/>
  <c r="C41" i="9" s="1"/>
  <c r="W102" i="2"/>
  <c r="V121" i="2"/>
  <c r="W121" i="2" s="1"/>
  <c r="V34" i="2"/>
  <c r="C8" i="9" s="1"/>
  <c r="X242" i="2"/>
  <c r="X241" i="2"/>
  <c r="R243" i="2"/>
  <c r="I243" i="2"/>
  <c r="X240" i="2"/>
  <c r="X239" i="2"/>
  <c r="X235" i="2"/>
  <c r="U243" i="2"/>
  <c r="O243" i="2"/>
  <c r="V235" i="2"/>
  <c r="W235" i="2" s="1"/>
  <c r="R65" i="1"/>
  <c r="R120" i="1"/>
  <c r="R22" i="1"/>
  <c r="D7" i="9" s="1"/>
  <c r="G6" i="9" l="1"/>
  <c r="O281" i="2"/>
  <c r="X272" i="2"/>
  <c r="G21" i="9"/>
  <c r="G19" i="9"/>
  <c r="U281" i="2"/>
  <c r="R281" i="2"/>
  <c r="X277" i="2"/>
  <c r="X280" i="2"/>
  <c r="X279" i="2"/>
  <c r="L281" i="2"/>
  <c r="X270" i="2"/>
  <c r="C29" i="9"/>
  <c r="C26" i="9"/>
  <c r="C21" i="9"/>
  <c r="C19" i="9"/>
  <c r="E53" i="9"/>
  <c r="C36" i="9"/>
  <c r="Q169" i="8"/>
  <c r="W187" i="2"/>
  <c r="C53" i="9"/>
  <c r="F54" i="9"/>
  <c r="D53" i="9"/>
  <c r="F28" i="9"/>
  <c r="H243" i="2"/>
  <c r="E25" i="9"/>
  <c r="E63" i="9" s="1"/>
  <c r="H63" i="9" s="1"/>
  <c r="I268" i="2"/>
  <c r="H169" i="8"/>
  <c r="F24" i="9"/>
  <c r="Q169" i="7"/>
  <c r="F26" i="9"/>
  <c r="V243" i="2"/>
  <c r="W243" i="2" s="1"/>
  <c r="F19" i="9"/>
  <c r="D25" i="9"/>
  <c r="D6" i="9"/>
  <c r="F6" i="9" s="1"/>
  <c r="F7" i="9"/>
  <c r="W34" i="2"/>
  <c r="W49" i="2"/>
  <c r="X78" i="6"/>
  <c r="W89" i="2"/>
  <c r="W199" i="2"/>
  <c r="W160" i="2"/>
  <c r="W105" i="2"/>
  <c r="W175" i="2"/>
  <c r="W214" i="2"/>
  <c r="W22" i="2"/>
  <c r="W77" i="2"/>
  <c r="W133" i="2"/>
  <c r="V169" i="8"/>
  <c r="W169" i="8" s="1"/>
  <c r="N169" i="8"/>
  <c r="K169" i="8"/>
  <c r="X169" i="8"/>
  <c r="R169" i="7"/>
  <c r="U268" i="2"/>
  <c r="I273" i="2"/>
  <c r="I278" i="2"/>
  <c r="L268" i="2"/>
  <c r="K243" i="2"/>
  <c r="R268" i="2"/>
  <c r="Q243" i="2"/>
  <c r="O268" i="2"/>
  <c r="N243" i="2"/>
  <c r="X267" i="2"/>
  <c r="X260" i="2"/>
  <c r="X265" i="2"/>
  <c r="X264" i="2"/>
  <c r="X266" i="2"/>
  <c r="X243" i="2"/>
  <c r="X278" i="2"/>
  <c r="X273" i="2" l="1"/>
  <c r="F53" i="9"/>
  <c r="F46" i="9"/>
  <c r="D63" i="9"/>
  <c r="F63" i="9" s="1"/>
  <c r="F25" i="9"/>
  <c r="C25" i="9"/>
  <c r="I281" i="2"/>
  <c r="C6" i="9"/>
  <c r="X268" i="2"/>
  <c r="X281" i="2" l="1"/>
  <c r="C63" i="9"/>
</calcChain>
</file>

<file path=xl/comments1.xml><?xml version="1.0" encoding="utf-8"?>
<comments xmlns="http://schemas.openxmlformats.org/spreadsheetml/2006/main">
  <authors>
    <author>AS_ATR</author>
  </authors>
  <commentList>
    <comment ref="A230" authorId="0" shapeId="0">
      <text>
        <r>
          <rPr>
            <b/>
            <sz val="9"/>
            <color indexed="81"/>
            <rFont val="Tahoma"/>
            <family val="2"/>
            <charset val="204"/>
          </rPr>
          <t>AS_ATR: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AS_ATR</author>
  </authors>
  <commentList>
    <comment ref="A232" authorId="0" shapeId="0">
      <text>
        <r>
          <rPr>
            <b/>
            <sz val="9"/>
            <color indexed="81"/>
            <rFont val="Tahoma"/>
            <family val="2"/>
            <charset val="204"/>
          </rPr>
          <t>AS_ATR: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AS_ATR</author>
  </authors>
  <commentList>
    <comment ref="A234" authorId="0" shapeId="0">
      <text>
        <r>
          <rPr>
            <b/>
            <sz val="9"/>
            <color indexed="81"/>
            <rFont val="Tahoma"/>
            <family val="2"/>
            <charset val="204"/>
          </rPr>
          <t>AS_ATR: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AS_ATR</author>
  </authors>
  <commentList>
    <comment ref="A234" authorId="0" shapeId="0">
      <text>
        <r>
          <rPr>
            <b/>
            <sz val="9"/>
            <color indexed="81"/>
            <rFont val="Tahoma"/>
            <family val="2"/>
            <charset val="204"/>
          </rPr>
          <t>AS_ATR: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AS_ATR</author>
  </authors>
  <commentList>
    <comment ref="A158" authorId="0" shapeId="0">
      <text>
        <r>
          <rPr>
            <b/>
            <sz val="9"/>
            <color indexed="81"/>
            <rFont val="Tahoma"/>
            <family val="2"/>
            <charset val="204"/>
          </rPr>
          <t>AS_ATR: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AS_ATR</author>
  </authors>
  <commentList>
    <comment ref="A158" authorId="0" shapeId="0">
      <text>
        <r>
          <rPr>
            <b/>
            <sz val="9"/>
            <color indexed="81"/>
            <rFont val="Tahoma"/>
            <family val="2"/>
            <charset val="204"/>
          </rPr>
          <t>AS_ATR: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<sst xmlns="http://schemas.openxmlformats.org/spreadsheetml/2006/main" count="5520" uniqueCount="238">
  <si>
    <t>в.т.ч.</t>
  </si>
  <si>
    <t>в т.ч.</t>
  </si>
  <si>
    <t>Нагрев</t>
  </si>
  <si>
    <t>Общий-одноставочный</t>
  </si>
  <si>
    <t>Эл.плиты-одноставочный</t>
  </si>
  <si>
    <t>Эл.плиты, всего:</t>
  </si>
  <si>
    <t>Полн.возм.-одноставочный</t>
  </si>
  <si>
    <t>Общий, всего:</t>
  </si>
  <si>
    <t>Полн.возм.,всего:</t>
  </si>
  <si>
    <t>город</t>
  </si>
  <si>
    <t>ГП</t>
  </si>
  <si>
    <t>село</t>
  </si>
  <si>
    <t>итого</t>
  </si>
  <si>
    <t>Отопл. и ГВС</t>
  </si>
  <si>
    <t>ИТОГО</t>
  </si>
  <si>
    <t>Кол-во абонентов</t>
  </si>
  <si>
    <t>1-ф вводы</t>
  </si>
  <si>
    <t>3-ф вводы</t>
  </si>
  <si>
    <t>всего</t>
  </si>
  <si>
    <t>Брест</t>
  </si>
  <si>
    <t>кВтч</t>
  </si>
  <si>
    <t>Кобрин</t>
  </si>
  <si>
    <t>Каменец</t>
  </si>
  <si>
    <t>Жабинка</t>
  </si>
  <si>
    <t>Тариф</t>
  </si>
  <si>
    <t>Зона проживания</t>
  </si>
  <si>
    <t>Малорита</t>
  </si>
  <si>
    <t>БЭС</t>
  </si>
  <si>
    <t>ВЕДОМОСТЬ</t>
  </si>
  <si>
    <t>Эл.плиты-два периода</t>
  </si>
  <si>
    <t>х</t>
  </si>
  <si>
    <t>Эл.плиты-три периода</t>
  </si>
  <si>
    <t>Форма 2</t>
  </si>
  <si>
    <t xml:space="preserve">реализации электрической энергии бытовым потребителям </t>
  </si>
  <si>
    <t>Общий-два периода</t>
  </si>
  <si>
    <t>Полн.возм.-два периода</t>
  </si>
  <si>
    <t>Полн.возм.-три периода</t>
  </si>
  <si>
    <t>в т.ч. Городской РЭС</t>
  </si>
  <si>
    <t>в т.ч. Сельский РЭС</t>
  </si>
  <si>
    <t>Реализация на 1 абонента,кВтч</t>
  </si>
  <si>
    <t>Общий-три периода</t>
  </si>
  <si>
    <t>Отчет подготовил(а)</t>
  </si>
  <si>
    <t>Форма 3</t>
  </si>
  <si>
    <t>о состоянии расчетов с бытовыми потребителями</t>
  </si>
  <si>
    <t>К-во оплач. квит.</t>
  </si>
  <si>
    <t>% опл.</t>
  </si>
  <si>
    <t>руб.</t>
  </si>
  <si>
    <t>Среднеотпускной тариф (руб./кВтч)</t>
  </si>
  <si>
    <t>о состоянии расчетов с бытовыми потребителями с АСКУЭ</t>
  </si>
  <si>
    <t>о состоянии расчетов с бытовыми потребителями (тариф - Полное возмещение)</t>
  </si>
  <si>
    <t>Пеня (руб.)</t>
  </si>
  <si>
    <t>мин.Т-2</t>
  </si>
  <si>
    <t>макс.Т-1</t>
  </si>
  <si>
    <t>ост.Т-3</t>
  </si>
  <si>
    <t xml:space="preserve">реализации электрической энергии бытовым потребителям, имеющим дифференцированный тариф </t>
  </si>
  <si>
    <t>о состоянии расчетов с бытовыми потребителями, имеющими дифференцированный тариф</t>
  </si>
  <si>
    <t>Форма 3d</t>
  </si>
  <si>
    <t>Форма 2d</t>
  </si>
  <si>
    <t>Форма 3b</t>
  </si>
  <si>
    <t>Форма 2b</t>
  </si>
  <si>
    <t>Форма 2а</t>
  </si>
  <si>
    <t xml:space="preserve">Количество действующих договоров электроснабжения для расчетов по дифференцированным по временным периодам тарифам </t>
  </si>
  <si>
    <t>ВСЕГО, из них:</t>
  </si>
  <si>
    <t>в том числе:</t>
  </si>
  <si>
    <t xml:space="preserve">        в многоквартирных жилых домах, из них:</t>
  </si>
  <si>
    <t>по двум временным периодам в жилых домах, оборудованных электроплитами</t>
  </si>
  <si>
    <t>по двум временным периодам в жилых домах, не оборудованных электроплитами</t>
  </si>
  <si>
    <t>по трем временным периодам в жилых домах, оборудованных электроплитами</t>
  </si>
  <si>
    <t>по трем временным периодам в жилых домах, не оборудованных электроплитами</t>
  </si>
  <si>
    <t>Информация
о реализации постановления Совета Министров Республики Беларусь от 12 июня 2014 № 571</t>
  </si>
  <si>
    <t>№ п/п</t>
  </si>
  <si>
    <t>Категория потребителей</t>
  </si>
  <si>
    <t>Количество бытовых абонентов, ед.</t>
  </si>
  <si>
    <t xml:space="preserve">Потребление электронергии (оплаченное), кВтч </t>
  </si>
  <si>
    <t>Поступило денежных средств без НДС, рублей</t>
  </si>
  <si>
    <t>1.</t>
  </si>
  <si>
    <t>Плательщики (абоненты) проживающие (зарегистрированные по месту жительства), а также плательщики (абоненты), являющиеся неработающими пенсионерами, достигшими общеустановленного  пенсионного возраста, лицами, имеющими право на льготы (в соответствии с п. 7 Положения), или  инвалидами III группы, зарегистрированными по месту пребывания в жилых помещениях, оборудованных в установленном порядке электрическими плитами, за исключением плательщиков (абонентов), указанных в пунктах 3 и 4 настоящей формы - всего, в т.ч.:</t>
  </si>
  <si>
    <t>1.1.</t>
  </si>
  <si>
    <t>I группа потребителей, которые оплачивают электрическую энергию по одноставочным тарифам</t>
  </si>
  <si>
    <t>1.2.</t>
  </si>
  <si>
    <t>период минимальных нагрузок (с 22.00 до 17.00)</t>
  </si>
  <si>
    <t>период максимальных нагрузок (с 17.00 до 22.00)</t>
  </si>
  <si>
    <t>1.3.</t>
  </si>
  <si>
    <t>2.</t>
  </si>
  <si>
    <t>Электрическая энергия для нужд отопления и горячего водоснабжения с присоединенной (суммарной) мощностью электронагревательного оборудования более 5 кВт, за исключением указанной в пунктах  3 и 4 настоящей формы,  по дифференцированным тарифам по временным периодам - всего, в т.ч.:</t>
  </si>
  <si>
    <t>период минимальных нагрузок (с 23.00 до 6.00)</t>
  </si>
  <si>
    <t>остальное время суток</t>
  </si>
  <si>
    <t>3.</t>
  </si>
  <si>
    <t>4.</t>
  </si>
  <si>
    <t>Электрическая энергия для нужд отопления и горячего водоснабжения в жилых домах (квартирах), не оборудованных в установленном порядке системами централизованного тепло- и газоснабжения, при наличии отдельного (дополнительного) прибора индивидуального учета расхода электрической энергии для нужд отопления и горячего водоснабжения</t>
  </si>
  <si>
    <t>5.</t>
  </si>
  <si>
    <t>Плательщики (абоненты) проживающие (зарегистрированные по месту жительства), а также плательщики (абоненты), являющиеся неработающими пенсионерами, достигшими общеустановленного  пенсионного возраста, лицами, имеющими право на льготы (в соответствии с п. 7 Положения), или  инвалидами III группы, зарегистрированными по месту пребывания в жилых помещениях , за исключением плательщиков (абонентов), указанных в пунктах 1-4 настоящей формы - всего, в т.ч.:</t>
  </si>
  <si>
    <t>5.1.</t>
  </si>
  <si>
    <t>5.2.</t>
  </si>
  <si>
    <t>5.3.</t>
  </si>
  <si>
    <t>6.</t>
  </si>
  <si>
    <t xml:space="preserve">Плательщики (абоненты), которые оплачивают электрическую энергию по тарифам, обеспечивающим полное возмещение экономически обоснованных затрат - всего, в т.ч.: </t>
  </si>
  <si>
    <t>6.1.</t>
  </si>
  <si>
    <t xml:space="preserve">в случае использования помещений в соответствии с законодательством для местонахождения ЧУП </t>
  </si>
  <si>
    <t>6.2.</t>
  </si>
  <si>
    <t>прочие (погашение задолженности в судебном порядке, оплата по актам за нарушение Правил электроснабжения и др.)</t>
  </si>
  <si>
    <t>6.3.</t>
  </si>
  <si>
    <t>при наличии у гражданина нежилых помещений, оснащенных приборами индивидуального учета и используемых для личных целей (за исключением использования для предпринимательской деятельности), в жилых домах, в т.ч. переведенных в установленном законодательством порядке из жилых в нежилые, нежилых капитальных строений, в том числе расположенных на земельном участке, предоставленном для строительства и (или) обслуживания жилого дома</t>
  </si>
  <si>
    <t>6.4.</t>
  </si>
  <si>
    <t xml:space="preserve">в случае потребления электрической энергии на строительных площадках при осуществлении индивидуального жилищного строительства </t>
  </si>
  <si>
    <t>6.5.</t>
  </si>
  <si>
    <t xml:space="preserve">в случае наличия у плательщика одного или нескольких жилых помещений и отсутствия в них зарегистрированных по месту жительства граждан (за исключением плательщиков (абонентов), являющихся неработающими пенсионерами, достигшими общеустановленного  пенсионного возраста, лицами, имеющими право на льготы (в соответствии с п. 7 Положения), или  инвалидами III группы, зарегистрированных по месту пребывания) </t>
  </si>
  <si>
    <t>6.6.</t>
  </si>
  <si>
    <t>в случае использования жилых помещений для осуществления деятельности, связанной с предоставлением мест для краткосрочного проживания</t>
  </si>
  <si>
    <t>7.</t>
  </si>
  <si>
    <t>БЭС(с НДС)</t>
  </si>
  <si>
    <t>Период: с _____ по ________</t>
  </si>
  <si>
    <t>IV группа потребителей (жилые дома (квартиры), не оснащенные приборами индивидуального учета расхода электрической энергии)</t>
  </si>
  <si>
    <t>период минимальных нагрузок (с 23.00 до 06.00)</t>
  </si>
  <si>
    <t>период максимальных нагрузок (с 17.00 до 23.00)</t>
  </si>
  <si>
    <t>II группа потребителей, которые оплачивают электрическую энергию по дифференцированным тарифам по двум временным периодам – всего, в т.ч.:</t>
  </si>
  <si>
    <t>III группа потребителей, которые оплачивают электрическую энергию по дифференцированным тарифам по трем временным периодам – всего, в т.ч.:</t>
  </si>
  <si>
    <t>1.4.</t>
  </si>
  <si>
    <t>Электрическая энергия при условии ее использования в том числе для нужд отопления и горячего водоснабжения в жилых домах (квартирах), не оборудованных в установленном порядке системами централизованного тепло- и газоснабжения и оборудованных в установленном порядке электрическими плитами, при отсутствии отдельного (дополнительного) прибора индивидуального учета расхода электрической энергии для нужд отопления и горячего водоснабжения</t>
  </si>
  <si>
    <t>5.4.</t>
  </si>
  <si>
    <t>Электроэнергия, оплаченная по тарифам, обеспечивающим полное возмещение экономически обоснованных затрат - всего, в т.ч.:</t>
  </si>
  <si>
    <t>7.1.</t>
  </si>
  <si>
    <t>7.2.</t>
  </si>
  <si>
    <t>II группа потребителей, которые оплачивают электроэнергию по дифференцированным тарифам по двум временным периодам - всего, в т.ч.:</t>
  </si>
  <si>
    <t>7.3.</t>
  </si>
  <si>
    <t>III группа потребителей, которые оплачивают электроэнергию по дифференцированным тарифам по трем временным периодам - всего, в т.ч.:</t>
  </si>
  <si>
    <t>7.4.</t>
  </si>
  <si>
    <t>IV группа потребителей - прочие (погашение задолженности в судебном порядке, оплата по актам за нарушение Правил электроснабжения и др.)</t>
  </si>
  <si>
    <t>8.</t>
  </si>
  <si>
    <t>ВСЕГО (сумма п.1+п.2+п.3+п.4+п.5+п.6)</t>
  </si>
  <si>
    <t>3.1.</t>
  </si>
  <si>
    <t>3.2.</t>
  </si>
  <si>
    <t>5.1.1.</t>
  </si>
  <si>
    <t>с применением коэффициента 0,85</t>
  </si>
  <si>
    <t>5.1.2.</t>
  </si>
  <si>
    <t>остальные (за исключением п.5.1.1.)</t>
  </si>
  <si>
    <t>5.2.1.</t>
  </si>
  <si>
    <t>с применением коэффициента 0,85 - всего, в т.ч.:</t>
  </si>
  <si>
    <t>5.2.2.</t>
  </si>
  <si>
    <t>остальные (за исключением п.5.2.1.)</t>
  </si>
  <si>
    <t>5.3.1.</t>
  </si>
  <si>
    <t>5.3.2.</t>
  </si>
  <si>
    <t>остальные (за исключением п.5.3.1.)</t>
  </si>
  <si>
    <t xml:space="preserve">Информация о количестве договоров электроснабжения с бытовыми абонентами для расчетов за электроэнергию по дифференцированным по временным периодам тарифам на 01.04.2020 </t>
  </si>
  <si>
    <t>№ строки</t>
  </si>
  <si>
    <t>Назначение</t>
  </si>
  <si>
    <t xml:space="preserve">1. </t>
  </si>
  <si>
    <t xml:space="preserve">2. </t>
  </si>
  <si>
    <r>
      <t xml:space="preserve">по двум временным периодам </t>
    </r>
    <r>
      <rPr>
        <sz val="12"/>
        <rFont val="Times New Roman"/>
        <family val="1"/>
        <charset val="204"/>
      </rPr>
      <t>(за исключением электроэнергии для нужд отопления, отопления и горячего водоснабжения)</t>
    </r>
    <r>
      <rPr>
        <b/>
        <sz val="12"/>
        <rFont val="Times New Roman"/>
        <family val="1"/>
        <charset val="204"/>
      </rPr>
      <t xml:space="preserve"> = стр.8+стр.9+стр.15+стр.16</t>
    </r>
  </si>
  <si>
    <t xml:space="preserve">3. </t>
  </si>
  <si>
    <t>по трем временным периодам = стр.10+стр.11+стр.17+стр.18</t>
  </si>
  <si>
    <t xml:space="preserve">4. </t>
  </si>
  <si>
    <r>
      <t xml:space="preserve">по двум временным периодам для нужд отопления и горячего водоснабжения </t>
    </r>
    <r>
      <rPr>
        <sz val="12"/>
        <rFont val="Times New Roman"/>
        <family val="1"/>
        <charset val="204"/>
      </rPr>
      <t>с присоединенной (суммарной) мощностью электронагревательного оборудования более 5 кВт (за исключением стр.5)</t>
    </r>
    <r>
      <rPr>
        <b/>
        <sz val="12"/>
        <rFont val="Times New Roman"/>
        <family val="1"/>
        <charset val="204"/>
      </rPr>
      <t xml:space="preserve"> = стр.12+стр.19</t>
    </r>
  </si>
  <si>
    <t xml:space="preserve">5. </t>
  </si>
  <si>
    <r>
      <t xml:space="preserve">по двум временным периодам при условии использования электроэнергии в том числе для нужд отопления, отопления и горячего водоснабжения </t>
    </r>
    <r>
      <rPr>
        <sz val="12"/>
        <rFont val="Times New Roman"/>
        <family val="1"/>
        <charset val="204"/>
      </rPr>
      <t xml:space="preserve">(в жилых домах (квартирах), не оборудованных в установленном порядке системами централизованного тепло- и газоснабжения и оборудованных в установленном порядке электрическими плитами, при отсутствии отдельного (дополнительного) прибора индивидуального учета расхода электрической энергии для нужд отопления, отопления и горячего водоснабжения) </t>
    </r>
    <r>
      <rPr>
        <b/>
        <sz val="12"/>
        <rFont val="Times New Roman"/>
        <family val="1"/>
        <charset val="204"/>
      </rPr>
      <t>= стр.13+стр.20</t>
    </r>
  </si>
  <si>
    <t xml:space="preserve">6. </t>
  </si>
  <si>
    <t xml:space="preserve">7. </t>
  </si>
  <si>
    <t xml:space="preserve">8. </t>
  </si>
  <si>
    <t xml:space="preserve">9. </t>
  </si>
  <si>
    <t xml:space="preserve">10. </t>
  </si>
  <si>
    <t xml:space="preserve">11. </t>
  </si>
  <si>
    <t xml:space="preserve">12. </t>
  </si>
  <si>
    <t xml:space="preserve">по двум временным периодам для нужд отопления и горячего водоснабжения (за исключением стр.13) </t>
  </si>
  <si>
    <t xml:space="preserve">13. </t>
  </si>
  <si>
    <t>по двум временным периодам при условии использования электроэнергии в том числе для нужд отопления, отопления и горячего водоснабжения</t>
  </si>
  <si>
    <t xml:space="preserve">14. </t>
  </si>
  <si>
    <t xml:space="preserve">       в индивидуальных жилых домах (и др. капит.строениях), из них:</t>
  </si>
  <si>
    <t xml:space="preserve">15. </t>
  </si>
  <si>
    <t xml:space="preserve">16. </t>
  </si>
  <si>
    <t xml:space="preserve">17. </t>
  </si>
  <si>
    <t xml:space="preserve">18. </t>
  </si>
  <si>
    <t xml:space="preserve">19. </t>
  </si>
  <si>
    <t xml:space="preserve">по двум временным периодам для нужд отопления и горячего водоснабжения (за исключением стр.20) </t>
  </si>
  <si>
    <t xml:space="preserve">20. </t>
  </si>
  <si>
    <t>Эл.плиты и отопл.-одноставочный</t>
  </si>
  <si>
    <t>Эл.плиты и отопл.-два периода</t>
  </si>
  <si>
    <t>Город</t>
  </si>
  <si>
    <t>Село</t>
  </si>
  <si>
    <t>Итого</t>
  </si>
  <si>
    <t>ИД РЭС</t>
  </si>
  <si>
    <t>РЭС</t>
  </si>
  <si>
    <t>Архивный</t>
  </si>
  <si>
    <t>Тип НП</t>
  </si>
  <si>
    <t>Фаза сч.</t>
  </si>
  <si>
    <t>Число тар.</t>
  </si>
  <si>
    <t>Номер учета</t>
  </si>
  <si>
    <t>ИД тар.</t>
  </si>
  <si>
    <t>ИД льг.</t>
  </si>
  <si>
    <t>АСКУЭ</t>
  </si>
  <si>
    <t>Вид тар.</t>
  </si>
  <si>
    <t>Вид льг.</t>
  </si>
  <si>
    <t>Сумма квит.</t>
  </si>
  <si>
    <t>Сумма к переч.</t>
  </si>
  <si>
    <t>Сумма пени</t>
  </si>
  <si>
    <t>Кол-во кВт</t>
  </si>
  <si>
    <t>Кол-во квитанций</t>
  </si>
  <si>
    <t>Кол-во абон.</t>
  </si>
  <si>
    <t>Фаза</t>
  </si>
  <si>
    <t>Число тарифов</t>
  </si>
  <si>
    <t>Эл.плиты</t>
  </si>
  <si>
    <t>Общий</t>
  </si>
  <si>
    <t>Эл.плиты и отопл</t>
  </si>
  <si>
    <t>Полн.возмещение</t>
  </si>
  <si>
    <t>Сумма квит. минус сумма пени</t>
  </si>
  <si>
    <t>Кол-во абонентов всего</t>
  </si>
  <si>
    <t>Дата дог.</t>
  </si>
  <si>
    <t>Тип дома</t>
  </si>
  <si>
    <t>{org_name}</t>
  </si>
  <si>
    <t>{date_print}</t>
  </si>
  <si>
    <t xml:space="preserve">Дата печати : </t>
  </si>
  <si>
    <t xml:space="preserve">реализации электрической энергии бытовым потребителям с АСКУЭ </t>
  </si>
  <si>
    <t>реализации электрической энергии бытовым потребителям (тариф - Полное возмещение)</t>
  </si>
  <si>
    <t>Форма 7</t>
  </si>
  <si>
    <t>С Т Р У К Т У Р А</t>
  </si>
  <si>
    <t>учетов электрической энергии у бытовых абонентов в разрезе тарифов (на дату печати)</t>
  </si>
  <si>
    <t>Виды</t>
  </si>
  <si>
    <t>Количество учетов</t>
  </si>
  <si>
    <t>в том числе 1-фазных</t>
  </si>
  <si>
    <t>в том числе 3-фазных</t>
  </si>
  <si>
    <t>И т о г о</t>
  </si>
  <si>
    <t>И Т О Г О</t>
  </si>
  <si>
    <t>Количество абонентов</t>
  </si>
  <si>
    <t xml:space="preserve">  в т.ч. без учетов</t>
  </si>
  <si>
    <t xml:space="preserve">  в т.ч. энергетиков</t>
  </si>
  <si>
    <t xml:space="preserve">  в т.ч. отключен автоматом</t>
  </si>
  <si>
    <t xml:space="preserve">  в т.ч. отключен в счетчике</t>
  </si>
  <si>
    <t xml:space="preserve">  в т.ч. отключен ЖЭСом за неопл.кв.</t>
  </si>
  <si>
    <t xml:space="preserve">  в т.ч. отключен на фронтоне</t>
  </si>
  <si>
    <t xml:space="preserve">  в т.ч. отключен от внутридомовой сети</t>
  </si>
  <si>
    <t xml:space="preserve">  в т.ч. отключен от изоляторов</t>
  </si>
  <si>
    <t xml:space="preserve">  в т.ч. отключен от опоры</t>
  </si>
  <si>
    <t xml:space="preserve">  в т.ч. отключен проводами</t>
  </si>
  <si>
    <t>Установлено учетов</t>
  </si>
  <si>
    <t>Заменено учетов</t>
  </si>
  <si>
    <t xml:space="preserve">  в т.ч. с ист.ср.госповерки</t>
  </si>
  <si>
    <t>за период с {date_report_begin} г.  по  {date_report_end} г.</t>
  </si>
  <si>
    <t>тарифа</t>
  </si>
  <si>
    <t>и состояние замены учетов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</si>
</sst>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38" x14ac:knownFonts="1">
    <font>
      <sz val="9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5"/>
      <name val="Times New Roman"/>
      <family val="1"/>
      <charset val="204"/>
    </font>
    <font>
      <sz val="12"/>
      <name val="Arial"/>
      <family val="2"/>
    </font>
    <font>
      <sz val="13"/>
      <name val="Times New Roman"/>
      <family val="1"/>
      <charset val="204"/>
    </font>
    <font>
      <sz val="13"/>
      <name val="Arial"/>
      <family val="2"/>
    </font>
    <font>
      <b/>
      <sz val="14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Arial"/>
      <family val="2"/>
    </font>
    <font>
      <b/>
      <i/>
      <sz val="14"/>
      <name val="Times New Roman"/>
      <family val="1"/>
      <charset val="204"/>
    </font>
    <font>
      <sz val="12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color rgb="FFC00000"/>
      <name val="Times New Roman"/>
      <family val="1"/>
      <charset val="204"/>
    </font>
    <font>
      <sz val="10"/>
      <name val="Arial Cyr"/>
      <charset val="204"/>
    </font>
    <font>
      <b/>
      <u/>
      <sz val="12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9"/>
      <color theme="2" tint="-0.499984740745262"/>
      <name val="Times New Roman"/>
      <family val="1"/>
      <charset val="204"/>
    </font>
    <font>
      <sz val="9"/>
      <color theme="2" tint="-0.499984740745262"/>
      <name val="Times New Roman"/>
      <family val="1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charset val="204"/>
    </font>
    <font>
      <b/>
      <sz val="9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8" fillId="0" borderId="0"/>
  </cellStyleXfs>
  <cellXfs count="5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8" xfId="0" applyFont="1" applyBorder="1"/>
    <xf numFmtId="0" fontId="1" fillId="0" borderId="10" xfId="0" applyFont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21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8" xfId="0" applyFont="1" applyBorder="1"/>
    <xf numFmtId="0" fontId="2" fillId="0" borderId="1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0" xfId="0" applyFont="1"/>
    <xf numFmtId="0" fontId="2" fillId="0" borderId="3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/>
    </xf>
    <xf numFmtId="0" fontId="1" fillId="0" borderId="29" xfId="0" applyFont="1" applyBorder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1" fillId="0" borderId="24" xfId="0" applyFont="1" applyBorder="1" applyAlignment="1"/>
    <xf numFmtId="0" fontId="1" fillId="0" borderId="25" xfId="0" applyFont="1" applyBorder="1" applyAlignment="1"/>
    <xf numFmtId="164" fontId="2" fillId="0" borderId="5" xfId="0" applyNumberFormat="1" applyFont="1" applyBorder="1" applyAlignment="1">
      <alignment horizontal="center"/>
    </xf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2" fillId="0" borderId="5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4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9" xfId="0" applyFont="1" applyBorder="1" applyAlignment="1"/>
    <xf numFmtId="0" fontId="2" fillId="0" borderId="21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6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textRotation="90"/>
    </xf>
    <xf numFmtId="0" fontId="6" fillId="0" borderId="38" xfId="0" applyNumberFormat="1" applyFont="1" applyBorder="1" applyAlignment="1">
      <alignment horizontal="center" vertical="center" wrapText="1"/>
    </xf>
    <xf numFmtId="0" fontId="6" fillId="0" borderId="19" xfId="0" applyNumberFormat="1" applyFont="1" applyBorder="1" applyAlignment="1">
      <alignment horizontal="center" vertical="center"/>
    </xf>
    <xf numFmtId="0" fontId="6" fillId="0" borderId="47" xfId="0" applyNumberFormat="1" applyFont="1" applyBorder="1" applyAlignment="1">
      <alignment horizontal="center" vertical="center" wrapText="1"/>
    </xf>
    <xf numFmtId="0" fontId="6" fillId="0" borderId="52" xfId="0" applyNumberFormat="1" applyFont="1" applyBorder="1" applyAlignment="1">
      <alignment horizontal="center" vertical="center"/>
    </xf>
    <xf numFmtId="0" fontId="6" fillId="0" borderId="37" xfId="0" applyNumberFormat="1" applyFont="1" applyBorder="1" applyAlignment="1">
      <alignment horizontal="center" vertical="center" wrapText="1"/>
    </xf>
    <xf numFmtId="0" fontId="6" fillId="0" borderId="48" xfId="0" applyNumberFormat="1" applyFont="1" applyBorder="1" applyAlignment="1">
      <alignment horizontal="center" vertical="center"/>
    </xf>
    <xf numFmtId="0" fontId="6" fillId="0" borderId="52" xfId="0" applyNumberFormat="1" applyFont="1" applyBorder="1" applyAlignment="1">
      <alignment horizontal="center" vertical="center" wrapText="1"/>
    </xf>
    <xf numFmtId="0" fontId="6" fillId="0" borderId="47" xfId="0" applyNumberFormat="1" applyFont="1" applyBorder="1" applyAlignment="1">
      <alignment horizontal="center" vertical="center"/>
    </xf>
    <xf numFmtId="0" fontId="6" fillId="0" borderId="44" xfId="0" applyNumberFormat="1" applyFont="1" applyBorder="1" applyAlignment="1">
      <alignment horizontal="center" vertical="center" wrapText="1"/>
    </xf>
    <xf numFmtId="0" fontId="6" fillId="0" borderId="45" xfId="0" applyNumberFormat="1" applyFont="1" applyBorder="1" applyAlignment="1">
      <alignment horizontal="center" vertical="center"/>
    </xf>
    <xf numFmtId="0" fontId="6" fillId="0" borderId="46" xfId="0" applyNumberFormat="1" applyFont="1" applyBorder="1" applyAlignment="1">
      <alignment horizontal="center" vertical="center" wrapText="1"/>
    </xf>
    <xf numFmtId="0" fontId="6" fillId="0" borderId="46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69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70" xfId="0" applyFont="1" applyBorder="1"/>
    <xf numFmtId="0" fontId="2" fillId="0" borderId="71" xfId="0" applyFont="1" applyBorder="1"/>
    <xf numFmtId="0" fontId="2" fillId="0" borderId="20" xfId="0" applyFont="1" applyBorder="1"/>
    <xf numFmtId="0" fontId="2" fillId="0" borderId="72" xfId="0" applyFont="1" applyBorder="1"/>
    <xf numFmtId="0" fontId="6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/>
    </xf>
    <xf numFmtId="0" fontId="1" fillId="0" borderId="18" xfId="0" applyFont="1" applyBorder="1"/>
    <xf numFmtId="0" fontId="2" fillId="0" borderId="73" xfId="0" applyFont="1" applyBorder="1"/>
    <xf numFmtId="0" fontId="2" fillId="0" borderId="47" xfId="0" applyFont="1" applyBorder="1" applyAlignment="1">
      <alignment horizontal="center" vertical="center"/>
    </xf>
    <xf numFmtId="0" fontId="1" fillId="0" borderId="57" xfId="0" applyFont="1" applyBorder="1"/>
    <xf numFmtId="0" fontId="2" fillId="0" borderId="65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70" xfId="0" applyFont="1" applyBorder="1" applyAlignment="1">
      <alignment vertical="center"/>
    </xf>
    <xf numFmtId="0" fontId="1" fillId="0" borderId="69" xfId="0" applyFont="1" applyBorder="1"/>
    <xf numFmtId="0" fontId="1" fillId="0" borderId="50" xfId="0" applyFont="1" applyBorder="1"/>
    <xf numFmtId="0" fontId="1" fillId="0" borderId="51" xfId="0" applyFont="1" applyBorder="1"/>
    <xf numFmtId="164" fontId="1" fillId="0" borderId="3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164" fontId="1" fillId="0" borderId="33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25" xfId="0" applyNumberFormat="1" applyFont="1" applyBorder="1" applyAlignment="1"/>
    <xf numFmtId="2" fontId="2" fillId="0" borderId="13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2" fontId="2" fillId="0" borderId="61" xfId="0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3" xfId="0" applyNumberFormat="1" applyFont="1" applyBorder="1" applyAlignment="1">
      <alignment horizontal="center"/>
    </xf>
    <xf numFmtId="2" fontId="1" fillId="0" borderId="24" xfId="0" applyNumberFormat="1" applyFont="1" applyBorder="1" applyAlignment="1"/>
    <xf numFmtId="2" fontId="2" fillId="0" borderId="2" xfId="0" applyNumberFormat="1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  <xf numFmtId="2" fontId="1" fillId="0" borderId="32" xfId="0" applyNumberFormat="1" applyFont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33" xfId="0" applyNumberFormat="1" applyFont="1" applyBorder="1" applyAlignment="1">
      <alignment horizontal="center"/>
    </xf>
    <xf numFmtId="2" fontId="2" fillId="0" borderId="32" xfId="0" applyNumberFormat="1" applyFont="1" applyBorder="1" applyAlignment="1">
      <alignment horizontal="center"/>
    </xf>
    <xf numFmtId="2" fontId="1" fillId="0" borderId="41" xfId="0" applyNumberFormat="1" applyFont="1" applyBorder="1" applyAlignment="1">
      <alignment horizontal="center"/>
    </xf>
    <xf numFmtId="0" fontId="0" fillId="0" borderId="0" xfId="0" applyNumberFormat="1"/>
    <xf numFmtId="165" fontId="1" fillId="0" borderId="11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1" fillId="0" borderId="17" xfId="0" applyNumberFormat="1" applyFont="1" applyBorder="1" applyAlignment="1">
      <alignment horizontal="center"/>
    </xf>
    <xf numFmtId="165" fontId="1" fillId="0" borderId="70" xfId="0" applyNumberFormat="1" applyFont="1" applyBorder="1" applyAlignment="1">
      <alignment horizontal="center"/>
    </xf>
    <xf numFmtId="165" fontId="1" fillId="0" borderId="71" xfId="0" applyNumberFormat="1" applyFont="1" applyBorder="1" applyAlignment="1">
      <alignment horizontal="center"/>
    </xf>
    <xf numFmtId="165" fontId="1" fillId="0" borderId="72" xfId="0" applyNumberFormat="1" applyFont="1" applyBorder="1" applyAlignment="1">
      <alignment horizontal="center"/>
    </xf>
    <xf numFmtId="165" fontId="1" fillId="0" borderId="30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2" fontId="2" fillId="0" borderId="27" xfId="0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1" fillId="0" borderId="30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1" fontId="1" fillId="0" borderId="23" xfId="0" applyNumberFormat="1" applyFont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165" fontId="1" fillId="0" borderId="32" xfId="0" applyNumberFormat="1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2" fontId="1" fillId="0" borderId="54" xfId="0" applyNumberFormat="1" applyFont="1" applyBorder="1" applyAlignment="1">
      <alignment horizontal="center"/>
    </xf>
    <xf numFmtId="2" fontId="1" fillId="0" borderId="42" xfId="0" applyNumberFormat="1" applyFont="1" applyBorder="1" applyAlignment="1">
      <alignment horizontal="center"/>
    </xf>
    <xf numFmtId="2" fontId="1" fillId="0" borderId="31" xfId="0" applyNumberFormat="1" applyFont="1" applyBorder="1" applyAlignment="1">
      <alignment horizontal="center"/>
    </xf>
    <xf numFmtId="0" fontId="8" fillId="0" borderId="0" xfId="0" applyFont="1"/>
    <xf numFmtId="164" fontId="1" fillId="0" borderId="9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49" xfId="0" applyFont="1" applyBorder="1"/>
    <xf numFmtId="0" fontId="1" fillId="0" borderId="74" xfId="0" applyFont="1" applyBorder="1"/>
    <xf numFmtId="0" fontId="2" fillId="0" borderId="0" xfId="0" applyFont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47" xfId="0" applyFont="1" applyBorder="1" applyAlignment="1"/>
    <xf numFmtId="0" fontId="1" fillId="0" borderId="37" xfId="0" applyFont="1" applyBorder="1" applyAlignment="1"/>
    <xf numFmtId="2" fontId="1" fillId="0" borderId="48" xfId="0" applyNumberFormat="1" applyFont="1" applyBorder="1" applyAlignment="1"/>
    <xf numFmtId="2" fontId="1" fillId="0" borderId="47" xfId="0" applyNumberFormat="1" applyFont="1" applyBorder="1" applyAlignment="1"/>
    <xf numFmtId="0" fontId="1" fillId="0" borderId="48" xfId="0" applyFont="1" applyBorder="1" applyAlignment="1"/>
    <xf numFmtId="165" fontId="14" fillId="0" borderId="0" xfId="0" applyNumberFormat="1" applyFont="1"/>
    <xf numFmtId="0" fontId="13" fillId="0" borderId="0" xfId="0" applyFont="1" applyAlignment="1">
      <alignment horizontal="left"/>
    </xf>
    <xf numFmtId="165" fontId="14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7" fillId="0" borderId="44" xfId="0" applyFont="1" applyBorder="1" applyAlignment="1">
      <alignment horizontal="justify" vertical="center" wrapText="1"/>
    </xf>
    <xf numFmtId="0" fontId="17" fillId="0" borderId="52" xfId="0" applyFont="1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19" fillId="0" borderId="69" xfId="0" applyFont="1" applyBorder="1" applyAlignment="1">
      <alignment horizontal="justify" vertical="center" wrapText="1"/>
    </xf>
    <xf numFmtId="0" fontId="20" fillId="0" borderId="73" xfId="0" applyFont="1" applyBorder="1" applyAlignment="1">
      <alignment vertical="center" wrapText="1"/>
    </xf>
    <xf numFmtId="0" fontId="19" fillId="0" borderId="50" xfId="0" applyFont="1" applyBorder="1" applyAlignment="1">
      <alignment horizontal="justify" vertical="center" wrapText="1"/>
    </xf>
    <xf numFmtId="0" fontId="20" fillId="0" borderId="71" xfId="0" applyFont="1" applyBorder="1" applyAlignment="1">
      <alignment vertical="center" wrapText="1"/>
    </xf>
    <xf numFmtId="0" fontId="19" fillId="0" borderId="51" xfId="0" applyFont="1" applyBorder="1" applyAlignment="1">
      <alignment horizontal="justify" vertical="center" wrapText="1"/>
    </xf>
    <xf numFmtId="0" fontId="20" fillId="0" borderId="72" xfId="0" applyFont="1" applyBorder="1" applyAlignment="1">
      <alignment vertical="center" wrapText="1"/>
    </xf>
    <xf numFmtId="0" fontId="17" fillId="0" borderId="44" xfId="0" applyFont="1" applyBorder="1" applyAlignment="1">
      <alignment horizontal="justify" vertical="center"/>
    </xf>
    <xf numFmtId="0" fontId="24" fillId="2" borderId="44" xfId="0" applyFont="1" applyFill="1" applyBorder="1" applyAlignment="1">
      <alignment horizontal="justify" vertical="center" wrapText="1"/>
    </xf>
    <xf numFmtId="0" fontId="19" fillId="3" borderId="50" xfId="0" applyFont="1" applyFill="1" applyBorder="1" applyAlignment="1">
      <alignment horizontal="justify" vertical="center" wrapText="1"/>
    </xf>
    <xf numFmtId="0" fontId="20" fillId="0" borderId="71" xfId="0" applyFont="1" applyBorder="1" applyAlignment="1">
      <alignment horizontal="justify" vertical="center" wrapText="1"/>
    </xf>
    <xf numFmtId="0" fontId="0" fillId="0" borderId="0" xfId="0" applyNumberFormat="1" applyAlignment="1">
      <alignment horizontal="left" wrapText="1"/>
    </xf>
    <xf numFmtId="3" fontId="23" fillId="0" borderId="0" xfId="0" applyNumberFormat="1" applyFont="1" applyAlignment="1">
      <alignment horizontal="left"/>
    </xf>
    <xf numFmtId="4" fontId="23" fillId="0" borderId="0" xfId="0" applyNumberFormat="1" applyFont="1" applyAlignment="1">
      <alignment horizontal="left"/>
    </xf>
    <xf numFmtId="0" fontId="19" fillId="0" borderId="74" xfId="0" applyFont="1" applyBorder="1" applyAlignment="1">
      <alignment horizontal="justify" vertical="center" wrapText="1"/>
    </xf>
    <xf numFmtId="0" fontId="20" fillId="0" borderId="82" xfId="0" applyFont="1" applyBorder="1" applyAlignment="1">
      <alignment vertical="center" wrapText="1"/>
    </xf>
    <xf numFmtId="0" fontId="19" fillId="3" borderId="49" xfId="0" applyFont="1" applyFill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25" fillId="0" borderId="0" xfId="0" applyFont="1"/>
    <xf numFmtId="0" fontId="25" fillId="0" borderId="0" xfId="0" applyFont="1" applyAlignment="1">
      <alignment horizontal="left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2" fontId="1" fillId="0" borderId="34" xfId="0" applyNumberFormat="1" applyFont="1" applyBorder="1" applyAlignment="1">
      <alignment horizontal="center"/>
    </xf>
    <xf numFmtId="2" fontId="1" fillId="0" borderId="29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2" fillId="0" borderId="70" xfId="0" applyFont="1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6" fillId="0" borderId="39" xfId="0" applyNumberFormat="1" applyFont="1" applyBorder="1" applyAlignment="1">
      <alignment horizontal="center" vertical="center" wrapText="1"/>
    </xf>
    <xf numFmtId="0" fontId="6" fillId="0" borderId="20" xfId="0" applyNumberFormat="1" applyFont="1" applyBorder="1" applyAlignment="1">
      <alignment horizontal="center" vertical="center" wrapText="1"/>
    </xf>
    <xf numFmtId="0" fontId="6" fillId="0" borderId="87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3" fontId="17" fillId="0" borderId="46" xfId="0" applyNumberFormat="1" applyFont="1" applyFill="1" applyBorder="1" applyAlignment="1">
      <alignment horizontal="right" wrapText="1"/>
    </xf>
    <xf numFmtId="3" fontId="17" fillId="0" borderId="52" xfId="0" applyNumberFormat="1" applyFont="1" applyFill="1" applyBorder="1" applyAlignment="1">
      <alignment horizontal="right" wrapText="1"/>
    </xf>
    <xf numFmtId="165" fontId="23" fillId="0" borderId="0" xfId="0" applyNumberFormat="1" applyFont="1"/>
    <xf numFmtId="0" fontId="19" fillId="0" borderId="70" xfId="0" applyFont="1" applyBorder="1" applyAlignment="1">
      <alignment horizontal="justify" vertical="center" wrapText="1"/>
    </xf>
    <xf numFmtId="0" fontId="20" fillId="0" borderId="70" xfId="0" applyFont="1" applyBorder="1" applyAlignment="1">
      <alignment vertical="center" wrapText="1"/>
    </xf>
    <xf numFmtId="0" fontId="19" fillId="3" borderId="71" xfId="0" applyFont="1" applyFill="1" applyBorder="1" applyAlignment="1">
      <alignment horizontal="justify" vertical="center" wrapText="1"/>
    </xf>
    <xf numFmtId="1" fontId="17" fillId="0" borderId="71" xfId="0" applyNumberFormat="1" applyFont="1" applyFill="1" applyBorder="1" applyAlignment="1">
      <alignment horizontal="right" wrapText="1"/>
    </xf>
    <xf numFmtId="0" fontId="20" fillId="0" borderId="71" xfId="0" applyNumberFormat="1" applyFont="1" applyFill="1" applyBorder="1" applyAlignment="1">
      <alignment horizontal="right" wrapText="1"/>
    </xf>
    <xf numFmtId="0" fontId="19" fillId="0" borderId="72" xfId="0" applyFont="1" applyBorder="1" applyAlignment="1">
      <alignment horizontal="justify" vertical="center" wrapText="1"/>
    </xf>
    <xf numFmtId="0" fontId="17" fillId="0" borderId="39" xfId="0" applyFont="1" applyBorder="1" applyAlignment="1">
      <alignment horizontal="justify" vertical="center" wrapText="1"/>
    </xf>
    <xf numFmtId="0" fontId="17" fillId="0" borderId="20" xfId="0" applyFont="1" applyBorder="1" applyAlignment="1">
      <alignment vertical="center" wrapText="1"/>
    </xf>
    <xf numFmtId="3" fontId="17" fillId="0" borderId="73" xfId="0" applyNumberFormat="1" applyFont="1" applyFill="1" applyBorder="1" applyAlignment="1">
      <alignment horizontal="right" wrapText="1"/>
    </xf>
    <xf numFmtId="0" fontId="19" fillId="0" borderId="71" xfId="0" applyFont="1" applyBorder="1" applyAlignment="1">
      <alignment horizontal="justify" vertical="center" wrapText="1"/>
    </xf>
    <xf numFmtId="0" fontId="20" fillId="0" borderId="64" xfId="0" applyNumberFormat="1" applyFont="1" applyFill="1" applyBorder="1" applyAlignment="1">
      <alignment horizontal="right" wrapText="1"/>
    </xf>
    <xf numFmtId="0" fontId="29" fillId="0" borderId="0" xfId="1" applyFont="1"/>
    <xf numFmtId="0" fontId="28" fillId="0" borderId="0" xfId="1"/>
    <xf numFmtId="0" fontId="9" fillId="0" borderId="0" xfId="1" applyFont="1" applyAlignment="1">
      <alignment horizontal="center"/>
    </xf>
    <xf numFmtId="0" fontId="9" fillId="0" borderId="0" xfId="1" applyFont="1" applyBorder="1" applyAlignment="1"/>
    <xf numFmtId="0" fontId="28" fillId="0" borderId="0" xfId="1" applyBorder="1" applyAlignment="1"/>
    <xf numFmtId="0" fontId="11" fillId="0" borderId="1" xfId="1" applyFont="1" applyBorder="1" applyAlignment="1">
      <alignment horizontal="right" vertical="center"/>
    </xf>
    <xf numFmtId="0" fontId="10" fillId="0" borderId="1" xfId="1" applyFont="1" applyFill="1" applyBorder="1" applyAlignment="1">
      <alignment horizontal="justify" vertical="center"/>
    </xf>
    <xf numFmtId="3" fontId="10" fillId="0" borderId="1" xfId="1" applyNumberFormat="1" applyFont="1" applyFill="1" applyBorder="1" applyAlignment="1">
      <alignment horizontal="center"/>
    </xf>
    <xf numFmtId="0" fontId="10" fillId="0" borderId="1" xfId="1" applyFont="1" applyFill="1" applyBorder="1" applyAlignment="1">
      <alignment horizontal="justify" vertical="center" wrapText="1"/>
    </xf>
    <xf numFmtId="0" fontId="11" fillId="0" borderId="1" xfId="1" applyFont="1" applyFill="1" applyBorder="1" applyAlignment="1">
      <alignment horizontal="justify" vertical="center" wrapText="1"/>
    </xf>
    <xf numFmtId="0" fontId="9" fillId="0" borderId="0" xfId="1" applyFont="1" applyBorder="1"/>
    <xf numFmtId="0" fontId="28" fillId="0" borderId="0" xfId="1" applyBorder="1"/>
    <xf numFmtId="0" fontId="12" fillId="0" borderId="1" xfId="1" applyFont="1" applyFill="1" applyBorder="1" applyAlignment="1">
      <alignment horizontal="justify" vertical="center" wrapText="1"/>
    </xf>
    <xf numFmtId="3" fontId="9" fillId="0" borderId="1" xfId="1" applyNumberFormat="1" applyFont="1" applyFill="1" applyBorder="1" applyAlignment="1">
      <alignment horizontal="center"/>
    </xf>
    <xf numFmtId="0" fontId="9" fillId="0" borderId="0" xfId="1" applyFont="1"/>
    <xf numFmtId="3" fontId="9" fillId="0" borderId="1" xfId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left" vertical="center" wrapText="1"/>
    </xf>
    <xf numFmtId="0" fontId="28" fillId="0" borderId="0" xfId="1" applyAlignment="1">
      <alignment wrapText="1"/>
    </xf>
    <xf numFmtId="0" fontId="1" fillId="0" borderId="66" xfId="0" applyFont="1" applyBorder="1" applyAlignment="1">
      <alignment horizont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32" fillId="3" borderId="90" xfId="0" applyFont="1" applyFill="1" applyBorder="1" applyAlignment="1">
      <alignment horizontal="center" vertical="center"/>
    </xf>
    <xf numFmtId="0" fontId="32" fillId="3" borderId="18" xfId="0" applyFont="1" applyFill="1" applyBorder="1" applyAlignment="1">
      <alignment horizontal="center" vertical="center"/>
    </xf>
    <xf numFmtId="0" fontId="32" fillId="3" borderId="91" xfId="0" applyFont="1" applyFill="1" applyBorder="1" applyAlignment="1">
      <alignment horizontal="center" vertical="center"/>
    </xf>
    <xf numFmtId="0" fontId="32" fillId="3" borderId="20" xfId="0" applyFont="1" applyFill="1" applyBorder="1" applyAlignment="1">
      <alignment horizontal="center" vertical="center" wrapText="1"/>
    </xf>
    <xf numFmtId="0" fontId="32" fillId="3" borderId="0" xfId="0" applyFont="1" applyFill="1" applyAlignment="1">
      <alignment horizontal="center" vertical="center"/>
    </xf>
    <xf numFmtId="0" fontId="1" fillId="0" borderId="59" xfId="0" applyFont="1" applyBorder="1" applyAlignment="1">
      <alignment horizontal="center"/>
    </xf>
    <xf numFmtId="0" fontId="2" fillId="0" borderId="45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33" fillId="3" borderId="92" xfId="0" applyFont="1" applyFill="1" applyBorder="1" applyAlignment="1">
      <alignment horizontal="center" vertical="center"/>
    </xf>
    <xf numFmtId="0" fontId="33" fillId="3" borderId="93" xfId="0" applyFont="1" applyFill="1" applyBorder="1" applyAlignment="1">
      <alignment horizontal="center" vertical="center"/>
    </xf>
    <xf numFmtId="0" fontId="33" fillId="3" borderId="94" xfId="0" applyFont="1" applyFill="1" applyBorder="1" applyAlignment="1">
      <alignment horizontal="center" vertical="center"/>
    </xf>
    <xf numFmtId="0" fontId="33" fillId="3" borderId="95" xfId="0" applyFont="1" applyFill="1" applyBorder="1" applyAlignment="1">
      <alignment horizontal="center" vertical="center"/>
    </xf>
    <xf numFmtId="0" fontId="33" fillId="3" borderId="96" xfId="0" applyFont="1" applyFill="1" applyBorder="1" applyAlignment="1">
      <alignment horizontal="center" vertical="center"/>
    </xf>
    <xf numFmtId="0" fontId="33" fillId="3" borderId="97" xfId="0" applyFont="1" applyFill="1" applyBorder="1" applyAlignment="1">
      <alignment horizontal="center" vertical="center"/>
    </xf>
    <xf numFmtId="0" fontId="33" fillId="3" borderId="95" xfId="0" applyFont="1" applyFill="1" applyBorder="1" applyAlignment="1"/>
    <xf numFmtId="0" fontId="33" fillId="3" borderId="96" xfId="0" applyFont="1" applyFill="1" applyBorder="1" applyAlignment="1"/>
    <xf numFmtId="0" fontId="33" fillId="3" borderId="97" xfId="0" applyFont="1" applyFill="1" applyBorder="1" applyAlignment="1"/>
    <xf numFmtId="0" fontId="32" fillId="3" borderId="95" xfId="0" applyFont="1" applyFill="1" applyBorder="1" applyAlignment="1">
      <alignment horizontal="center" vertical="center"/>
    </xf>
    <xf numFmtId="0" fontId="32" fillId="3" borderId="96" xfId="0" applyFont="1" applyFill="1" applyBorder="1" applyAlignment="1">
      <alignment horizontal="center" vertical="center"/>
    </xf>
    <xf numFmtId="0" fontId="32" fillId="3" borderId="97" xfId="0" applyFont="1" applyFill="1" applyBorder="1" applyAlignment="1">
      <alignment horizontal="center" vertical="center"/>
    </xf>
    <xf numFmtId="0" fontId="33" fillId="3" borderId="98" xfId="0" applyFont="1" applyFill="1" applyBorder="1" applyAlignment="1">
      <alignment horizontal="center" vertical="center"/>
    </xf>
    <xf numFmtId="0" fontId="33" fillId="3" borderId="99" xfId="0" applyFont="1" applyFill="1" applyBorder="1" applyAlignment="1">
      <alignment horizontal="center" vertical="center"/>
    </xf>
    <xf numFmtId="0" fontId="33" fillId="3" borderId="100" xfId="0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/>
    </xf>
    <xf numFmtId="0" fontId="1" fillId="0" borderId="88" xfId="0" applyFont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2" fontId="1" fillId="0" borderId="61" xfId="0" applyNumberFormat="1" applyFont="1" applyBorder="1" applyAlignment="1">
      <alignment horizontal="center"/>
    </xf>
    <xf numFmtId="3" fontId="17" fillId="0" borderId="88" xfId="0" applyNumberFormat="1" applyFont="1" applyFill="1" applyBorder="1" applyAlignment="1">
      <alignment horizontal="right" wrapText="1"/>
    </xf>
    <xf numFmtId="3" fontId="17" fillId="0" borderId="61" xfId="0" applyNumberFormat="1" applyFont="1" applyFill="1" applyBorder="1" applyAlignment="1">
      <alignment horizontal="right" wrapText="1"/>
    </xf>
    <xf numFmtId="3" fontId="20" fillId="0" borderId="61" xfId="0" applyNumberFormat="1" applyFont="1" applyFill="1" applyBorder="1" applyAlignment="1">
      <alignment horizontal="right" wrapText="1"/>
    </xf>
    <xf numFmtId="4" fontId="18" fillId="0" borderId="52" xfId="0" applyNumberFormat="1" applyFont="1" applyFill="1" applyBorder="1" applyAlignment="1" applyProtection="1">
      <alignment vertical="center" wrapText="1"/>
    </xf>
    <xf numFmtId="2" fontId="21" fillId="0" borderId="76" xfId="0" applyNumberFormat="1" applyFont="1" applyFill="1" applyBorder="1" applyAlignment="1" applyProtection="1">
      <alignment vertical="center" wrapText="1"/>
    </xf>
    <xf numFmtId="4" fontId="21" fillId="0" borderId="78" xfId="0" applyNumberFormat="1" applyFont="1" applyFill="1" applyBorder="1" applyAlignment="1" applyProtection="1">
      <alignment vertical="center" wrapText="1"/>
    </xf>
    <xf numFmtId="2" fontId="22" fillId="0" borderId="78" xfId="0" applyNumberFormat="1" applyFont="1" applyFill="1" applyBorder="1" applyAlignment="1" applyProtection="1">
      <alignment vertical="center" wrapText="1"/>
    </xf>
    <xf numFmtId="2" fontId="21" fillId="0" borderId="80" xfId="0" applyNumberFormat="1" applyFont="1" applyFill="1" applyBorder="1" applyAlignment="1" applyProtection="1">
      <alignment vertical="center" wrapText="1"/>
    </xf>
    <xf numFmtId="2" fontId="22" fillId="0" borderId="76" xfId="0" applyNumberFormat="1" applyFont="1" applyFill="1" applyBorder="1" applyAlignment="1" applyProtection="1">
      <alignment vertical="center" wrapText="1"/>
    </xf>
    <xf numFmtId="2" fontId="22" fillId="0" borderId="80" xfId="0" applyNumberFormat="1" applyFont="1" applyFill="1" applyBorder="1" applyAlignment="1" applyProtection="1">
      <alignment vertical="center" wrapText="1"/>
    </xf>
    <xf numFmtId="2" fontId="18" fillId="0" borderId="52" xfId="0" applyNumberFormat="1" applyFont="1" applyFill="1" applyBorder="1" applyAlignment="1" applyProtection="1">
      <alignment vertical="center" wrapText="1"/>
    </xf>
    <xf numFmtId="4" fontId="21" fillId="0" borderId="86" xfId="0" applyNumberFormat="1" applyFont="1" applyFill="1" applyBorder="1" applyAlignment="1" applyProtection="1">
      <alignment vertical="center" wrapText="1"/>
    </xf>
    <xf numFmtId="2" fontId="18" fillId="0" borderId="19" xfId="0" applyNumberFormat="1" applyFont="1" applyFill="1" applyBorder="1" applyAlignment="1" applyProtection="1">
      <alignment vertical="center" wrapText="1"/>
    </xf>
    <xf numFmtId="4" fontId="17" fillId="0" borderId="88" xfId="0" applyNumberFormat="1" applyFont="1" applyFill="1" applyBorder="1" applyAlignment="1">
      <alignment wrapText="1"/>
    </xf>
    <xf numFmtId="3" fontId="21" fillId="0" borderId="71" xfId="0" applyNumberFormat="1" applyFont="1" applyFill="1" applyBorder="1" applyAlignment="1" applyProtection="1">
      <alignment vertical="center" wrapText="1"/>
    </xf>
    <xf numFmtId="4" fontId="17" fillId="0" borderId="61" xfId="0" applyNumberFormat="1" applyFont="1" applyFill="1" applyBorder="1" applyAlignment="1">
      <alignment wrapText="1"/>
    </xf>
    <xf numFmtId="4" fontId="20" fillId="0" borderId="61" xfId="0" applyNumberFormat="1" applyFont="1" applyFill="1" applyBorder="1" applyAlignment="1">
      <alignment wrapText="1"/>
    </xf>
    <xf numFmtId="2" fontId="21" fillId="4" borderId="85" xfId="0" applyNumberFormat="1" applyFont="1" applyFill="1" applyBorder="1" applyAlignment="1" applyProtection="1">
      <alignment vertical="center" wrapText="1"/>
    </xf>
    <xf numFmtId="2" fontId="21" fillId="4" borderId="86" xfId="0" applyNumberFormat="1" applyFont="1" applyFill="1" applyBorder="1" applyAlignment="1" applyProtection="1">
      <alignment vertical="center" wrapText="1"/>
    </xf>
    <xf numFmtId="4" fontId="17" fillId="0" borderId="45" xfId="0" applyNumberFormat="1" applyFont="1" applyFill="1" applyBorder="1" applyAlignment="1">
      <alignment wrapText="1"/>
    </xf>
    <xf numFmtId="3" fontId="18" fillId="0" borderId="52" xfId="0" applyNumberFormat="1" applyFont="1" applyFill="1" applyBorder="1" applyAlignment="1" applyProtection="1">
      <alignment horizontal="right" vertical="center" wrapText="1"/>
    </xf>
    <xf numFmtId="3" fontId="21" fillId="0" borderId="76" xfId="0" applyNumberFormat="1" applyFont="1" applyFill="1" applyBorder="1" applyAlignment="1" applyProtection="1">
      <alignment horizontal="right" vertical="center" wrapText="1"/>
    </xf>
    <xf numFmtId="3" fontId="21" fillId="0" borderId="77" xfId="0" applyNumberFormat="1" applyFont="1" applyFill="1" applyBorder="1" applyAlignment="1" applyProtection="1">
      <alignment horizontal="right" vertical="center" wrapText="1"/>
    </xf>
    <xf numFmtId="3" fontId="21" fillId="0" borderId="78" xfId="0" applyNumberFormat="1" applyFont="1" applyFill="1" applyBorder="1" applyAlignment="1" applyProtection="1">
      <alignment horizontal="right" vertical="center" wrapText="1"/>
    </xf>
    <xf numFmtId="3" fontId="21" fillId="0" borderId="79" xfId="0" applyNumberFormat="1" applyFont="1" applyFill="1" applyBorder="1" applyAlignment="1" applyProtection="1">
      <alignment horizontal="right" vertical="center" wrapText="1"/>
    </xf>
    <xf numFmtId="3" fontId="22" fillId="0" borderId="78" xfId="0" applyNumberFormat="1" applyFont="1" applyFill="1" applyBorder="1" applyAlignment="1" applyProtection="1">
      <alignment horizontal="right" vertical="center" wrapText="1"/>
    </xf>
    <xf numFmtId="3" fontId="22" fillId="0" borderId="79" xfId="0" applyNumberFormat="1" applyFont="1" applyFill="1" applyBorder="1" applyAlignment="1" applyProtection="1">
      <alignment horizontal="right" vertical="center" wrapText="1"/>
    </xf>
    <xf numFmtId="3" fontId="22" fillId="0" borderId="80" xfId="0" applyNumberFormat="1" applyFont="1" applyFill="1" applyBorder="1" applyAlignment="1" applyProtection="1">
      <alignment horizontal="right" vertical="center" wrapText="1"/>
    </xf>
    <xf numFmtId="3" fontId="21" fillId="0" borderId="80" xfId="0" applyNumberFormat="1" applyFont="1" applyFill="1" applyBorder="1" applyAlignment="1" applyProtection="1">
      <alignment horizontal="right" vertical="center" wrapText="1"/>
    </xf>
    <xf numFmtId="3" fontId="21" fillId="0" borderId="81" xfId="0" applyNumberFormat="1" applyFont="1" applyFill="1" applyBorder="1" applyAlignment="1" applyProtection="1">
      <alignment horizontal="right" vertical="center" wrapText="1"/>
    </xf>
    <xf numFmtId="3" fontId="18" fillId="0" borderId="46" xfId="0" applyNumberFormat="1" applyFont="1" applyFill="1" applyBorder="1" applyAlignment="1" applyProtection="1">
      <alignment horizontal="right" vertical="center" wrapText="1"/>
    </xf>
    <xf numFmtId="3" fontId="22" fillId="0" borderId="76" xfId="0" applyNumberFormat="1" applyFont="1" applyFill="1" applyBorder="1" applyAlignment="1" applyProtection="1">
      <alignment horizontal="right" vertical="center" wrapText="1"/>
    </xf>
    <xf numFmtId="3" fontId="22" fillId="0" borderId="77" xfId="0" applyNumberFormat="1" applyFont="1" applyFill="1" applyBorder="1" applyAlignment="1" applyProtection="1">
      <alignment horizontal="right" vertical="center" wrapText="1"/>
    </xf>
    <xf numFmtId="3" fontId="22" fillId="0" borderId="81" xfId="0" applyNumberFormat="1" applyFont="1" applyFill="1" applyBorder="1" applyAlignment="1" applyProtection="1">
      <alignment horizontal="right" vertical="center" wrapText="1"/>
    </xf>
    <xf numFmtId="3" fontId="21" fillId="0" borderId="83" xfId="0" applyNumberFormat="1" applyFont="1" applyFill="1" applyBorder="1" applyAlignment="1" applyProtection="1">
      <alignment horizontal="right" vertical="center" wrapText="1"/>
    </xf>
    <xf numFmtId="3" fontId="21" fillId="0" borderId="89" xfId="0" applyNumberFormat="1" applyFont="1" applyFill="1" applyBorder="1" applyAlignment="1" applyProtection="1">
      <alignment horizontal="right" vertical="center" wrapText="1"/>
    </xf>
    <xf numFmtId="3" fontId="22" fillId="0" borderId="89" xfId="0" applyNumberFormat="1" applyFont="1" applyFill="1" applyBorder="1" applyAlignment="1" applyProtection="1">
      <alignment horizontal="right" vertical="center" wrapText="1"/>
    </xf>
    <xf numFmtId="3" fontId="18" fillId="0" borderId="19" xfId="0" applyNumberFormat="1" applyFont="1" applyFill="1" applyBorder="1" applyAlignment="1" applyProtection="1">
      <alignment horizontal="right" vertical="center" wrapText="1"/>
    </xf>
    <xf numFmtId="3" fontId="18" fillId="0" borderId="0" xfId="0" applyNumberFormat="1" applyFont="1" applyFill="1" applyBorder="1" applyAlignment="1" applyProtection="1">
      <alignment horizontal="right" vertical="center" wrapText="1"/>
    </xf>
    <xf numFmtId="3" fontId="21" fillId="0" borderId="101" xfId="0" applyNumberFormat="1" applyFont="1" applyFill="1" applyBorder="1" applyAlignment="1" applyProtection="1">
      <alignment horizontal="right" vertical="center" wrapText="1"/>
    </xf>
    <xf numFmtId="3" fontId="18" fillId="0" borderId="45" xfId="0" applyNumberFormat="1" applyFont="1" applyFill="1" applyBorder="1" applyAlignment="1" applyProtection="1">
      <alignment horizontal="right" vertical="center" wrapText="1"/>
    </xf>
    <xf numFmtId="3" fontId="21" fillId="4" borderId="84" xfId="0" applyNumberFormat="1" applyFont="1" applyFill="1" applyBorder="1" applyAlignment="1" applyProtection="1">
      <alignment horizontal="right" vertical="center" wrapText="1"/>
    </xf>
    <xf numFmtId="3" fontId="21" fillId="4" borderId="83" xfId="0" applyNumberFormat="1" applyFont="1" applyFill="1" applyBorder="1" applyAlignment="1" applyProtection="1">
      <alignment horizontal="right" vertical="center" wrapText="1"/>
    </xf>
    <xf numFmtId="3" fontId="21" fillId="4" borderId="79" xfId="0" applyNumberFormat="1" applyFont="1" applyFill="1" applyBorder="1" applyAlignment="1" applyProtection="1">
      <alignment horizontal="right" vertical="center" wrapText="1"/>
    </xf>
    <xf numFmtId="3" fontId="21" fillId="4" borderId="78" xfId="0" applyNumberFormat="1" applyFont="1" applyFill="1" applyBorder="1" applyAlignment="1" applyProtection="1">
      <alignment horizontal="right" vertical="center" wrapText="1"/>
    </xf>
    <xf numFmtId="3" fontId="27" fillId="0" borderId="44" xfId="0" applyNumberFormat="1" applyFont="1" applyFill="1" applyBorder="1" applyAlignment="1">
      <alignment horizontal="right" wrapText="1"/>
    </xf>
    <xf numFmtId="0" fontId="20" fillId="0" borderId="50" xfId="0" applyFont="1" applyBorder="1" applyAlignment="1">
      <alignment vertical="center" wrapText="1"/>
    </xf>
    <xf numFmtId="0" fontId="20" fillId="0" borderId="82" xfId="0" applyNumberFormat="1" applyFont="1" applyFill="1" applyBorder="1" applyAlignment="1">
      <alignment horizontal="right" wrapText="1"/>
    </xf>
    <xf numFmtId="3" fontId="21" fillId="0" borderId="50" xfId="0" applyNumberFormat="1" applyFont="1" applyFill="1" applyBorder="1" applyAlignment="1" applyProtection="1">
      <alignment horizontal="right" vertical="center" wrapText="1"/>
    </xf>
    <xf numFmtId="3" fontId="21" fillId="0" borderId="61" xfId="0" applyNumberFormat="1" applyFont="1" applyFill="1" applyBorder="1" applyAlignment="1" applyProtection="1">
      <alignment horizontal="right" vertical="center" wrapText="1"/>
    </xf>
    <xf numFmtId="3" fontId="21" fillId="0" borderId="71" xfId="0" applyNumberFormat="1" applyFont="1" applyFill="1" applyBorder="1" applyAlignment="1" applyProtection="1">
      <alignment horizontal="right" vertical="center" wrapText="1"/>
    </xf>
    <xf numFmtId="2" fontId="21" fillId="0" borderId="76" xfId="0" applyNumberFormat="1" applyFont="1" applyFill="1" applyBorder="1" applyAlignment="1" applyProtection="1">
      <alignment horizontal="right" vertical="center" wrapText="1"/>
    </xf>
    <xf numFmtId="1" fontId="34" fillId="0" borderId="0" xfId="0" applyNumberFormat="1" applyFont="1"/>
    <xf numFmtId="1" fontId="34" fillId="0" borderId="0" xfId="0" applyNumberFormat="1" applyFont="1" applyAlignment="1">
      <alignment horizontal="left" wrapText="1"/>
    </xf>
    <xf numFmtId="2" fontId="1" fillId="0" borderId="75" xfId="0" applyNumberFormat="1" applyFont="1" applyBorder="1" applyAlignment="1">
      <alignment horizontal="center"/>
    </xf>
    <xf numFmtId="3" fontId="27" fillId="0" borderId="52" xfId="0" applyNumberFormat="1" applyFont="1" applyFill="1" applyBorder="1" applyAlignment="1">
      <alignment horizontal="right" wrapText="1"/>
    </xf>
    <xf numFmtId="0" fontId="1" fillId="0" borderId="102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8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5" fontId="1" fillId="0" borderId="28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0" fontId="1" fillId="0" borderId="37" xfId="0" applyFont="1" applyBorder="1" applyAlignment="1">
      <alignment horizontal="center" vertical="center" textRotation="90"/>
    </xf>
    <xf numFmtId="0" fontId="1" fillId="0" borderId="38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/>
    </xf>
    <xf numFmtId="0" fontId="30" fillId="0" borderId="37" xfId="0" applyFont="1" applyBorder="1" applyAlignment="1">
      <alignment vertical="center"/>
    </xf>
    <xf numFmtId="0" fontId="30" fillId="0" borderId="47" xfId="0" applyFont="1" applyBorder="1" applyAlignment="1">
      <alignment vertical="center"/>
    </xf>
    <xf numFmtId="0" fontId="30" fillId="0" borderId="48" xfId="0" applyFont="1" applyBorder="1" applyAlignment="1">
      <alignment vertical="center"/>
    </xf>
    <xf numFmtId="0" fontId="30" fillId="0" borderId="38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30" fillId="0" borderId="68" xfId="0" applyFont="1" applyBorder="1" applyAlignment="1">
      <alignment vertical="center"/>
    </xf>
    <xf numFmtId="0" fontId="30" fillId="0" borderId="39" xfId="0" applyFont="1" applyBorder="1" applyAlignment="1">
      <alignment vertical="center"/>
    </xf>
    <xf numFmtId="0" fontId="30" fillId="0" borderId="40" xfId="0" applyFont="1" applyBorder="1" applyAlignment="1">
      <alignment vertical="center"/>
    </xf>
    <xf numFmtId="0" fontId="30" fillId="0" borderId="87" xfId="0" applyFont="1" applyBorder="1" applyAlignment="1">
      <alignment vertical="center"/>
    </xf>
    <xf numFmtId="165" fontId="1" fillId="0" borderId="31" xfId="0" applyNumberFormat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35" fillId="0" borderId="0" xfId="0" applyFont="1" applyAlignment="1">
      <alignment horizontal="left"/>
    </xf>
    <xf numFmtId="0" fontId="6" fillId="0" borderId="37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/>
    </xf>
    <xf numFmtId="0" fontId="1" fillId="0" borderId="40" xfId="0" applyFont="1" applyBorder="1" applyAlignment="1">
      <alignment horizontal="center" vertical="center" textRotation="90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/>
    </xf>
    <xf numFmtId="0" fontId="2" fillId="0" borderId="47" xfId="0" applyFont="1" applyBorder="1" applyAlignment="1">
      <alignment horizontal="center" vertical="center" textRotation="90"/>
    </xf>
    <xf numFmtId="0" fontId="2" fillId="0" borderId="40" xfId="0" applyFont="1" applyBorder="1" applyAlignment="1">
      <alignment horizontal="center" vertical="center" textRotation="90"/>
    </xf>
    <xf numFmtId="0" fontId="6" fillId="0" borderId="39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 textRotation="90"/>
    </xf>
    <xf numFmtId="0" fontId="1" fillId="0" borderId="64" xfId="0" applyFont="1" applyBorder="1" applyAlignment="1">
      <alignment horizontal="center" vertical="center" textRotation="90"/>
    </xf>
    <xf numFmtId="0" fontId="1" fillId="0" borderId="65" xfId="0" applyFont="1" applyBorder="1" applyAlignment="1">
      <alignment horizontal="center" vertical="center" textRotation="90"/>
    </xf>
    <xf numFmtId="0" fontId="6" fillId="0" borderId="4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left"/>
    </xf>
    <xf numFmtId="0" fontId="1" fillId="0" borderId="65" xfId="0" applyFont="1" applyBorder="1" applyAlignment="1">
      <alignment horizontal="left"/>
    </xf>
    <xf numFmtId="0" fontId="1" fillId="0" borderId="63" xfId="0" applyFont="1" applyBorder="1" applyAlignment="1">
      <alignment horizontal="left"/>
    </xf>
    <xf numFmtId="0" fontId="1" fillId="0" borderId="64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2" fillId="0" borderId="66" xfId="0" applyFont="1" applyBorder="1" applyAlignment="1">
      <alignment horizontal="center" vertical="center"/>
    </xf>
    <xf numFmtId="0" fontId="35" fillId="0" borderId="0" xfId="1" applyFont="1" applyAlignment="1">
      <alignment horizontal="left"/>
    </xf>
    <xf numFmtId="0" fontId="36" fillId="0" borderId="0" xfId="1" applyFont="1" applyAlignment="1">
      <alignment horizontal="right"/>
    </xf>
    <xf numFmtId="0" fontId="35" fillId="0" borderId="0" xfId="1" applyFont="1"/>
    <xf numFmtId="0" fontId="35" fillId="0" borderId="0" xfId="1" applyFont="1" applyAlignment="1">
      <alignment horizontal="right"/>
    </xf>
    <xf numFmtId="0" fontId="28" fillId="0" borderId="0" xfId="1" applyAlignment="1">
      <alignment horizontal="center"/>
    </xf>
    <xf numFmtId="0" fontId="36" fillId="0" borderId="34" xfId="1" applyFont="1" applyBorder="1" applyAlignment="1">
      <alignment horizontal="center" vertical="center"/>
    </xf>
    <xf numFmtId="0" fontId="36" fillId="0" borderId="9" xfId="1" applyFont="1" applyBorder="1" applyAlignment="1">
      <alignment horizontal="center" vertical="center"/>
    </xf>
    <xf numFmtId="0" fontId="36" fillId="0" borderId="36" xfId="1" applyFont="1" applyBorder="1" applyAlignment="1">
      <alignment horizontal="center" vertical="center"/>
    </xf>
    <xf numFmtId="0" fontId="36" fillId="0" borderId="15" xfId="1" applyFont="1" applyBorder="1" applyAlignment="1">
      <alignment horizontal="center" vertical="center"/>
    </xf>
    <xf numFmtId="0" fontId="36" fillId="0" borderId="59" xfId="1" applyFont="1" applyBorder="1" applyAlignment="1">
      <alignment horizontal="center" vertical="center"/>
    </xf>
    <xf numFmtId="0" fontId="36" fillId="0" borderId="16" xfId="1" applyFont="1" applyBorder="1" applyAlignment="1">
      <alignment horizontal="center" vertical="center"/>
    </xf>
    <xf numFmtId="0" fontId="36" fillId="0" borderId="17" xfId="1" applyFont="1" applyBorder="1" applyAlignment="1">
      <alignment horizontal="center" vertical="center"/>
    </xf>
    <xf numFmtId="3" fontId="36" fillId="0" borderId="6" xfId="1" applyNumberFormat="1" applyFont="1" applyBorder="1" applyAlignment="1">
      <alignment horizontal="right"/>
    </xf>
    <xf numFmtId="3" fontId="37" fillId="0" borderId="6" xfId="1" applyNumberFormat="1" applyFont="1" applyBorder="1" applyAlignment="1">
      <alignment horizontal="right"/>
    </xf>
    <xf numFmtId="3" fontId="36" fillId="0" borderId="10" xfId="1" applyNumberFormat="1" applyFont="1" applyBorder="1" applyAlignment="1">
      <alignment horizontal="right"/>
    </xf>
    <xf numFmtId="3" fontId="37" fillId="0" borderId="88" xfId="1" applyNumberFormat="1" applyFont="1" applyBorder="1" applyAlignment="1">
      <alignment horizontal="right"/>
    </xf>
    <xf numFmtId="0" fontId="36" fillId="0" borderId="38" xfId="1" applyFont="1" applyBorder="1"/>
    <xf numFmtId="0" fontId="36" fillId="0" borderId="1" xfId="1" applyFont="1" applyBorder="1"/>
    <xf numFmtId="3" fontId="36" fillId="0" borderId="1" xfId="1" applyNumberFormat="1" applyFont="1" applyBorder="1" applyAlignment="1">
      <alignment horizontal="right"/>
    </xf>
    <xf numFmtId="3" fontId="37" fillId="0" borderId="1" xfId="1" applyNumberFormat="1" applyFont="1" applyBorder="1" applyAlignment="1">
      <alignment horizontal="right"/>
    </xf>
    <xf numFmtId="3" fontId="37" fillId="0" borderId="61" xfId="1" applyNumberFormat="1" applyFont="1" applyBorder="1" applyAlignment="1">
      <alignment horizontal="right"/>
    </xf>
    <xf numFmtId="0" fontId="36" fillId="0" borderId="35" xfId="1" applyFont="1" applyBorder="1"/>
    <xf numFmtId="0" fontId="36" fillId="0" borderId="4" xfId="1" applyFont="1" applyBorder="1"/>
    <xf numFmtId="3" fontId="36" fillId="0" borderId="4" xfId="1" applyNumberFormat="1" applyFont="1" applyBorder="1" applyAlignment="1">
      <alignment horizontal="right"/>
    </xf>
    <xf numFmtId="3" fontId="37" fillId="0" borderId="4" xfId="1" applyNumberFormat="1" applyFont="1" applyBorder="1" applyAlignment="1">
      <alignment horizontal="right"/>
    </xf>
    <xf numFmtId="3" fontId="37" fillId="0" borderId="102" xfId="1" applyNumberFormat="1" applyFont="1" applyBorder="1" applyAlignment="1">
      <alignment horizontal="right"/>
    </xf>
    <xf numFmtId="0" fontId="36" fillId="0" borderId="36" xfId="1" applyFont="1" applyBorder="1"/>
    <xf numFmtId="0" fontId="37" fillId="0" borderId="16" xfId="1" applyFont="1" applyBorder="1"/>
    <xf numFmtId="3" fontId="37" fillId="0" borderId="16" xfId="1" applyNumberFormat="1" applyFont="1" applyBorder="1" applyAlignment="1">
      <alignment horizontal="right"/>
    </xf>
    <xf numFmtId="3" fontId="37" fillId="0" borderId="75" xfId="1" applyNumberFormat="1" applyFont="1" applyBorder="1" applyAlignment="1">
      <alignment horizontal="right"/>
    </xf>
    <xf numFmtId="3" fontId="36" fillId="0" borderId="16" xfId="1" applyNumberFormat="1" applyFont="1" applyBorder="1" applyAlignment="1">
      <alignment horizontal="right"/>
    </xf>
    <xf numFmtId="1" fontId="1" fillId="0" borderId="54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65" fontId="1" fillId="0" borderId="54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0" fontId="37" fillId="0" borderId="37" xfId="1" applyFont="1" applyBorder="1"/>
    <xf numFmtId="0" fontId="36" fillId="0" borderId="10" xfId="1" applyFont="1" applyBorder="1"/>
    <xf numFmtId="3" fontId="37" fillId="0" borderId="10" xfId="1" applyNumberFormat="1" applyFont="1" applyBorder="1" applyAlignment="1">
      <alignment horizontal="right"/>
    </xf>
    <xf numFmtId="3" fontId="37" fillId="0" borderId="11" xfId="1" applyNumberFormat="1" applyFont="1" applyBorder="1" applyAlignment="1">
      <alignment horizontal="right"/>
    </xf>
    <xf numFmtId="3" fontId="37" fillId="0" borderId="30" xfId="1" applyNumberFormat="1" applyFont="1" applyBorder="1" applyAlignment="1">
      <alignment horizontal="right"/>
    </xf>
    <xf numFmtId="3" fontId="37" fillId="0" borderId="17" xfId="1" applyNumberFormat="1" applyFont="1" applyBorder="1" applyAlignment="1">
      <alignment horizontal="right"/>
    </xf>
    <xf numFmtId="0" fontId="28" fillId="0" borderId="0" xfId="1" applyBorder="1" applyAlignment="1">
      <alignment horizontal="center"/>
    </xf>
    <xf numFmtId="0" fontId="33" fillId="3" borderId="103" xfId="0" applyFont="1" applyFill="1" applyBorder="1" applyAlignment="1">
      <alignment horizontal="center" vertical="center"/>
    </xf>
    <xf numFmtId="0" fontId="33" fillId="3" borderId="104" xfId="0" applyFont="1" applyFill="1" applyBorder="1" applyAlignment="1">
      <alignment horizontal="center" vertical="center"/>
    </xf>
    <xf numFmtId="0" fontId="33" fillId="3" borderId="105" xfId="0" applyFont="1" applyFill="1" applyBorder="1" applyAlignment="1">
      <alignment horizontal="center" vertical="center"/>
    </xf>
    <xf numFmtId="0" fontId="2" fillId="0" borderId="24" xfId="0" applyFont="1" applyBorder="1" applyAlignment="1"/>
    <xf numFmtId="0" fontId="2" fillId="0" borderId="47" xfId="0" applyFont="1" applyBorder="1" applyAlignment="1"/>
    <xf numFmtId="4" fontId="18" fillId="0" borderId="45" xfId="0" applyNumberFormat="1" applyFont="1" applyFill="1" applyBorder="1" applyAlignment="1" applyProtection="1">
      <alignment horizontal="right" vertical="center" wrapText="1"/>
    </xf>
    <xf numFmtId="0" fontId="2" fillId="0" borderId="54" xfId="0" applyFont="1" applyBorder="1" applyAlignment="1">
      <alignment horizontal="center" vertical="center" textRotation="90"/>
    </xf>
    <xf numFmtId="0" fontId="2" fillId="0" borderId="28" xfId="0" applyFont="1" applyBorder="1" applyAlignment="1">
      <alignment horizontal="center" vertical="center" textRotation="90"/>
    </xf>
    <xf numFmtId="0" fontId="2" fillId="0" borderId="27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42" xfId="0" applyFont="1" applyBorder="1" applyAlignment="1">
      <alignment horizontal="center" vertical="center" textRotation="90"/>
    </xf>
    <xf numFmtId="0" fontId="2" fillId="0" borderId="37" xfId="0" applyFont="1" applyBorder="1" applyAlignment="1">
      <alignment horizontal="center" vertical="center" textRotation="90" wrapText="1"/>
    </xf>
    <xf numFmtId="0" fontId="2" fillId="0" borderId="38" xfId="0" applyFont="1" applyBorder="1" applyAlignment="1">
      <alignment horizontal="center" vertical="center" textRotation="90" wrapText="1"/>
    </xf>
    <xf numFmtId="0" fontId="2" fillId="0" borderId="39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 textRotation="90"/>
    </xf>
    <xf numFmtId="0" fontId="1" fillId="0" borderId="28" xfId="0" applyFont="1" applyBorder="1" applyAlignment="1">
      <alignment horizontal="center" vertical="center" textRotation="90"/>
    </xf>
    <xf numFmtId="0" fontId="1" fillId="0" borderId="27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textRotation="90" wrapText="1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textRotation="90" wrapText="1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8" xfId="0" applyFont="1" applyBorder="1" applyAlignment="1">
      <alignment textRotation="90" wrapText="1"/>
    </xf>
    <xf numFmtId="0" fontId="2" fillId="0" borderId="19" xfId="0" applyFont="1" applyBorder="1" applyAlignment="1">
      <alignment textRotation="90" wrapText="1"/>
    </xf>
    <xf numFmtId="0" fontId="2" fillId="0" borderId="20" xfId="0" applyFont="1" applyBorder="1" applyAlignment="1">
      <alignment textRotation="90" wrapText="1"/>
    </xf>
    <xf numFmtId="0" fontId="1" fillId="0" borderId="19" xfId="0" applyFont="1" applyBorder="1"/>
    <xf numFmtId="0" fontId="1" fillId="0" borderId="20" xfId="0" applyFont="1" applyBorder="1"/>
    <xf numFmtId="0" fontId="2" fillId="0" borderId="31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42" xfId="0" applyFont="1" applyBorder="1" applyAlignment="1">
      <alignment horizontal="center" vertical="center" textRotation="90"/>
    </xf>
    <xf numFmtId="0" fontId="2" fillId="0" borderId="4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0" fontId="0" fillId="0" borderId="0" xfId="0" applyAlignment="1"/>
    <xf numFmtId="0" fontId="2" fillId="0" borderId="18" xfId="0" applyFont="1" applyBorder="1" applyAlignment="1">
      <alignment horizontal="center" vertical="center" textRotation="90"/>
    </xf>
    <xf numFmtId="0" fontId="2" fillId="0" borderId="20" xfId="0" applyFont="1" applyBorder="1" applyAlignment="1">
      <alignment horizontal="center" vertical="center" textRotation="90"/>
    </xf>
    <xf numFmtId="0" fontId="6" fillId="0" borderId="18" xfId="0" applyFont="1" applyBorder="1" applyAlignment="1">
      <alignment horizontal="center" vertical="center" textRotation="90" wrapText="1"/>
    </xf>
    <xf numFmtId="0" fontId="6" fillId="0" borderId="20" xfId="0" applyFont="1" applyBorder="1" applyAlignment="1">
      <alignment horizontal="center" vertical="center" textRotation="90" wrapText="1"/>
    </xf>
    <xf numFmtId="0" fontId="2" fillId="0" borderId="18" xfId="0" applyFont="1" applyBorder="1" applyAlignment="1">
      <alignment horizontal="center" vertical="top" textRotation="90" wrapText="1"/>
    </xf>
    <xf numFmtId="0" fontId="2" fillId="0" borderId="19" xfId="0" applyFont="1" applyBorder="1" applyAlignment="1">
      <alignment horizontal="center" vertical="top" textRotation="90" wrapText="1"/>
    </xf>
    <xf numFmtId="0" fontId="2" fillId="0" borderId="20" xfId="0" applyFont="1" applyBorder="1" applyAlignment="1">
      <alignment horizontal="center" vertical="top" textRotation="90" wrapText="1"/>
    </xf>
    <xf numFmtId="0" fontId="1" fillId="0" borderId="37" xfId="0" applyFont="1" applyBorder="1" applyAlignment="1">
      <alignment horizontal="center" vertical="center" textRotation="90"/>
    </xf>
    <xf numFmtId="0" fontId="1" fillId="0" borderId="38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37" xfId="0" applyFont="1" applyBorder="1" applyAlignment="1">
      <alignment horizontal="center" vertical="center" textRotation="90" wrapText="1"/>
    </xf>
    <xf numFmtId="0" fontId="1" fillId="0" borderId="38" xfId="0" applyFont="1" applyBorder="1" applyAlignment="1">
      <alignment horizontal="center" vertical="center" textRotation="90" wrapText="1"/>
    </xf>
    <xf numFmtId="0" fontId="1" fillId="0" borderId="39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26" fillId="0" borderId="0" xfId="0" applyFont="1" applyAlignment="1">
      <alignment wrapText="1"/>
    </xf>
    <xf numFmtId="0" fontId="13" fillId="0" borderId="0" xfId="0" applyNumberFormat="1" applyFont="1" applyAlignment="1">
      <alignment horizontal="center" wrapText="1"/>
    </xf>
    <xf numFmtId="0" fontId="1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0" xfId="0" applyNumberFormat="1" applyFont="1" applyAlignment="1">
      <alignment horizontal="left"/>
    </xf>
    <xf numFmtId="0" fontId="15" fillId="0" borderId="49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70" xfId="0" applyFont="1" applyBorder="1" applyAlignment="1">
      <alignment horizontal="center" vertical="center" wrapText="1"/>
    </xf>
    <xf numFmtId="0" fontId="15" fillId="0" borderId="7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66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6" fillId="0" borderId="75" xfId="0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28" fillId="0" borderId="0" xfId="1" applyAlignment="1">
      <alignment wrapText="1"/>
    </xf>
    <xf numFmtId="0" fontId="9" fillId="0" borderId="1" xfId="1" applyFont="1" applyBorder="1" applyAlignment="1">
      <alignment horizontal="center" vertical="center" wrapText="1"/>
    </xf>
    <xf numFmtId="0" fontId="28" fillId="0" borderId="1" xfId="1" applyBorder="1" applyAlignment="1">
      <alignment horizontal="center" vertical="center" wrapText="1"/>
    </xf>
    <xf numFmtId="0" fontId="28" fillId="0" borderId="1" xfId="1" applyFont="1" applyBorder="1" applyAlignment="1">
      <alignment horizontal="center"/>
    </xf>
    <xf numFmtId="0" fontId="36" fillId="0" borderId="50" xfId="1" applyFont="1" applyBorder="1" applyAlignment="1"/>
    <xf numFmtId="0" fontId="28" fillId="0" borderId="3" xfId="1" applyBorder="1" applyAlignment="1"/>
    <xf numFmtId="0" fontId="36" fillId="0" borderId="23" xfId="1" applyFont="1" applyBorder="1" applyAlignment="1">
      <alignment horizontal="center" vertical="center"/>
    </xf>
    <xf numFmtId="0" fontId="28" fillId="0" borderId="24" xfId="1" applyBorder="1" applyAlignment="1">
      <alignment vertical="center"/>
    </xf>
    <xf numFmtId="0" fontId="28" fillId="0" borderId="25" xfId="1" applyBorder="1" applyAlignment="1">
      <alignment vertical="center"/>
    </xf>
    <xf numFmtId="0" fontId="36" fillId="0" borderId="49" xfId="1" applyFont="1" applyBorder="1" applyAlignment="1"/>
    <xf numFmtId="0" fontId="28" fillId="0" borderId="55" xfId="1" applyBorder="1" applyAlignment="1"/>
    <xf numFmtId="0" fontId="36" fillId="0" borderId="51" xfId="1" applyFont="1" applyBorder="1" applyAlignment="1"/>
    <xf numFmtId="0" fontId="28" fillId="0" borderId="56" xfId="1" applyBorder="1" applyAlignment="1"/>
    <xf numFmtId="0" fontId="2" fillId="0" borderId="32" xfId="0" applyFont="1" applyBorder="1" applyAlignment="1">
      <alignment horizontal="center" vertical="center"/>
    </xf>
    <xf numFmtId="0" fontId="32" fillId="3" borderId="103" xfId="0" applyFont="1" applyFill="1" applyBorder="1" applyAlignment="1">
      <alignment horizontal="center" vertical="center"/>
    </xf>
    <xf numFmtId="0" fontId="32" fillId="3" borderId="105" xfId="0" applyFont="1" applyFill="1" applyBorder="1" applyAlignment="1">
      <alignment horizontal="center" vertical="center"/>
    </xf>
    <xf numFmtId="2" fontId="1" fillId="0" borderId="88" xfId="0" applyNumberFormat="1" applyFont="1" applyBorder="1" applyAlignment="1">
      <alignment horizontal="center"/>
    </xf>
    <xf numFmtId="0" fontId="2" fillId="0" borderId="49" xfId="0" applyFont="1" applyBorder="1" applyAlignment="1">
      <alignment horizontal="center" vertical="center" wrapText="1"/>
    </xf>
    <xf numFmtId="0" fontId="32" fillId="3" borderId="106" xfId="0" applyFont="1" applyFill="1" applyBorder="1" applyAlignment="1">
      <alignment horizontal="center" vertical="center"/>
    </xf>
    <xf numFmtId="0" fontId="32" fillId="3" borderId="107" xfId="0" applyFont="1" applyFill="1" applyBorder="1" applyAlignment="1">
      <alignment horizontal="center" vertical="center"/>
    </xf>
    <xf numFmtId="0" fontId="32" fillId="3" borderId="108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2" sqref="O2"/>
    </sheetView>
  </sheetViews>
  <sheetFormatPr defaultRowHeight="12" x14ac:dyDescent="0.2"/>
  <sheetData>
    <row r="1" spans="1:15" x14ac:dyDescent="0.2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196</v>
      </c>
      <c r="N1" t="s">
        <v>205</v>
      </c>
      <c r="O1" t="s">
        <v>206</v>
      </c>
    </row>
  </sheetData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7"/>
  <sheetViews>
    <sheetView workbookViewId="0">
      <selection activeCell="J20" sqref="J20"/>
    </sheetView>
  </sheetViews>
  <sheetFormatPr defaultRowHeight="12" x14ac:dyDescent="0.2"/>
  <cols>
    <col min="1" max="1" width="9.5" style="1" customWidth="1"/>
    <col min="2" max="2" width="6.5" style="1" customWidth="1"/>
    <col min="3" max="3" width="4.5" style="11" bestFit="1" customWidth="1"/>
    <col min="4" max="6" width="4.5" style="11" hidden="1" customWidth="1"/>
    <col min="7" max="7" width="8.1640625" style="2" customWidth="1"/>
    <col min="8" max="8" width="5.33203125" style="43" customWidth="1"/>
    <col min="9" max="9" width="15.6640625" style="2" customWidth="1"/>
    <col min="10" max="10" width="8.1640625" style="2" customWidth="1"/>
    <col min="11" max="11" width="5.33203125" style="2" customWidth="1"/>
    <col min="12" max="12" width="15.6640625" style="2" customWidth="1"/>
    <col min="13" max="13" width="8.1640625" style="2" customWidth="1"/>
    <col min="14" max="14" width="5.33203125" style="2" customWidth="1"/>
    <col min="15" max="15" width="15.6640625" style="2" customWidth="1"/>
    <col min="16" max="16" width="8.1640625" style="2" customWidth="1"/>
    <col min="17" max="17" width="5.33203125" style="2" customWidth="1"/>
    <col min="18" max="18" width="15.6640625" style="2" customWidth="1"/>
    <col min="19" max="19" width="8.1640625" style="2" customWidth="1"/>
    <col min="20" max="20" width="5.33203125" style="2" customWidth="1"/>
    <col min="21" max="21" width="15.6640625" style="2" customWidth="1"/>
    <col min="22" max="22" width="8.1640625" style="207" customWidth="1"/>
    <col min="23" max="23" width="5.33203125" style="207" customWidth="1"/>
    <col min="24" max="24" width="18.1640625" style="207" customWidth="1"/>
  </cols>
  <sheetData>
    <row r="1" spans="1:24" x14ac:dyDescent="0.2">
      <c r="X1" s="207" t="s">
        <v>56</v>
      </c>
    </row>
    <row r="2" spans="1:24" x14ac:dyDescent="0.2">
      <c r="A2" s="1" t="str">
        <f>Ф_2!A2</f>
        <v>{org_name}</v>
      </c>
      <c r="W2" s="415" t="s">
        <v>209</v>
      </c>
      <c r="X2" s="207" t="str">
        <f>Ф_2!R2</f>
        <v>{date_print}</v>
      </c>
    </row>
    <row r="3" spans="1:24" ht="4.5" customHeight="1" x14ac:dyDescent="0.2">
      <c r="W3" s="1"/>
    </row>
    <row r="4" spans="1:24" ht="15.75" x14ac:dyDescent="0.25">
      <c r="A4" s="521" t="s">
        <v>28</v>
      </c>
      <c r="B4" s="521"/>
      <c r="C4" s="521"/>
      <c r="D4" s="521"/>
      <c r="E4" s="521"/>
      <c r="F4" s="521"/>
      <c r="G4" s="521"/>
      <c r="H4" s="521"/>
      <c r="I4" s="521"/>
      <c r="J4" s="521"/>
      <c r="K4" s="521"/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1"/>
      <c r="X4" s="521"/>
    </row>
    <row r="5" spans="1:24" ht="12.6" customHeight="1" x14ac:dyDescent="0.25">
      <c r="A5" s="514" t="s">
        <v>55</v>
      </c>
      <c r="B5" s="514"/>
      <c r="C5" s="514"/>
      <c r="D5" s="514"/>
      <c r="E5" s="514"/>
      <c r="F5" s="514"/>
      <c r="G5" s="514"/>
      <c r="H5" s="514"/>
      <c r="I5" s="514"/>
      <c r="J5" s="514"/>
      <c r="K5" s="514"/>
      <c r="L5" s="514"/>
      <c r="M5" s="514"/>
      <c r="N5" s="514"/>
      <c r="O5" s="514"/>
      <c r="P5" s="514"/>
      <c r="Q5" s="514"/>
      <c r="R5" s="514"/>
      <c r="S5" s="514"/>
      <c r="T5" s="514"/>
      <c r="U5" s="514"/>
      <c r="V5" s="514"/>
      <c r="W5" s="514"/>
      <c r="X5" s="514"/>
    </row>
    <row r="6" spans="1:24" ht="15.75" x14ac:dyDescent="0.25">
      <c r="A6" s="514" t="str">
        <f>Ф_2!A6</f>
        <v>за период с {date_report_begin} г.  по  {date_report_end} г.</v>
      </c>
      <c r="B6" s="514"/>
      <c r="C6" s="514"/>
      <c r="D6" s="514"/>
      <c r="E6" s="514"/>
      <c r="F6" s="514"/>
      <c r="G6" s="514"/>
      <c r="H6" s="514"/>
      <c r="I6" s="514"/>
      <c r="J6" s="514"/>
      <c r="K6" s="514"/>
      <c r="L6" s="514"/>
      <c r="M6" s="514"/>
      <c r="N6" s="514"/>
      <c r="O6" s="514"/>
      <c r="P6" s="514"/>
      <c r="Q6" s="514"/>
      <c r="R6" s="514"/>
      <c r="S6" s="514"/>
      <c r="T6" s="514"/>
      <c r="U6" s="514"/>
      <c r="V6" s="514"/>
      <c r="W6" s="514"/>
      <c r="X6" s="514"/>
    </row>
    <row r="7" spans="1:24" ht="11.45" customHeight="1" thickBot="1" x14ac:dyDescent="0.25">
      <c r="A7" s="27"/>
      <c r="B7" s="27"/>
      <c r="C7" s="27"/>
      <c r="D7" s="27"/>
      <c r="E7" s="27"/>
      <c r="F7" s="27"/>
      <c r="G7" s="27"/>
      <c r="H7" s="44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2.75" thickBot="1" x14ac:dyDescent="0.25">
      <c r="A8" s="540" t="s">
        <v>24</v>
      </c>
      <c r="B8" s="542" t="s">
        <v>25</v>
      </c>
      <c r="C8" s="512"/>
      <c r="D8" s="392"/>
      <c r="E8" s="392"/>
      <c r="F8" s="392"/>
      <c r="G8" s="516" t="str">
        <f>Ф_2!G8</f>
        <v>Брест</v>
      </c>
      <c r="H8" s="518"/>
      <c r="I8" s="517"/>
      <c r="J8" s="518" t="str">
        <f>Ф_2!I8</f>
        <v>Кобрин</v>
      </c>
      <c r="K8" s="518"/>
      <c r="L8" s="518"/>
      <c r="M8" s="516" t="str">
        <f>Ф_2!K8</f>
        <v>Каменец</v>
      </c>
      <c r="N8" s="518"/>
      <c r="O8" s="517"/>
      <c r="P8" s="518" t="str">
        <f>Ф_2!M8</f>
        <v>Жабинка</v>
      </c>
      <c r="Q8" s="518"/>
      <c r="R8" s="518"/>
      <c r="S8" s="516" t="str">
        <f>Ф_2!O8</f>
        <v>Малорита</v>
      </c>
      <c r="T8" s="518"/>
      <c r="U8" s="517"/>
      <c r="V8" s="518" t="str">
        <f>Ф_2!Q8</f>
        <v>ИТОГО</v>
      </c>
      <c r="W8" s="518"/>
      <c r="X8" s="517"/>
    </row>
    <row r="9" spans="1:24" ht="46.15" customHeight="1" thickBot="1" x14ac:dyDescent="0.25">
      <c r="A9" s="541"/>
      <c r="B9" s="543"/>
      <c r="C9" s="503"/>
      <c r="D9" s="393"/>
      <c r="E9" s="393"/>
      <c r="F9" s="393"/>
      <c r="G9" s="82" t="s">
        <v>44</v>
      </c>
      <c r="H9" s="45" t="s">
        <v>45</v>
      </c>
      <c r="I9" s="64" t="s">
        <v>46</v>
      </c>
      <c r="J9" s="40" t="s">
        <v>44</v>
      </c>
      <c r="K9" s="45" t="s">
        <v>45</v>
      </c>
      <c r="L9" s="95" t="s">
        <v>46</v>
      </c>
      <c r="M9" s="82" t="s">
        <v>44</v>
      </c>
      <c r="N9" s="45" t="s">
        <v>45</v>
      </c>
      <c r="O9" s="64" t="s">
        <v>46</v>
      </c>
      <c r="P9" s="40" t="s">
        <v>44</v>
      </c>
      <c r="Q9" s="45" t="s">
        <v>45</v>
      </c>
      <c r="R9" s="95" t="s">
        <v>46</v>
      </c>
      <c r="S9" s="82" t="s">
        <v>44</v>
      </c>
      <c r="T9" s="45" t="s">
        <v>45</v>
      </c>
      <c r="U9" s="64" t="s">
        <v>46</v>
      </c>
      <c r="V9" s="40" t="s">
        <v>44</v>
      </c>
      <c r="W9" s="45" t="s">
        <v>45</v>
      </c>
      <c r="X9" s="64" t="s">
        <v>46</v>
      </c>
    </row>
    <row r="10" spans="1:24" ht="13.9" customHeight="1" thickBot="1" x14ac:dyDescent="0.25">
      <c r="A10" s="120">
        <v>1</v>
      </c>
      <c r="B10" s="117">
        <v>2</v>
      </c>
      <c r="C10" s="120">
        <v>3</v>
      </c>
      <c r="D10" s="417"/>
      <c r="E10" s="417"/>
      <c r="F10" s="417"/>
      <c r="G10" s="121">
        <v>4</v>
      </c>
      <c r="H10" s="259">
        <v>5</v>
      </c>
      <c r="I10" s="122">
        <v>6</v>
      </c>
      <c r="J10" s="119">
        <v>7</v>
      </c>
      <c r="K10" s="123">
        <v>8</v>
      </c>
      <c r="L10" s="124">
        <v>9</v>
      </c>
      <c r="M10" s="121">
        <v>10</v>
      </c>
      <c r="N10" s="123">
        <v>11</v>
      </c>
      <c r="O10" s="122">
        <v>12</v>
      </c>
      <c r="P10" s="119">
        <v>13</v>
      </c>
      <c r="Q10" s="123">
        <v>14</v>
      </c>
      <c r="R10" s="124">
        <v>15</v>
      </c>
      <c r="S10" s="121">
        <v>16</v>
      </c>
      <c r="T10" s="123">
        <v>17</v>
      </c>
      <c r="U10" s="122">
        <v>18</v>
      </c>
      <c r="V10" s="119">
        <v>19</v>
      </c>
      <c r="W10" s="123">
        <v>20</v>
      </c>
      <c r="X10" s="122">
        <v>21</v>
      </c>
    </row>
    <row r="11" spans="1:24" ht="12" customHeight="1" x14ac:dyDescent="0.2">
      <c r="A11" s="497" t="s">
        <v>29</v>
      </c>
      <c r="B11" s="5" t="s">
        <v>9</v>
      </c>
      <c r="C11" s="493" t="s">
        <v>16</v>
      </c>
      <c r="D11" s="418"/>
      <c r="E11" s="418"/>
      <c r="F11" s="418"/>
      <c r="G11" s="258">
        <f>Ф_3!G23</f>
        <v>0</v>
      </c>
      <c r="H11" s="46" t="e">
        <f>G11/Ф_2!G23*100</f>
        <v>#DIV/0!</v>
      </c>
      <c r="I11" s="154">
        <f>Ф_3!I23</f>
        <v>0</v>
      </c>
      <c r="J11" s="258">
        <f>Ф_3!J23</f>
        <v>0</v>
      </c>
      <c r="K11" s="46" t="e">
        <f>J11/Ф_2!J23*100</f>
        <v>#DIV/0!</v>
      </c>
      <c r="L11" s="154">
        <f>Ф_3!L23</f>
        <v>0</v>
      </c>
      <c r="M11" s="258">
        <f>Ф_3!M23</f>
        <v>0</v>
      </c>
      <c r="N11" s="46" t="e">
        <f>M11/Ф_2!M23*100</f>
        <v>#DIV/0!</v>
      </c>
      <c r="O11" s="154">
        <f>Ф_3!O23</f>
        <v>0</v>
      </c>
      <c r="P11" s="258">
        <f>Ф_3!P23</f>
        <v>0</v>
      </c>
      <c r="Q11" s="46" t="e">
        <f>P11/Ф_2!P23*100</f>
        <v>#DIV/0!</v>
      </c>
      <c r="R11" s="154">
        <f>Ф_3!R23</f>
        <v>0</v>
      </c>
      <c r="S11" s="258">
        <f>Ф_3!S23</f>
        <v>0</v>
      </c>
      <c r="T11" s="46" t="e">
        <f>S11/Ф_2!S23*100</f>
        <v>#DIV/0!</v>
      </c>
      <c r="U11" s="154">
        <f>Ф_3!U23</f>
        <v>0</v>
      </c>
      <c r="V11" s="101">
        <f>G11+J11+M11+P11+S11</f>
        <v>0</v>
      </c>
      <c r="W11" s="202" t="e">
        <f>V11/Ф_2!V23*100</f>
        <v>#DIV/0!</v>
      </c>
      <c r="X11" s="161">
        <f>I11+L11+O11+R11+U11</f>
        <v>0</v>
      </c>
    </row>
    <row r="12" spans="1:24" x14ac:dyDescent="0.2">
      <c r="A12" s="497"/>
      <c r="B12" s="7" t="s">
        <v>10</v>
      </c>
      <c r="C12" s="494"/>
      <c r="D12" s="419"/>
      <c r="E12" s="419"/>
      <c r="F12" s="419"/>
      <c r="G12" s="260">
        <f>Ф_3!I24</f>
        <v>0</v>
      </c>
      <c r="H12" s="47" t="e">
        <f>G12/Ф_2!G24*100</f>
        <v>#DIV/0!</v>
      </c>
      <c r="I12" s="155">
        <f>Ф_3!I24</f>
        <v>0</v>
      </c>
      <c r="J12" s="260">
        <f>Ф_3!L24</f>
        <v>0</v>
      </c>
      <c r="K12" s="47" t="e">
        <f>J12/Ф_2!J24*100</f>
        <v>#DIV/0!</v>
      </c>
      <c r="L12" s="155">
        <f>Ф_3!L24</f>
        <v>0</v>
      </c>
      <c r="M12" s="260">
        <f>Ф_3!O24</f>
        <v>0</v>
      </c>
      <c r="N12" s="47" t="e">
        <f>M12/Ф_2!M24*100</f>
        <v>#DIV/0!</v>
      </c>
      <c r="O12" s="155">
        <f>Ф_3!O24</f>
        <v>0</v>
      </c>
      <c r="P12" s="260">
        <f>Ф_3!R24</f>
        <v>0</v>
      </c>
      <c r="Q12" s="47" t="e">
        <f>P12/Ф_2!P24*100</f>
        <v>#DIV/0!</v>
      </c>
      <c r="R12" s="155">
        <f>Ф_3!R24</f>
        <v>0</v>
      </c>
      <c r="S12" s="260">
        <f>Ф_3!U24</f>
        <v>0</v>
      </c>
      <c r="T12" s="47" t="e">
        <f>S12/Ф_2!S24*100</f>
        <v>#DIV/0!</v>
      </c>
      <c r="U12" s="155">
        <f>Ф_3!U24</f>
        <v>0</v>
      </c>
      <c r="V12" s="28">
        <f>G12+J12+M12+P12+S12</f>
        <v>0</v>
      </c>
      <c r="W12" s="47" t="e">
        <f>V12/Ф_2!V24*100</f>
        <v>#DIV/0!</v>
      </c>
      <c r="X12" s="158">
        <f>I12+L12+O12+R12+U12</f>
        <v>0</v>
      </c>
    </row>
    <row r="13" spans="1:24" x14ac:dyDescent="0.2">
      <c r="A13" s="497"/>
      <c r="B13" s="7" t="s">
        <v>11</v>
      </c>
      <c r="C13" s="494"/>
      <c r="D13" s="419"/>
      <c r="E13" s="419"/>
      <c r="F13" s="419"/>
      <c r="G13" s="260">
        <f>Ф_3!I25</f>
        <v>0</v>
      </c>
      <c r="H13" s="47" t="e">
        <f>G13/Ф_2!G25*100</f>
        <v>#DIV/0!</v>
      </c>
      <c r="I13" s="155">
        <f>Ф_3!I25</f>
        <v>0</v>
      </c>
      <c r="J13" s="260">
        <f>Ф_3!L25</f>
        <v>0</v>
      </c>
      <c r="K13" s="47" t="e">
        <f>J13/Ф_2!J25*100</f>
        <v>#DIV/0!</v>
      </c>
      <c r="L13" s="155">
        <f>Ф_3!L25</f>
        <v>0</v>
      </c>
      <c r="M13" s="260">
        <f>Ф_3!O25</f>
        <v>0</v>
      </c>
      <c r="N13" s="47" t="e">
        <f>M13/Ф_2!M25*100</f>
        <v>#DIV/0!</v>
      </c>
      <c r="O13" s="155">
        <f>Ф_3!O25</f>
        <v>0</v>
      </c>
      <c r="P13" s="260">
        <f>Ф_3!R25</f>
        <v>0</v>
      </c>
      <c r="Q13" s="47" t="e">
        <f>P13/Ф_2!P25*100</f>
        <v>#DIV/0!</v>
      </c>
      <c r="R13" s="155">
        <f>Ф_3!R25</f>
        <v>0</v>
      </c>
      <c r="S13" s="260">
        <f>Ф_3!U25</f>
        <v>0</v>
      </c>
      <c r="T13" s="47" t="e">
        <f>S13/Ф_2!S25*100</f>
        <v>#DIV/0!</v>
      </c>
      <c r="U13" s="155">
        <f>Ф_3!U25</f>
        <v>0</v>
      </c>
      <c r="V13" s="102">
        <f>G13+J13+M13+P13+S13</f>
        <v>0</v>
      </c>
      <c r="W13" s="47" t="e">
        <f>V13/Ф_2!V25*100</f>
        <v>#DIV/0!</v>
      </c>
      <c r="X13" s="158">
        <f>I13+L13+O13+R13+U13</f>
        <v>0</v>
      </c>
    </row>
    <row r="14" spans="1:24" ht="12.75" thickBot="1" x14ac:dyDescent="0.25">
      <c r="A14" s="497"/>
      <c r="B14" s="8" t="s">
        <v>12</v>
      </c>
      <c r="C14" s="495"/>
      <c r="D14" s="420"/>
      <c r="E14" s="420"/>
      <c r="F14" s="420"/>
      <c r="G14" s="85">
        <f>G11+G12+G13</f>
        <v>0</v>
      </c>
      <c r="H14" s="48" t="e">
        <f>G14/Ф_2!G26*100</f>
        <v>#DIV/0!</v>
      </c>
      <c r="I14" s="156">
        <f t="shared" ref="I14:X14" si="0">I11+I12+I13</f>
        <v>0</v>
      </c>
      <c r="J14" s="85">
        <f>J11+J12+J13</f>
        <v>0</v>
      </c>
      <c r="K14" s="48" t="e">
        <f>J14/Ф_2!J26*100</f>
        <v>#DIV/0!</v>
      </c>
      <c r="L14" s="156">
        <f t="shared" ref="L14" si="1">L11+L12+L13</f>
        <v>0</v>
      </c>
      <c r="M14" s="85">
        <f>M11+M12+M13</f>
        <v>0</v>
      </c>
      <c r="N14" s="48" t="e">
        <f>M14/Ф_2!M26*100</f>
        <v>#DIV/0!</v>
      </c>
      <c r="O14" s="156">
        <f t="shared" ref="O14" si="2">O11+O12+O13</f>
        <v>0</v>
      </c>
      <c r="P14" s="85">
        <f>P11+P12+P13</f>
        <v>0</v>
      </c>
      <c r="Q14" s="48" t="e">
        <f>P14/Ф_2!P26*100</f>
        <v>#DIV/0!</v>
      </c>
      <c r="R14" s="156">
        <f t="shared" ref="R14" si="3">R11+R12+R13</f>
        <v>0</v>
      </c>
      <c r="S14" s="85">
        <f>S11+S12+S13</f>
        <v>0</v>
      </c>
      <c r="T14" s="48" t="e">
        <f>S14/Ф_2!S26*100</f>
        <v>#DIV/0!</v>
      </c>
      <c r="U14" s="156">
        <f t="shared" ref="U14" si="4">U11+U12+U13</f>
        <v>0</v>
      </c>
      <c r="V14" s="77">
        <f t="shared" si="0"/>
        <v>0</v>
      </c>
      <c r="W14" s="203" t="e">
        <f>V14/Ф_2!V26*100</f>
        <v>#DIV/0!</v>
      </c>
      <c r="X14" s="162">
        <f t="shared" si="0"/>
        <v>0</v>
      </c>
    </row>
    <row r="15" spans="1:24" x14ac:dyDescent="0.2">
      <c r="A15" s="497"/>
      <c r="B15" s="5" t="s">
        <v>9</v>
      </c>
      <c r="C15" s="493" t="s">
        <v>17</v>
      </c>
      <c r="D15" s="418"/>
      <c r="E15" s="418"/>
      <c r="F15" s="418"/>
      <c r="G15" s="83">
        <f>Ф_3!G27</f>
        <v>0</v>
      </c>
      <c r="H15" s="46" t="e">
        <f>G15/Ф_2!G27*100</f>
        <v>#DIV/0!</v>
      </c>
      <c r="I15" s="154">
        <f>Ф_3!I23</f>
        <v>0</v>
      </c>
      <c r="J15" s="83">
        <f>Ф_3!J27</f>
        <v>0</v>
      </c>
      <c r="K15" s="46" t="e">
        <f>J15/Ф_2!J27*100</f>
        <v>#DIV/0!</v>
      </c>
      <c r="L15" s="154">
        <f>Ф_3!L23</f>
        <v>0</v>
      </c>
      <c r="M15" s="83">
        <f>Ф_3!M27</f>
        <v>0</v>
      </c>
      <c r="N15" s="46" t="e">
        <f>M15/Ф_2!M27*100</f>
        <v>#DIV/0!</v>
      </c>
      <c r="O15" s="154">
        <f>Ф_3!O23</f>
        <v>0</v>
      </c>
      <c r="P15" s="83">
        <f>Ф_3!P27</f>
        <v>0</v>
      </c>
      <c r="Q15" s="46" t="e">
        <f>P15/Ф_2!P27*100</f>
        <v>#DIV/0!</v>
      </c>
      <c r="R15" s="154">
        <f>Ф_3!R23</f>
        <v>0</v>
      </c>
      <c r="S15" s="83">
        <f>Ф_3!S27</f>
        <v>0</v>
      </c>
      <c r="T15" s="46" t="e">
        <f>S15/Ф_2!S27*100</f>
        <v>#DIV/0!</v>
      </c>
      <c r="U15" s="154">
        <f>Ф_3!U23</f>
        <v>0</v>
      </c>
      <c r="V15" s="101">
        <f>G15+J15+M15+P15+S15</f>
        <v>0</v>
      </c>
      <c r="W15" s="202" t="e">
        <f>V15/Ф_2!V27*100</f>
        <v>#DIV/0!</v>
      </c>
      <c r="X15" s="161">
        <f>I15+L15+O15+R15+U15</f>
        <v>0</v>
      </c>
    </row>
    <row r="16" spans="1:24" x14ac:dyDescent="0.2">
      <c r="A16" s="497"/>
      <c r="B16" s="7" t="s">
        <v>10</v>
      </c>
      <c r="C16" s="494"/>
      <c r="D16" s="419"/>
      <c r="E16" s="419"/>
      <c r="F16" s="419"/>
      <c r="G16" s="84">
        <f>Ф_3!G28</f>
        <v>0</v>
      </c>
      <c r="H16" s="47" t="e">
        <f>G16/Ф_2!G28*100</f>
        <v>#DIV/0!</v>
      </c>
      <c r="I16" s="155">
        <f>Ф_3!I24</f>
        <v>0</v>
      </c>
      <c r="J16" s="84">
        <f>Ф_3!J28</f>
        <v>0</v>
      </c>
      <c r="K16" s="47" t="e">
        <f>J16/Ф_2!J28*100</f>
        <v>#DIV/0!</v>
      </c>
      <c r="L16" s="155">
        <f>Ф_3!L24</f>
        <v>0</v>
      </c>
      <c r="M16" s="84">
        <f>Ф_3!M28</f>
        <v>0</v>
      </c>
      <c r="N16" s="47" t="e">
        <f>M16/Ф_2!M28*100</f>
        <v>#DIV/0!</v>
      </c>
      <c r="O16" s="155">
        <f>Ф_3!O24</f>
        <v>0</v>
      </c>
      <c r="P16" s="84">
        <f>Ф_3!P28</f>
        <v>0</v>
      </c>
      <c r="Q16" s="47" t="e">
        <f>P16/Ф_2!P28*100</f>
        <v>#DIV/0!</v>
      </c>
      <c r="R16" s="155">
        <f>Ф_3!R24</f>
        <v>0</v>
      </c>
      <c r="S16" s="84">
        <f>Ф_3!S28</f>
        <v>0</v>
      </c>
      <c r="T16" s="47" t="e">
        <f>S16/Ф_2!S28*100</f>
        <v>#DIV/0!</v>
      </c>
      <c r="U16" s="155">
        <f>Ф_3!U24</f>
        <v>0</v>
      </c>
      <c r="V16" s="28">
        <f>G16+J16+M16+P16+S16</f>
        <v>0</v>
      </c>
      <c r="W16" s="47" t="e">
        <f>V16/Ф_2!V28*100</f>
        <v>#DIV/0!</v>
      </c>
      <c r="X16" s="158">
        <f>I16+L16+O16+R16+U16</f>
        <v>0</v>
      </c>
    </row>
    <row r="17" spans="1:24" x14ac:dyDescent="0.2">
      <c r="A17" s="497"/>
      <c r="B17" s="7" t="s">
        <v>11</v>
      </c>
      <c r="C17" s="494"/>
      <c r="D17" s="419"/>
      <c r="E17" s="419"/>
      <c r="F17" s="419"/>
      <c r="G17" s="89">
        <f>Ф_3!G29</f>
        <v>0</v>
      </c>
      <c r="H17" s="203" t="e">
        <f>G17/Ф_2!G29*100</f>
        <v>#DIV/0!</v>
      </c>
      <c r="I17" s="160">
        <f>Ф_3!I25</f>
        <v>0</v>
      </c>
      <c r="J17" s="89">
        <f>Ф_3!J29</f>
        <v>0</v>
      </c>
      <c r="K17" s="203" t="e">
        <f>J17/Ф_2!J29*100</f>
        <v>#DIV/0!</v>
      </c>
      <c r="L17" s="160">
        <f>Ф_3!L25</f>
        <v>0</v>
      </c>
      <c r="M17" s="89">
        <f>Ф_3!M29</f>
        <v>0</v>
      </c>
      <c r="N17" s="203" t="e">
        <f>M17/Ф_2!M29*100</f>
        <v>#DIV/0!</v>
      </c>
      <c r="O17" s="160">
        <f>Ф_3!O25</f>
        <v>0</v>
      </c>
      <c r="P17" s="89">
        <f>Ф_3!P29</f>
        <v>0</v>
      </c>
      <c r="Q17" s="203" t="e">
        <f>P17/Ф_2!P29*100</f>
        <v>#DIV/0!</v>
      </c>
      <c r="R17" s="160">
        <f>Ф_3!R25</f>
        <v>0</v>
      </c>
      <c r="S17" s="89">
        <f>Ф_3!S29</f>
        <v>0</v>
      </c>
      <c r="T17" s="203" t="e">
        <f>S17/Ф_2!S29*100</f>
        <v>#DIV/0!</v>
      </c>
      <c r="U17" s="160">
        <f>Ф_3!U25</f>
        <v>0</v>
      </c>
      <c r="V17" s="102">
        <f>G17+J17+M17+P17+S17</f>
        <v>0</v>
      </c>
      <c r="W17" s="47" t="e">
        <f>V17/Ф_2!V29*100</f>
        <v>#DIV/0!</v>
      </c>
      <c r="X17" s="158">
        <f>I17+L17+O17+R17+U17</f>
        <v>0</v>
      </c>
    </row>
    <row r="18" spans="1:24" ht="12.75" thickBot="1" x14ac:dyDescent="0.25">
      <c r="A18" s="497"/>
      <c r="B18" s="8" t="s">
        <v>12</v>
      </c>
      <c r="C18" s="495"/>
      <c r="D18" s="420"/>
      <c r="E18" s="420"/>
      <c r="F18" s="420"/>
      <c r="G18" s="85">
        <f>G15+G16+G17</f>
        <v>0</v>
      </c>
      <c r="H18" s="65" t="e">
        <f>G18/Ф_2!G30*100</f>
        <v>#DIV/0!</v>
      </c>
      <c r="I18" s="156">
        <f t="shared" ref="I18:X18" si="5">I15+I16+I17</f>
        <v>0</v>
      </c>
      <c r="J18" s="85">
        <f>J15+J16+J17</f>
        <v>0</v>
      </c>
      <c r="K18" s="65" t="e">
        <f>J18/Ф_2!J30*100</f>
        <v>#DIV/0!</v>
      </c>
      <c r="L18" s="156">
        <f t="shared" ref="L18" si="6">L15+L16+L17</f>
        <v>0</v>
      </c>
      <c r="M18" s="85">
        <f>M15+M16+M17</f>
        <v>0</v>
      </c>
      <c r="N18" s="65" t="e">
        <f>M18/Ф_2!M30*100</f>
        <v>#DIV/0!</v>
      </c>
      <c r="O18" s="156">
        <f t="shared" ref="O18" si="7">O15+O16+O17</f>
        <v>0</v>
      </c>
      <c r="P18" s="85">
        <f>P15+P16+P17</f>
        <v>0</v>
      </c>
      <c r="Q18" s="65" t="e">
        <f>P18/Ф_2!P30*100</f>
        <v>#DIV/0!</v>
      </c>
      <c r="R18" s="156">
        <f t="shared" ref="R18" si="8">R15+R16+R17</f>
        <v>0</v>
      </c>
      <c r="S18" s="85">
        <f>S15+S16+S17</f>
        <v>0</v>
      </c>
      <c r="T18" s="65" t="e">
        <f>S18/Ф_2!S30*100</f>
        <v>#DIV/0!</v>
      </c>
      <c r="U18" s="156">
        <f t="shared" ref="U18" si="9">U15+U16+U17</f>
        <v>0</v>
      </c>
      <c r="V18" s="77">
        <f t="shared" si="5"/>
        <v>0</v>
      </c>
      <c r="W18" s="203" t="e">
        <f>V18/Ф_2!V30*100</f>
        <v>#DIV/0!</v>
      </c>
      <c r="X18" s="162">
        <f t="shared" si="5"/>
        <v>0</v>
      </c>
    </row>
    <row r="19" spans="1:24" x14ac:dyDescent="0.2">
      <c r="A19" s="497"/>
      <c r="B19" s="5" t="s">
        <v>9</v>
      </c>
      <c r="C19" s="493" t="s">
        <v>18</v>
      </c>
      <c r="D19" s="418"/>
      <c r="E19" s="418"/>
      <c r="F19" s="418"/>
      <c r="G19" s="83">
        <f>G11+G15</f>
        <v>0</v>
      </c>
      <c r="H19" s="202" t="e">
        <f>G19/Ф_2!G31*100</f>
        <v>#DIV/0!</v>
      </c>
      <c r="I19" s="154">
        <f t="shared" ref="I19:U19" si="10">I11+I15</f>
        <v>0</v>
      </c>
      <c r="J19" s="71">
        <f t="shared" si="10"/>
        <v>0</v>
      </c>
      <c r="K19" s="47" t="e">
        <f>J19/Ф_2!J31*100</f>
        <v>#DIV/0!</v>
      </c>
      <c r="L19" s="166">
        <f t="shared" si="10"/>
        <v>0</v>
      </c>
      <c r="M19" s="83">
        <f t="shared" si="10"/>
        <v>0</v>
      </c>
      <c r="N19" s="202" t="e">
        <f>M19/Ф_2!M31*100</f>
        <v>#DIV/0!</v>
      </c>
      <c r="O19" s="154">
        <f t="shared" si="10"/>
        <v>0</v>
      </c>
      <c r="P19" s="71">
        <f t="shared" si="10"/>
        <v>0</v>
      </c>
      <c r="Q19" s="202" t="e">
        <f>P19/Ф_2!P31*100</f>
        <v>#DIV/0!</v>
      </c>
      <c r="R19" s="166">
        <f t="shared" si="10"/>
        <v>0</v>
      </c>
      <c r="S19" s="83">
        <f t="shared" si="10"/>
        <v>0</v>
      </c>
      <c r="T19" s="202" t="e">
        <f>S19/Ф_2!S31*100</f>
        <v>#DIV/0!</v>
      </c>
      <c r="U19" s="154">
        <f t="shared" si="10"/>
        <v>0</v>
      </c>
      <c r="V19" s="101">
        <f>G19+J19+M19+P19+S19</f>
        <v>0</v>
      </c>
      <c r="W19" s="202" t="e">
        <f>V19/Ф_2!V31*100</f>
        <v>#DIV/0!</v>
      </c>
      <c r="X19" s="161">
        <f>I19+L19+O19+R19+U19</f>
        <v>0</v>
      </c>
    </row>
    <row r="20" spans="1:24" x14ac:dyDescent="0.2">
      <c r="A20" s="497"/>
      <c r="B20" s="7" t="s">
        <v>10</v>
      </c>
      <c r="C20" s="494"/>
      <c r="D20" s="419"/>
      <c r="E20" s="419"/>
      <c r="F20" s="419"/>
      <c r="G20" s="84">
        <f t="shared" ref="G20:U21" si="11">G12+G16</f>
        <v>0</v>
      </c>
      <c r="H20" s="47" t="e">
        <f>G20/Ф_2!G32*100</f>
        <v>#DIV/0!</v>
      </c>
      <c r="I20" s="155">
        <f t="shared" si="11"/>
        <v>0</v>
      </c>
      <c r="J20" s="72">
        <f t="shared" si="11"/>
        <v>0</v>
      </c>
      <c r="K20" s="47" t="e">
        <f>J20/Ф_2!J32*100</f>
        <v>#DIV/0!</v>
      </c>
      <c r="L20" s="167">
        <f t="shared" si="11"/>
        <v>0</v>
      </c>
      <c r="M20" s="84">
        <f t="shared" si="11"/>
        <v>0</v>
      </c>
      <c r="N20" s="47" t="e">
        <f>M20/Ф_2!M32*100</f>
        <v>#DIV/0!</v>
      </c>
      <c r="O20" s="155">
        <f t="shared" si="11"/>
        <v>0</v>
      </c>
      <c r="P20" s="72">
        <f t="shared" si="11"/>
        <v>0</v>
      </c>
      <c r="Q20" s="47" t="e">
        <f>P20/Ф_2!P32*100</f>
        <v>#DIV/0!</v>
      </c>
      <c r="R20" s="167">
        <f t="shared" si="11"/>
        <v>0</v>
      </c>
      <c r="S20" s="84">
        <f t="shared" si="11"/>
        <v>0</v>
      </c>
      <c r="T20" s="47" t="e">
        <f>S20/Ф_2!S32*100</f>
        <v>#DIV/0!</v>
      </c>
      <c r="U20" s="155">
        <f t="shared" si="11"/>
        <v>0</v>
      </c>
      <c r="V20" s="28">
        <f>G20+J20+M20+P20+S20</f>
        <v>0</v>
      </c>
      <c r="W20" s="47" t="e">
        <f>V20/Ф_2!V32*100</f>
        <v>#DIV/0!</v>
      </c>
      <c r="X20" s="158">
        <f>I20+L20+O20+R20+U20</f>
        <v>0</v>
      </c>
    </row>
    <row r="21" spans="1:24" x14ac:dyDescent="0.2">
      <c r="A21" s="497"/>
      <c r="B21" s="7" t="s">
        <v>11</v>
      </c>
      <c r="C21" s="494"/>
      <c r="D21" s="419"/>
      <c r="E21" s="419"/>
      <c r="F21" s="419"/>
      <c r="G21" s="84">
        <f t="shared" si="11"/>
        <v>0</v>
      </c>
      <c r="H21" s="47" t="e">
        <f>G21/Ф_2!G33*100</f>
        <v>#DIV/0!</v>
      </c>
      <c r="I21" s="155">
        <f t="shared" si="11"/>
        <v>0</v>
      </c>
      <c r="J21" s="72">
        <f t="shared" si="11"/>
        <v>0</v>
      </c>
      <c r="K21" s="47" t="e">
        <f>J21/Ф_2!J33*100</f>
        <v>#DIV/0!</v>
      </c>
      <c r="L21" s="167">
        <f t="shared" si="11"/>
        <v>0</v>
      </c>
      <c r="M21" s="84">
        <f t="shared" si="11"/>
        <v>0</v>
      </c>
      <c r="N21" s="47" t="e">
        <f>M21/Ф_2!M33*100</f>
        <v>#DIV/0!</v>
      </c>
      <c r="O21" s="155">
        <f t="shared" si="11"/>
        <v>0</v>
      </c>
      <c r="P21" s="72">
        <f t="shared" si="11"/>
        <v>0</v>
      </c>
      <c r="Q21" s="47" t="e">
        <f>P21/Ф_2!P33*100</f>
        <v>#DIV/0!</v>
      </c>
      <c r="R21" s="167">
        <f t="shared" si="11"/>
        <v>0</v>
      </c>
      <c r="S21" s="84">
        <f t="shared" si="11"/>
        <v>0</v>
      </c>
      <c r="T21" s="47" t="e">
        <f>S21/Ф_2!S33*100</f>
        <v>#DIV/0!</v>
      </c>
      <c r="U21" s="155">
        <f t="shared" si="11"/>
        <v>0</v>
      </c>
      <c r="V21" s="102">
        <f>G21+J21+M21+P21+S21</f>
        <v>0</v>
      </c>
      <c r="W21" s="47" t="e">
        <f>V21/Ф_2!V33*100</f>
        <v>#DIV/0!</v>
      </c>
      <c r="X21" s="158">
        <f>I21+L21+O21+R21+U21</f>
        <v>0</v>
      </c>
    </row>
    <row r="22" spans="1:24" ht="12.75" thickBot="1" x14ac:dyDescent="0.25">
      <c r="A22" s="497"/>
      <c r="B22" s="12" t="s">
        <v>12</v>
      </c>
      <c r="C22" s="494"/>
      <c r="D22" s="419"/>
      <c r="E22" s="419"/>
      <c r="F22" s="419"/>
      <c r="G22" s="85">
        <f>G19+G20+G21</f>
        <v>0</v>
      </c>
      <c r="H22" s="203" t="e">
        <f>G22/Ф_2!G34*100</f>
        <v>#DIV/0!</v>
      </c>
      <c r="I22" s="156">
        <f t="shared" ref="I22:X22" si="12">I19+I20+I21</f>
        <v>0</v>
      </c>
      <c r="J22" s="73">
        <f t="shared" si="12"/>
        <v>0</v>
      </c>
      <c r="K22" s="203" t="e">
        <f>J22/Ф_2!J34*100</f>
        <v>#DIV/0!</v>
      </c>
      <c r="L22" s="168">
        <f t="shared" si="12"/>
        <v>0</v>
      </c>
      <c r="M22" s="85">
        <f t="shared" si="12"/>
        <v>0</v>
      </c>
      <c r="N22" s="203" t="e">
        <f>M22/Ф_2!M34*100</f>
        <v>#DIV/0!</v>
      </c>
      <c r="O22" s="156">
        <f t="shared" si="12"/>
        <v>0</v>
      </c>
      <c r="P22" s="73">
        <f t="shared" si="12"/>
        <v>0</v>
      </c>
      <c r="Q22" s="203" t="e">
        <f>P22/Ф_2!P34*100</f>
        <v>#DIV/0!</v>
      </c>
      <c r="R22" s="168">
        <f t="shared" si="12"/>
        <v>0</v>
      </c>
      <c r="S22" s="85">
        <f t="shared" si="12"/>
        <v>0</v>
      </c>
      <c r="T22" s="203" t="e">
        <f>S22/Ф_2!S34*100</f>
        <v>#DIV/0!</v>
      </c>
      <c r="U22" s="156">
        <f t="shared" si="12"/>
        <v>0</v>
      </c>
      <c r="V22" s="77">
        <f t="shared" si="12"/>
        <v>0</v>
      </c>
      <c r="W22" s="203" t="e">
        <f>V22/Ф_2!V34*100</f>
        <v>#DIV/0!</v>
      </c>
      <c r="X22" s="162">
        <f t="shared" si="12"/>
        <v>0</v>
      </c>
    </row>
    <row r="23" spans="1:24" ht="10.15" customHeight="1" x14ac:dyDescent="0.2">
      <c r="A23" s="133" t="s">
        <v>0</v>
      </c>
      <c r="B23" s="55"/>
      <c r="C23" s="55"/>
      <c r="D23" s="55"/>
      <c r="E23" s="55"/>
      <c r="F23" s="55"/>
      <c r="G23" s="87"/>
      <c r="H23" s="55"/>
      <c r="I23" s="157"/>
      <c r="J23" s="55"/>
      <c r="K23" s="55"/>
      <c r="L23" s="169"/>
      <c r="M23" s="87"/>
      <c r="N23" s="55"/>
      <c r="O23" s="157"/>
      <c r="P23" s="55"/>
      <c r="Q23" s="55"/>
      <c r="R23" s="169"/>
      <c r="S23" s="87"/>
      <c r="T23" s="55"/>
      <c r="U23" s="157"/>
      <c r="V23" s="55"/>
      <c r="W23" s="55"/>
      <c r="X23" s="157"/>
    </row>
    <row r="24" spans="1:24" x14ac:dyDescent="0.2">
      <c r="A24" s="134" t="s">
        <v>51</v>
      </c>
      <c r="B24" s="28" t="s">
        <v>30</v>
      </c>
      <c r="C24" s="62" t="s">
        <v>30</v>
      </c>
      <c r="D24" s="421"/>
      <c r="E24" s="421"/>
      <c r="F24" s="421"/>
      <c r="G24" s="30">
        <f>Ф_3!G36</f>
        <v>0</v>
      </c>
      <c r="H24" s="49" t="s">
        <v>30</v>
      </c>
      <c r="I24" s="158">
        <f>Ф_3!I36</f>
        <v>0</v>
      </c>
      <c r="J24" s="30">
        <f>Ф_3!J36</f>
        <v>0</v>
      </c>
      <c r="K24" s="49" t="s">
        <v>30</v>
      </c>
      <c r="L24" s="158">
        <f>Ф_3!L36</f>
        <v>0</v>
      </c>
      <c r="M24" s="30">
        <f>Ф_3!M36</f>
        <v>0</v>
      </c>
      <c r="N24" s="49" t="s">
        <v>30</v>
      </c>
      <c r="O24" s="158">
        <f>Ф_3!O36</f>
        <v>0</v>
      </c>
      <c r="P24" s="30">
        <f>Ф_3!P36</f>
        <v>0</v>
      </c>
      <c r="Q24" s="49" t="s">
        <v>30</v>
      </c>
      <c r="R24" s="158">
        <f>Ф_3!R36</f>
        <v>0</v>
      </c>
      <c r="S24" s="30">
        <f>Ф_3!S36</f>
        <v>0</v>
      </c>
      <c r="T24" s="49" t="s">
        <v>30</v>
      </c>
      <c r="U24" s="158">
        <f>Ф_3!U36</f>
        <v>0</v>
      </c>
      <c r="V24" s="28">
        <f>G24+J24+M24+P24+S24</f>
        <v>0</v>
      </c>
      <c r="W24" s="49" t="s">
        <v>30</v>
      </c>
      <c r="X24" s="158">
        <f>U24+R24+O24+L24+I24</f>
        <v>0</v>
      </c>
    </row>
    <row r="25" spans="1:24" ht="12.75" thickBot="1" x14ac:dyDescent="0.25">
      <c r="A25" s="136" t="s">
        <v>52</v>
      </c>
      <c r="B25" s="74" t="s">
        <v>30</v>
      </c>
      <c r="C25" s="69" t="s">
        <v>30</v>
      </c>
      <c r="D25" s="422"/>
      <c r="E25" s="422"/>
      <c r="F25" s="422"/>
      <c r="G25" s="88">
        <f>Ф_3!G37</f>
        <v>0</v>
      </c>
      <c r="H25" s="54" t="s">
        <v>30</v>
      </c>
      <c r="I25" s="159">
        <f>Ф_3!I37</f>
        <v>0</v>
      </c>
      <c r="J25" s="30">
        <f>Ф_3!J37</f>
        <v>0</v>
      </c>
      <c r="K25" s="54" t="s">
        <v>30</v>
      </c>
      <c r="L25" s="158">
        <f>Ф_3!L37</f>
        <v>0</v>
      </c>
      <c r="M25" s="30">
        <f>Ф_3!M37</f>
        <v>0</v>
      </c>
      <c r="N25" s="54" t="s">
        <v>30</v>
      </c>
      <c r="O25" s="158">
        <f>Ф_3!O37</f>
        <v>0</v>
      </c>
      <c r="P25" s="30">
        <f>Ф_3!P37</f>
        <v>0</v>
      </c>
      <c r="Q25" s="54" t="s">
        <v>30</v>
      </c>
      <c r="R25" s="158">
        <f>Ф_3!R37</f>
        <v>0</v>
      </c>
      <c r="S25" s="30">
        <f>Ф_3!S37</f>
        <v>0</v>
      </c>
      <c r="T25" s="54" t="s">
        <v>30</v>
      </c>
      <c r="U25" s="158">
        <f>Ф_3!U37</f>
        <v>0</v>
      </c>
      <c r="V25" s="74">
        <f>G25+J25+M25+P25+S25</f>
        <v>0</v>
      </c>
      <c r="W25" s="54" t="s">
        <v>30</v>
      </c>
      <c r="X25" s="159">
        <f>U25+R25+O25+L25+I25</f>
        <v>0</v>
      </c>
    </row>
    <row r="26" spans="1:24" ht="12" customHeight="1" x14ac:dyDescent="0.2">
      <c r="A26" s="509" t="s">
        <v>31</v>
      </c>
      <c r="B26" s="5" t="s">
        <v>9</v>
      </c>
      <c r="C26" s="493" t="s">
        <v>16</v>
      </c>
      <c r="D26" s="418"/>
      <c r="E26" s="418"/>
      <c r="F26" s="418"/>
      <c r="G26" s="83">
        <f>Ф_3!G38</f>
        <v>0</v>
      </c>
      <c r="H26" s="51" t="e">
        <f>G26/Ф_2!G38*100</f>
        <v>#DIV/0!</v>
      </c>
      <c r="I26" s="154">
        <f>Ф_3!I38</f>
        <v>0</v>
      </c>
      <c r="J26" s="83">
        <f>Ф_3!J38</f>
        <v>0</v>
      </c>
      <c r="K26" s="51" t="e">
        <f>J26/Ф_2!J38*100</f>
        <v>#DIV/0!</v>
      </c>
      <c r="L26" s="154">
        <f>Ф_3!L38</f>
        <v>0</v>
      </c>
      <c r="M26" s="83">
        <f>Ф_3!M38</f>
        <v>0</v>
      </c>
      <c r="N26" s="51" t="e">
        <f>M26/Ф_2!M38*100</f>
        <v>#DIV/0!</v>
      </c>
      <c r="O26" s="154">
        <f>Ф_3!O38</f>
        <v>0</v>
      </c>
      <c r="P26" s="83">
        <f>Ф_3!P38</f>
        <v>0</v>
      </c>
      <c r="Q26" s="51" t="e">
        <f>P26/Ф_2!P38*100</f>
        <v>#DIV/0!</v>
      </c>
      <c r="R26" s="154">
        <f>Ф_3!R38</f>
        <v>0</v>
      </c>
      <c r="S26" s="83">
        <f>Ф_3!S38</f>
        <v>0</v>
      </c>
      <c r="T26" s="51" t="e">
        <f>S26/Ф_2!S38*100</f>
        <v>#DIV/0!</v>
      </c>
      <c r="U26" s="154">
        <f>Ф_3!U38</f>
        <v>0</v>
      </c>
      <c r="V26" s="101">
        <f>G26+J26+M26+P26+S26</f>
        <v>0</v>
      </c>
      <c r="W26" s="51" t="e">
        <f>V26/Ф_2!V38*100</f>
        <v>#DIV/0!</v>
      </c>
      <c r="X26" s="161">
        <f>I26+L26+O26+R26+U26</f>
        <v>0</v>
      </c>
    </row>
    <row r="27" spans="1:24" x14ac:dyDescent="0.2">
      <c r="A27" s="509"/>
      <c r="B27" s="7" t="s">
        <v>10</v>
      </c>
      <c r="C27" s="494"/>
      <c r="D27" s="419"/>
      <c r="E27" s="419"/>
      <c r="F27" s="419"/>
      <c r="G27" s="84">
        <f>Ф_3!G39</f>
        <v>0</v>
      </c>
      <c r="H27" s="49" t="e">
        <f>G27/Ф_2!G39*100</f>
        <v>#DIV/0!</v>
      </c>
      <c r="I27" s="155">
        <f>Ф_3!I39</f>
        <v>0</v>
      </c>
      <c r="J27" s="84">
        <f>Ф_3!J39</f>
        <v>0</v>
      </c>
      <c r="K27" s="49" t="e">
        <f>J27/Ф_2!J39*100</f>
        <v>#DIV/0!</v>
      </c>
      <c r="L27" s="155">
        <f>Ф_3!L39</f>
        <v>0</v>
      </c>
      <c r="M27" s="84">
        <f>Ф_3!M39</f>
        <v>0</v>
      </c>
      <c r="N27" s="49" t="e">
        <f>M27/Ф_2!M39*100</f>
        <v>#DIV/0!</v>
      </c>
      <c r="O27" s="155">
        <f>Ф_3!O39</f>
        <v>0</v>
      </c>
      <c r="P27" s="84">
        <f>Ф_3!P39</f>
        <v>0</v>
      </c>
      <c r="Q27" s="49" t="e">
        <f>P27/Ф_2!P39*100</f>
        <v>#DIV/0!</v>
      </c>
      <c r="R27" s="155">
        <f>Ф_3!R39</f>
        <v>0</v>
      </c>
      <c r="S27" s="84">
        <f>Ф_3!S39</f>
        <v>0</v>
      </c>
      <c r="T27" s="49" t="e">
        <f>S27/Ф_2!S39*100</f>
        <v>#DIV/0!</v>
      </c>
      <c r="U27" s="155">
        <f>Ф_3!U39</f>
        <v>0</v>
      </c>
      <c r="V27" s="28">
        <f>G27+J27+M27+P27+S27</f>
        <v>0</v>
      </c>
      <c r="W27" s="49" t="e">
        <f>V27/Ф_2!V39*100</f>
        <v>#DIV/0!</v>
      </c>
      <c r="X27" s="158">
        <f>I27+L27+O27+R27+U27</f>
        <v>0</v>
      </c>
    </row>
    <row r="28" spans="1:24" x14ac:dyDescent="0.2">
      <c r="A28" s="509"/>
      <c r="B28" s="7" t="s">
        <v>11</v>
      </c>
      <c r="C28" s="494"/>
      <c r="D28" s="419"/>
      <c r="E28" s="419"/>
      <c r="F28" s="419"/>
      <c r="G28" s="84">
        <f>Ф_3!G40</f>
        <v>0</v>
      </c>
      <c r="H28" s="49" t="e">
        <f>G28/Ф_2!G40*100</f>
        <v>#DIV/0!</v>
      </c>
      <c r="I28" s="155">
        <f>Ф_3!I40</f>
        <v>0</v>
      </c>
      <c r="J28" s="84">
        <f>Ф_3!J40</f>
        <v>0</v>
      </c>
      <c r="K28" s="49" t="e">
        <f>J28/Ф_2!J40*100</f>
        <v>#DIV/0!</v>
      </c>
      <c r="L28" s="155">
        <f>Ф_3!L40</f>
        <v>0</v>
      </c>
      <c r="M28" s="84">
        <f>Ф_3!M40</f>
        <v>0</v>
      </c>
      <c r="N28" s="49" t="e">
        <f>M28/Ф_2!M40*100</f>
        <v>#DIV/0!</v>
      </c>
      <c r="O28" s="155">
        <f>Ф_3!O40</f>
        <v>0</v>
      </c>
      <c r="P28" s="84">
        <f>Ф_3!P40</f>
        <v>0</v>
      </c>
      <c r="Q28" s="49" t="e">
        <f>P28/Ф_2!P40*100</f>
        <v>#DIV/0!</v>
      </c>
      <c r="R28" s="155">
        <f>Ф_3!R40</f>
        <v>0</v>
      </c>
      <c r="S28" s="84">
        <f>Ф_3!S40</f>
        <v>0</v>
      </c>
      <c r="T28" s="49" t="e">
        <f>S28/Ф_2!S40*100</f>
        <v>#DIV/0!</v>
      </c>
      <c r="U28" s="155">
        <f>Ф_3!U40</f>
        <v>0</v>
      </c>
      <c r="V28" s="102">
        <f>G28+J28+M28+P28+S28</f>
        <v>0</v>
      </c>
      <c r="W28" s="49" t="e">
        <f>V28/Ф_2!V40*100</f>
        <v>#DIV/0!</v>
      </c>
      <c r="X28" s="158">
        <f>I28+L28+O28+R28+U28</f>
        <v>0</v>
      </c>
    </row>
    <row r="29" spans="1:24" ht="12.75" thickBot="1" x14ac:dyDescent="0.25">
      <c r="A29" s="509"/>
      <c r="B29" s="8" t="s">
        <v>12</v>
      </c>
      <c r="C29" s="495"/>
      <c r="D29" s="420"/>
      <c r="E29" s="420"/>
      <c r="F29" s="420"/>
      <c r="G29" s="85">
        <f>G26+G27+G28</f>
        <v>0</v>
      </c>
      <c r="H29" s="50" t="e">
        <f>G29/Ф_2!G41*100</f>
        <v>#DIV/0!</v>
      </c>
      <c r="I29" s="156">
        <f t="shared" ref="I29:X29" si="13">I26+I27+I28</f>
        <v>0</v>
      </c>
      <c r="J29" s="85">
        <f>J26+J27+J28</f>
        <v>0</v>
      </c>
      <c r="K29" s="50" t="e">
        <f>J29/Ф_2!J41*100</f>
        <v>#DIV/0!</v>
      </c>
      <c r="L29" s="156">
        <f t="shared" ref="L29" si="14">L26+L27+L28</f>
        <v>0</v>
      </c>
      <c r="M29" s="85">
        <f>M26+M27+M28</f>
        <v>0</v>
      </c>
      <c r="N29" s="50" t="e">
        <f>M29/Ф_2!M41*100</f>
        <v>#DIV/0!</v>
      </c>
      <c r="O29" s="156">
        <f t="shared" ref="O29" si="15">O26+O27+O28</f>
        <v>0</v>
      </c>
      <c r="P29" s="85">
        <f>P26+P27+P28</f>
        <v>0</v>
      </c>
      <c r="Q29" s="50" t="e">
        <f>P29/Ф_2!P41*100</f>
        <v>#DIV/0!</v>
      </c>
      <c r="R29" s="156">
        <f t="shared" ref="R29" si="16">R26+R27+R28</f>
        <v>0</v>
      </c>
      <c r="S29" s="85">
        <f>S26+S27+S28</f>
        <v>0</v>
      </c>
      <c r="T29" s="50" t="e">
        <f>S29/Ф_2!S41*100</f>
        <v>#DIV/0!</v>
      </c>
      <c r="U29" s="156">
        <f t="shared" ref="U29" si="17">U26+U27+U28</f>
        <v>0</v>
      </c>
      <c r="V29" s="77">
        <f t="shared" si="13"/>
        <v>0</v>
      </c>
      <c r="W29" s="50" t="e">
        <f>V29/Ф_2!V41*100</f>
        <v>#DIV/0!</v>
      </c>
      <c r="X29" s="162">
        <f t="shared" si="13"/>
        <v>0</v>
      </c>
    </row>
    <row r="30" spans="1:24" x14ac:dyDescent="0.2">
      <c r="A30" s="509"/>
      <c r="B30" s="5" t="s">
        <v>9</v>
      </c>
      <c r="C30" s="493" t="s">
        <v>17</v>
      </c>
      <c r="D30" s="418"/>
      <c r="E30" s="418"/>
      <c r="F30" s="418"/>
      <c r="G30" s="83">
        <f>Ф_3!G42</f>
        <v>0</v>
      </c>
      <c r="H30" s="51" t="e">
        <f>G30/Ф_2!G42*100</f>
        <v>#DIV/0!</v>
      </c>
      <c r="I30" s="154">
        <f>Ф_3!I42</f>
        <v>0</v>
      </c>
      <c r="J30" s="83">
        <f>Ф_3!J42</f>
        <v>0</v>
      </c>
      <c r="K30" s="51" t="e">
        <f>J30/Ф_2!J42*100</f>
        <v>#DIV/0!</v>
      </c>
      <c r="L30" s="154">
        <f>Ф_3!L42</f>
        <v>0</v>
      </c>
      <c r="M30" s="83">
        <f>Ф_3!M42</f>
        <v>0</v>
      </c>
      <c r="N30" s="51" t="e">
        <f>M30/Ф_2!M42*100</f>
        <v>#DIV/0!</v>
      </c>
      <c r="O30" s="154">
        <f>Ф_3!O42</f>
        <v>0</v>
      </c>
      <c r="P30" s="83">
        <f>Ф_3!P42</f>
        <v>0</v>
      </c>
      <c r="Q30" s="51" t="e">
        <f>P30/Ф_2!P42*100</f>
        <v>#DIV/0!</v>
      </c>
      <c r="R30" s="154">
        <f>Ф_3!R42</f>
        <v>0</v>
      </c>
      <c r="S30" s="83">
        <f>Ф_3!S42</f>
        <v>0</v>
      </c>
      <c r="T30" s="51" t="e">
        <f>S30/Ф_2!S42*100</f>
        <v>#DIV/0!</v>
      </c>
      <c r="U30" s="154">
        <f>Ф_3!U42</f>
        <v>0</v>
      </c>
      <c r="V30" s="101">
        <f>G30+J30+M30+P30+S30</f>
        <v>0</v>
      </c>
      <c r="W30" s="51" t="e">
        <f>V30/Ф_2!V42*100</f>
        <v>#DIV/0!</v>
      </c>
      <c r="X30" s="161">
        <f>I30+L30+O30+R30+U30</f>
        <v>0</v>
      </c>
    </row>
    <row r="31" spans="1:24" x14ac:dyDescent="0.2">
      <c r="A31" s="509"/>
      <c r="B31" s="7" t="s">
        <v>10</v>
      </c>
      <c r="C31" s="494"/>
      <c r="D31" s="419"/>
      <c r="E31" s="419"/>
      <c r="F31" s="419"/>
      <c r="G31" s="84">
        <f>Ф_3!G43</f>
        <v>0</v>
      </c>
      <c r="H31" s="49" t="e">
        <f>G31/Ф_2!G43*100</f>
        <v>#DIV/0!</v>
      </c>
      <c r="I31" s="155">
        <f>Ф_3!I43</f>
        <v>0</v>
      </c>
      <c r="J31" s="84">
        <f>Ф_3!J43</f>
        <v>0</v>
      </c>
      <c r="K31" s="49" t="e">
        <f>J31/Ф_2!J43*100</f>
        <v>#DIV/0!</v>
      </c>
      <c r="L31" s="155">
        <f>Ф_3!L43</f>
        <v>0</v>
      </c>
      <c r="M31" s="84">
        <f>Ф_3!M43</f>
        <v>0</v>
      </c>
      <c r="N31" s="49" t="e">
        <f>M31/Ф_2!M43*100</f>
        <v>#DIV/0!</v>
      </c>
      <c r="O31" s="155">
        <f>Ф_3!O43</f>
        <v>0</v>
      </c>
      <c r="P31" s="84">
        <f>Ф_3!P43</f>
        <v>0</v>
      </c>
      <c r="Q31" s="49" t="e">
        <f>P31/Ф_2!P43*100</f>
        <v>#DIV/0!</v>
      </c>
      <c r="R31" s="155">
        <f>Ф_3!R43</f>
        <v>0</v>
      </c>
      <c r="S31" s="84">
        <f>Ф_3!S43</f>
        <v>0</v>
      </c>
      <c r="T31" s="49" t="e">
        <f>S31/Ф_2!S43*100</f>
        <v>#DIV/0!</v>
      </c>
      <c r="U31" s="155">
        <f>Ф_3!U43</f>
        <v>0</v>
      </c>
      <c r="V31" s="28">
        <f>G31+J31+M31+P31+S31</f>
        <v>0</v>
      </c>
      <c r="W31" s="49" t="e">
        <f>V31/Ф_2!V43*100</f>
        <v>#DIV/0!</v>
      </c>
      <c r="X31" s="158">
        <f>I31+L31+O31+R31+U31</f>
        <v>0</v>
      </c>
    </row>
    <row r="32" spans="1:24" x14ac:dyDescent="0.2">
      <c r="A32" s="509"/>
      <c r="B32" s="7" t="s">
        <v>11</v>
      </c>
      <c r="C32" s="494"/>
      <c r="D32" s="419"/>
      <c r="E32" s="419"/>
      <c r="F32" s="419"/>
      <c r="G32" s="89">
        <f>Ф_3!G44</f>
        <v>0</v>
      </c>
      <c r="H32" s="53" t="e">
        <f>G32/Ф_2!G44*100</f>
        <v>#DIV/0!</v>
      </c>
      <c r="I32" s="160">
        <f>Ф_3!I44</f>
        <v>0</v>
      </c>
      <c r="J32" s="89">
        <f>Ф_3!J44</f>
        <v>0</v>
      </c>
      <c r="K32" s="53" t="e">
        <f>J32/Ф_2!J44*100</f>
        <v>#DIV/0!</v>
      </c>
      <c r="L32" s="160">
        <f>Ф_3!L44</f>
        <v>0</v>
      </c>
      <c r="M32" s="89">
        <f>Ф_3!M44</f>
        <v>0</v>
      </c>
      <c r="N32" s="53" t="e">
        <f>M32/Ф_2!M44*100</f>
        <v>#DIV/0!</v>
      </c>
      <c r="O32" s="160">
        <f>Ф_3!O44</f>
        <v>0</v>
      </c>
      <c r="P32" s="89">
        <f>Ф_3!P44</f>
        <v>0</v>
      </c>
      <c r="Q32" s="53" t="e">
        <f>P32/Ф_2!P44*100</f>
        <v>#DIV/0!</v>
      </c>
      <c r="R32" s="160">
        <f>Ф_3!R44</f>
        <v>0</v>
      </c>
      <c r="S32" s="89">
        <f>Ф_3!S44</f>
        <v>0</v>
      </c>
      <c r="T32" s="53" t="e">
        <f>S32/Ф_2!S44*100</f>
        <v>#DIV/0!</v>
      </c>
      <c r="U32" s="160">
        <f>Ф_3!U44</f>
        <v>0</v>
      </c>
      <c r="V32" s="102">
        <f>G32+J32+M32+P32+S32</f>
        <v>0</v>
      </c>
      <c r="W32" s="49" t="e">
        <f>V32/Ф_2!V44*100</f>
        <v>#DIV/0!</v>
      </c>
      <c r="X32" s="158">
        <f>I32+L32+O32+R32+U32</f>
        <v>0</v>
      </c>
    </row>
    <row r="33" spans="1:24" ht="12.75" thickBot="1" x14ac:dyDescent="0.25">
      <c r="A33" s="509"/>
      <c r="B33" s="8" t="s">
        <v>12</v>
      </c>
      <c r="C33" s="495"/>
      <c r="D33" s="420"/>
      <c r="E33" s="420"/>
      <c r="F33" s="420"/>
      <c r="G33" s="85">
        <f>G30+G31+G32</f>
        <v>0</v>
      </c>
      <c r="H33" s="50" t="e">
        <f>G33/Ф_2!G45*100</f>
        <v>#DIV/0!</v>
      </c>
      <c r="I33" s="156">
        <f t="shared" ref="I33:X33" si="18">I30+I31+I32</f>
        <v>0</v>
      </c>
      <c r="J33" s="85">
        <f>J30+J31+J32</f>
        <v>0</v>
      </c>
      <c r="K33" s="50" t="e">
        <f>J33/Ф_2!J45*100</f>
        <v>#DIV/0!</v>
      </c>
      <c r="L33" s="156">
        <f t="shared" ref="L33" si="19">L30+L31+L32</f>
        <v>0</v>
      </c>
      <c r="M33" s="85">
        <f>M30+M31+M32</f>
        <v>0</v>
      </c>
      <c r="N33" s="50" t="e">
        <f>M33/Ф_2!M45*100</f>
        <v>#DIV/0!</v>
      </c>
      <c r="O33" s="156">
        <f t="shared" ref="O33" si="20">O30+O31+O32</f>
        <v>0</v>
      </c>
      <c r="P33" s="85">
        <f>P30+P31+P32</f>
        <v>0</v>
      </c>
      <c r="Q33" s="50" t="e">
        <f>P33/Ф_2!P45*100</f>
        <v>#DIV/0!</v>
      </c>
      <c r="R33" s="156">
        <f t="shared" ref="R33" si="21">R30+R31+R32</f>
        <v>0</v>
      </c>
      <c r="S33" s="85">
        <f>S30+S31+S32</f>
        <v>0</v>
      </c>
      <c r="T33" s="50" t="e">
        <f>S33/Ф_2!S45*100</f>
        <v>#DIV/0!</v>
      </c>
      <c r="U33" s="156">
        <f t="shared" ref="U33" si="22">U30+U31+U32</f>
        <v>0</v>
      </c>
      <c r="V33" s="77">
        <f t="shared" si="18"/>
        <v>0</v>
      </c>
      <c r="W33" s="50" t="e">
        <f>V33/Ф_2!V45*100</f>
        <v>#DIV/0!</v>
      </c>
      <c r="X33" s="162">
        <f t="shared" si="18"/>
        <v>0</v>
      </c>
    </row>
    <row r="34" spans="1:24" x14ac:dyDescent="0.2">
      <c r="A34" s="509"/>
      <c r="B34" s="42" t="s">
        <v>9</v>
      </c>
      <c r="C34" s="494" t="s">
        <v>18</v>
      </c>
      <c r="D34" s="419"/>
      <c r="E34" s="419"/>
      <c r="F34" s="419"/>
      <c r="G34" s="89">
        <f>G26+G30</f>
        <v>0</v>
      </c>
      <c r="H34" s="53" t="e">
        <f>G34/Ф_2!G46*100</f>
        <v>#DIV/0!</v>
      </c>
      <c r="I34" s="160">
        <f t="shared" ref="I34" si="23">I26+I30</f>
        <v>0</v>
      </c>
      <c r="J34" s="89">
        <f>J26+J30</f>
        <v>0</v>
      </c>
      <c r="K34" s="53" t="e">
        <f>J34/Ф_2!J46*100</f>
        <v>#DIV/0!</v>
      </c>
      <c r="L34" s="160">
        <f t="shared" ref="L34" si="24">L26+L30</f>
        <v>0</v>
      </c>
      <c r="M34" s="89">
        <f>M26+M30</f>
        <v>0</v>
      </c>
      <c r="N34" s="53" t="e">
        <f>M34/Ф_2!M46*100</f>
        <v>#DIV/0!</v>
      </c>
      <c r="O34" s="160">
        <f t="shared" ref="O34" si="25">O26+O30</f>
        <v>0</v>
      </c>
      <c r="P34" s="89">
        <f>P26+P30</f>
        <v>0</v>
      </c>
      <c r="Q34" s="53" t="e">
        <f>P34/Ф_2!P46*100</f>
        <v>#DIV/0!</v>
      </c>
      <c r="R34" s="160">
        <f t="shared" ref="R34" si="26">R26+R30</f>
        <v>0</v>
      </c>
      <c r="S34" s="89">
        <f>S26+S30</f>
        <v>0</v>
      </c>
      <c r="T34" s="53" t="e">
        <f>S34/Ф_2!S46*100</f>
        <v>#DIV/0!</v>
      </c>
      <c r="U34" s="160">
        <f t="shared" ref="U34" si="27">U26+U30</f>
        <v>0</v>
      </c>
      <c r="V34" s="27">
        <f>G34+J34+M34+P34+S34</f>
        <v>0</v>
      </c>
      <c r="W34" s="53" t="e">
        <f>V34/Ф_2!V46*100</f>
        <v>#DIV/0!</v>
      </c>
      <c r="X34" s="163">
        <f>I34+L34+O34+R34+U34</f>
        <v>0</v>
      </c>
    </row>
    <row r="35" spans="1:24" x14ac:dyDescent="0.2">
      <c r="A35" s="509"/>
      <c r="B35" s="7" t="s">
        <v>10</v>
      </c>
      <c r="C35" s="494"/>
      <c r="D35" s="419"/>
      <c r="E35" s="419"/>
      <c r="F35" s="419"/>
      <c r="G35" s="84">
        <f t="shared" ref="G35:I36" si="28">G27+G31</f>
        <v>0</v>
      </c>
      <c r="H35" s="49" t="e">
        <f>G35/Ф_2!G47*100</f>
        <v>#DIV/0!</v>
      </c>
      <c r="I35" s="155">
        <f t="shared" si="28"/>
        <v>0</v>
      </c>
      <c r="J35" s="84">
        <f t="shared" ref="J35" si="29">J27+J31</f>
        <v>0</v>
      </c>
      <c r="K35" s="49" t="e">
        <f>J35/Ф_2!J47*100</f>
        <v>#DIV/0!</v>
      </c>
      <c r="L35" s="155">
        <f t="shared" ref="L35:M35" si="30">L27+L31</f>
        <v>0</v>
      </c>
      <c r="M35" s="84">
        <f t="shared" si="30"/>
        <v>0</v>
      </c>
      <c r="N35" s="49" t="e">
        <f>M35/Ф_2!M47*100</f>
        <v>#DIV/0!</v>
      </c>
      <c r="O35" s="155">
        <f t="shared" ref="O35:P35" si="31">O27+O31</f>
        <v>0</v>
      </c>
      <c r="P35" s="84">
        <f t="shared" si="31"/>
        <v>0</v>
      </c>
      <c r="Q35" s="49" t="e">
        <f>P35/Ф_2!P47*100</f>
        <v>#DIV/0!</v>
      </c>
      <c r="R35" s="155">
        <f t="shared" ref="R35:S35" si="32">R27+R31</f>
        <v>0</v>
      </c>
      <c r="S35" s="84">
        <f t="shared" si="32"/>
        <v>0</v>
      </c>
      <c r="T35" s="49" t="e">
        <f>S35/Ф_2!S47*100</f>
        <v>#DIV/0!</v>
      </c>
      <c r="U35" s="155">
        <f t="shared" ref="U35" si="33">U27+U31</f>
        <v>0</v>
      </c>
      <c r="V35" s="28">
        <f>G35+J35+M35+P35+S35</f>
        <v>0</v>
      </c>
      <c r="W35" s="49" t="e">
        <f>V35/Ф_2!V47*100</f>
        <v>#DIV/0!</v>
      </c>
      <c r="X35" s="158">
        <f>I35+L35+O35+R35+U35</f>
        <v>0</v>
      </c>
    </row>
    <row r="36" spans="1:24" x14ac:dyDescent="0.2">
      <c r="A36" s="509"/>
      <c r="B36" s="7" t="s">
        <v>11</v>
      </c>
      <c r="C36" s="494"/>
      <c r="D36" s="419"/>
      <c r="E36" s="419"/>
      <c r="F36" s="419"/>
      <c r="G36" s="84">
        <f t="shared" si="28"/>
        <v>0</v>
      </c>
      <c r="H36" s="49" t="e">
        <f>G36/Ф_2!G48*100</f>
        <v>#DIV/0!</v>
      </c>
      <c r="I36" s="155">
        <f t="shared" si="28"/>
        <v>0</v>
      </c>
      <c r="J36" s="84">
        <f t="shared" ref="J36" si="34">J28+J32</f>
        <v>0</v>
      </c>
      <c r="K36" s="49" t="e">
        <f>J36/Ф_2!J48*100</f>
        <v>#DIV/0!</v>
      </c>
      <c r="L36" s="155">
        <f t="shared" ref="L36:M36" si="35">L28+L32</f>
        <v>0</v>
      </c>
      <c r="M36" s="84">
        <f t="shared" si="35"/>
        <v>0</v>
      </c>
      <c r="N36" s="49" t="e">
        <f>M36/Ф_2!M48*100</f>
        <v>#DIV/0!</v>
      </c>
      <c r="O36" s="155">
        <f t="shared" ref="O36:P36" si="36">O28+O32</f>
        <v>0</v>
      </c>
      <c r="P36" s="84">
        <f t="shared" si="36"/>
        <v>0</v>
      </c>
      <c r="Q36" s="49" t="e">
        <f>P36/Ф_2!P48*100</f>
        <v>#DIV/0!</v>
      </c>
      <c r="R36" s="155">
        <f t="shared" ref="R36:S36" si="37">R28+R32</f>
        <v>0</v>
      </c>
      <c r="S36" s="84">
        <f t="shared" si="37"/>
        <v>0</v>
      </c>
      <c r="T36" s="49" t="e">
        <f>S36/Ф_2!S48*100</f>
        <v>#DIV/0!</v>
      </c>
      <c r="U36" s="155">
        <f t="shared" ref="U36" si="38">U28+U32</f>
        <v>0</v>
      </c>
      <c r="V36" s="102">
        <f>G36+J36+M36+P36+S36</f>
        <v>0</v>
      </c>
      <c r="W36" s="49" t="e">
        <f>V36/Ф_2!V48*100</f>
        <v>#DIV/0!</v>
      </c>
      <c r="X36" s="158">
        <f>I36+L36+O36+R36+U36</f>
        <v>0</v>
      </c>
    </row>
    <row r="37" spans="1:24" ht="12.75" thickBot="1" x14ac:dyDescent="0.25">
      <c r="A37" s="513"/>
      <c r="B37" s="8" t="s">
        <v>12</v>
      </c>
      <c r="C37" s="495"/>
      <c r="D37" s="420"/>
      <c r="E37" s="420"/>
      <c r="F37" s="420"/>
      <c r="G37" s="85">
        <f>G34+G35+G36</f>
        <v>0</v>
      </c>
      <c r="H37" s="49" t="e">
        <f>G37/Ф_2!G49*100</f>
        <v>#DIV/0!</v>
      </c>
      <c r="I37" s="156">
        <f t="shared" ref="I37:X37" si="39">I34+I35+I36</f>
        <v>0</v>
      </c>
      <c r="J37" s="85">
        <f>J34+J35+J36</f>
        <v>0</v>
      </c>
      <c r="K37" s="49" t="e">
        <f>J37/Ф_2!J49*100</f>
        <v>#DIV/0!</v>
      </c>
      <c r="L37" s="156">
        <f t="shared" ref="L37" si="40">L34+L35+L36</f>
        <v>0</v>
      </c>
      <c r="M37" s="85">
        <f>M34+M35+M36</f>
        <v>0</v>
      </c>
      <c r="N37" s="49" t="e">
        <f>M37/Ф_2!M49*100</f>
        <v>#DIV/0!</v>
      </c>
      <c r="O37" s="156">
        <f t="shared" ref="O37" si="41">O34+O35+O36</f>
        <v>0</v>
      </c>
      <c r="P37" s="85">
        <f>P34+P35+P36</f>
        <v>0</v>
      </c>
      <c r="Q37" s="49" t="e">
        <f>P37/Ф_2!P49*100</f>
        <v>#DIV/0!</v>
      </c>
      <c r="R37" s="156">
        <f t="shared" ref="R37" si="42">R34+R35+R36</f>
        <v>0</v>
      </c>
      <c r="S37" s="85">
        <f>S34+S35+S36</f>
        <v>0</v>
      </c>
      <c r="T37" s="49" t="e">
        <f>S37/Ф_2!S49*100</f>
        <v>#DIV/0!</v>
      </c>
      <c r="U37" s="156">
        <f t="shared" ref="U37" si="43">U34+U35+U36</f>
        <v>0</v>
      </c>
      <c r="V37" s="77">
        <f t="shared" si="39"/>
        <v>0</v>
      </c>
      <c r="W37" s="49" t="e">
        <f>V37/Ф_2!V49*100</f>
        <v>#DIV/0!</v>
      </c>
      <c r="X37" s="162">
        <f t="shared" si="39"/>
        <v>0</v>
      </c>
    </row>
    <row r="38" spans="1:24" ht="9" customHeight="1" x14ac:dyDescent="0.2">
      <c r="A38" s="133" t="s">
        <v>1</v>
      </c>
      <c r="B38" s="55"/>
      <c r="C38" s="55"/>
      <c r="D38" s="55"/>
      <c r="E38" s="55"/>
      <c r="F38" s="55"/>
      <c r="G38" s="87"/>
      <c r="H38" s="55"/>
      <c r="I38" s="157"/>
      <c r="J38" s="55"/>
      <c r="K38" s="55"/>
      <c r="L38" s="169"/>
      <c r="M38" s="87"/>
      <c r="N38" s="55"/>
      <c r="O38" s="157"/>
      <c r="P38" s="55"/>
      <c r="Q38" s="55"/>
      <c r="R38" s="169"/>
      <c r="S38" s="87"/>
      <c r="T38" s="55"/>
      <c r="U38" s="157"/>
      <c r="V38" s="55"/>
      <c r="W38" s="55"/>
      <c r="X38" s="157"/>
    </row>
    <row r="39" spans="1:24" x14ac:dyDescent="0.2">
      <c r="A39" s="134" t="s">
        <v>51</v>
      </c>
      <c r="B39" s="28" t="s">
        <v>30</v>
      </c>
      <c r="C39" s="62" t="s">
        <v>30</v>
      </c>
      <c r="D39" s="421"/>
      <c r="E39" s="421"/>
      <c r="F39" s="421"/>
      <c r="G39" s="30">
        <f>Ф_3!G51</f>
        <v>0</v>
      </c>
      <c r="H39" s="49" t="s">
        <v>30</v>
      </c>
      <c r="I39" s="158">
        <f>Ф_3!I51</f>
        <v>0</v>
      </c>
      <c r="J39" s="30">
        <f>Ф_3!J51</f>
        <v>0</v>
      </c>
      <c r="K39" s="49" t="s">
        <v>30</v>
      </c>
      <c r="L39" s="158">
        <f>Ф_3!L51</f>
        <v>0</v>
      </c>
      <c r="M39" s="30">
        <f>Ф_3!M51</f>
        <v>0</v>
      </c>
      <c r="N39" s="49" t="s">
        <v>30</v>
      </c>
      <c r="O39" s="158">
        <f>Ф_3!O51</f>
        <v>0</v>
      </c>
      <c r="P39" s="30">
        <f>Ф_3!P51</f>
        <v>0</v>
      </c>
      <c r="Q39" s="49" t="s">
        <v>30</v>
      </c>
      <c r="R39" s="158">
        <f>Ф_3!R51</f>
        <v>0</v>
      </c>
      <c r="S39" s="30">
        <f>Ф_3!S51</f>
        <v>0</v>
      </c>
      <c r="T39" s="49" t="s">
        <v>30</v>
      </c>
      <c r="U39" s="158">
        <f>Ф_3!U51</f>
        <v>0</v>
      </c>
      <c r="V39" s="209">
        <f t="shared" ref="V39:V43" si="44">G39+J39+M39+P39+S39</f>
        <v>0</v>
      </c>
      <c r="W39" s="49" t="s">
        <v>30</v>
      </c>
      <c r="X39" s="158">
        <f t="shared" ref="X39:X44" si="45">I39+L39+O39+R39+U39</f>
        <v>0</v>
      </c>
    </row>
    <row r="40" spans="1:24" x14ac:dyDescent="0.2">
      <c r="A40" s="134" t="s">
        <v>52</v>
      </c>
      <c r="B40" s="28" t="s">
        <v>30</v>
      </c>
      <c r="C40" s="62" t="s">
        <v>30</v>
      </c>
      <c r="D40" s="421"/>
      <c r="E40" s="421"/>
      <c r="F40" s="421"/>
      <c r="G40" s="30">
        <f>Ф_3!G52</f>
        <v>0</v>
      </c>
      <c r="H40" s="49" t="s">
        <v>30</v>
      </c>
      <c r="I40" s="158">
        <f>Ф_3!I52</f>
        <v>0</v>
      </c>
      <c r="J40" s="30">
        <f>Ф_3!J52</f>
        <v>0</v>
      </c>
      <c r="K40" s="49" t="s">
        <v>30</v>
      </c>
      <c r="L40" s="158">
        <f>Ф_3!L52</f>
        <v>0</v>
      </c>
      <c r="M40" s="30">
        <f>Ф_3!M52</f>
        <v>0</v>
      </c>
      <c r="N40" s="49" t="s">
        <v>30</v>
      </c>
      <c r="O40" s="158">
        <f>Ф_3!O52</f>
        <v>0</v>
      </c>
      <c r="P40" s="30">
        <f>Ф_3!P52</f>
        <v>0</v>
      </c>
      <c r="Q40" s="49" t="s">
        <v>30</v>
      </c>
      <c r="R40" s="158">
        <f>Ф_3!R52</f>
        <v>0</v>
      </c>
      <c r="S40" s="30">
        <f>Ф_3!S52</f>
        <v>0</v>
      </c>
      <c r="T40" s="49" t="s">
        <v>30</v>
      </c>
      <c r="U40" s="158">
        <f>Ф_3!U52</f>
        <v>0</v>
      </c>
      <c r="V40" s="209">
        <f t="shared" si="44"/>
        <v>0</v>
      </c>
      <c r="W40" s="49" t="s">
        <v>30</v>
      </c>
      <c r="X40" s="158">
        <f t="shared" si="45"/>
        <v>0</v>
      </c>
    </row>
    <row r="41" spans="1:24" ht="12.75" thickBot="1" x14ac:dyDescent="0.25">
      <c r="A41" s="135" t="s">
        <v>53</v>
      </c>
      <c r="B41" s="74" t="s">
        <v>30</v>
      </c>
      <c r="C41" s="69" t="s">
        <v>30</v>
      </c>
      <c r="D41" s="422"/>
      <c r="E41" s="422"/>
      <c r="F41" s="422"/>
      <c r="G41" s="88">
        <f>Ф_3!G53</f>
        <v>0</v>
      </c>
      <c r="H41" s="54" t="s">
        <v>30</v>
      </c>
      <c r="I41" s="159">
        <f>Ф_3!I53</f>
        <v>0</v>
      </c>
      <c r="J41" s="30">
        <f>Ф_3!J53</f>
        <v>0</v>
      </c>
      <c r="K41" s="54" t="s">
        <v>30</v>
      </c>
      <c r="L41" s="158">
        <f>Ф_3!L53</f>
        <v>0</v>
      </c>
      <c r="M41" s="30">
        <f>Ф_3!M53</f>
        <v>0</v>
      </c>
      <c r="N41" s="54" t="s">
        <v>30</v>
      </c>
      <c r="O41" s="158">
        <f>Ф_3!O53</f>
        <v>0</v>
      </c>
      <c r="P41" s="30">
        <f>Ф_3!P53</f>
        <v>0</v>
      </c>
      <c r="Q41" s="54" t="s">
        <v>30</v>
      </c>
      <c r="R41" s="158">
        <f>Ф_3!R53</f>
        <v>0</v>
      </c>
      <c r="S41" s="30">
        <f>Ф_3!S53</f>
        <v>0</v>
      </c>
      <c r="T41" s="54" t="s">
        <v>30</v>
      </c>
      <c r="U41" s="158">
        <f>Ф_3!U53</f>
        <v>0</v>
      </c>
      <c r="V41" s="144">
        <f t="shared" si="44"/>
        <v>0</v>
      </c>
      <c r="W41" s="54" t="s">
        <v>30</v>
      </c>
      <c r="X41" s="159">
        <f t="shared" si="45"/>
        <v>0</v>
      </c>
    </row>
    <row r="42" spans="1:24" ht="12" customHeight="1" x14ac:dyDescent="0.2">
      <c r="A42" s="508" t="s">
        <v>5</v>
      </c>
      <c r="B42" s="15" t="s">
        <v>9</v>
      </c>
      <c r="C42" s="527" t="s">
        <v>16</v>
      </c>
      <c r="D42" s="424"/>
      <c r="E42" s="424"/>
      <c r="F42" s="424"/>
      <c r="G42" s="261">
        <f>G11+G26</f>
        <v>0</v>
      </c>
      <c r="H42" s="51" t="e">
        <f>G42/Ф_2!G54/100</f>
        <v>#DIV/0!</v>
      </c>
      <c r="I42" s="161">
        <f>I11+I26</f>
        <v>0</v>
      </c>
      <c r="J42" s="261">
        <f>J11+J26</f>
        <v>0</v>
      </c>
      <c r="K42" s="51" t="e">
        <f>J42/Ф_2!J54/100</f>
        <v>#DIV/0!</v>
      </c>
      <c r="L42" s="161">
        <f>L11+L26</f>
        <v>0</v>
      </c>
      <c r="M42" s="261">
        <f>M11+M26</f>
        <v>0</v>
      </c>
      <c r="N42" s="51" t="e">
        <f>M42/Ф_2!M54/100</f>
        <v>#DIV/0!</v>
      </c>
      <c r="O42" s="161">
        <f>O11+O26</f>
        <v>0</v>
      </c>
      <c r="P42" s="261">
        <f>P11+P26</f>
        <v>0</v>
      </c>
      <c r="Q42" s="51" t="e">
        <f>P42/Ф_2!P54/100</f>
        <v>#DIV/0!</v>
      </c>
      <c r="R42" s="161">
        <f>R11+R26</f>
        <v>0</v>
      </c>
      <c r="S42" s="261">
        <f>S11+S26</f>
        <v>0</v>
      </c>
      <c r="T42" s="51" t="e">
        <f>S42/Ф_2!S54/100</f>
        <v>#DIV/0!</v>
      </c>
      <c r="U42" s="161">
        <f>U11+U26</f>
        <v>0</v>
      </c>
      <c r="V42" s="101">
        <f>G42+J42+M42+P42+S42</f>
        <v>0</v>
      </c>
      <c r="W42" s="51" t="e">
        <f>V42/Ф_2!V54/100</f>
        <v>#DIV/0!</v>
      </c>
      <c r="X42" s="161">
        <f t="shared" si="45"/>
        <v>0</v>
      </c>
    </row>
    <row r="43" spans="1:24" x14ac:dyDescent="0.2">
      <c r="A43" s="509"/>
      <c r="B43" s="13" t="s">
        <v>10</v>
      </c>
      <c r="C43" s="528"/>
      <c r="D43" s="423"/>
      <c r="E43" s="423"/>
      <c r="F43" s="423"/>
      <c r="G43" s="265">
        <f t="shared" ref="G43:G44" si="46">G12+G27</f>
        <v>0</v>
      </c>
      <c r="H43" s="49" t="e">
        <f>G43/Ф_2!G55/100</f>
        <v>#DIV/0!</v>
      </c>
      <c r="I43" s="158">
        <f t="shared" ref="I43:J44" si="47">I12+I27</f>
        <v>0</v>
      </c>
      <c r="J43" s="265">
        <f t="shared" si="47"/>
        <v>0</v>
      </c>
      <c r="K43" s="49" t="e">
        <f>J43/Ф_2!J55/100</f>
        <v>#DIV/0!</v>
      </c>
      <c r="L43" s="158">
        <f t="shared" ref="L43:M44" si="48">L12+L27</f>
        <v>0</v>
      </c>
      <c r="M43" s="265">
        <f t="shared" si="48"/>
        <v>0</v>
      </c>
      <c r="N43" s="49" t="e">
        <f>M43/Ф_2!M55/100</f>
        <v>#DIV/0!</v>
      </c>
      <c r="O43" s="158">
        <f t="shared" ref="O43:P44" si="49">O12+O27</f>
        <v>0</v>
      </c>
      <c r="P43" s="265">
        <f t="shared" si="49"/>
        <v>0</v>
      </c>
      <c r="Q43" s="49" t="e">
        <f>P43/Ф_2!P55/100</f>
        <v>#DIV/0!</v>
      </c>
      <c r="R43" s="158">
        <f t="shared" ref="R43:S44" si="50">R12+R27</f>
        <v>0</v>
      </c>
      <c r="S43" s="265">
        <f t="shared" si="50"/>
        <v>0</v>
      </c>
      <c r="T43" s="49" t="e">
        <f>S43/Ф_2!S55/100</f>
        <v>#DIV/0!</v>
      </c>
      <c r="U43" s="158">
        <f t="shared" ref="U43" si="51">U12+U27</f>
        <v>0</v>
      </c>
      <c r="V43" s="28">
        <f t="shared" si="44"/>
        <v>0</v>
      </c>
      <c r="W43" s="49" t="e">
        <f>V43/Ф_2!V55/100</f>
        <v>#DIV/0!</v>
      </c>
      <c r="X43" s="158">
        <f t="shared" si="45"/>
        <v>0</v>
      </c>
    </row>
    <row r="44" spans="1:24" x14ac:dyDescent="0.2">
      <c r="A44" s="509"/>
      <c r="B44" s="13" t="s">
        <v>11</v>
      </c>
      <c r="C44" s="528"/>
      <c r="D44" s="423"/>
      <c r="E44" s="423"/>
      <c r="F44" s="423"/>
      <c r="G44" s="265">
        <f t="shared" si="46"/>
        <v>0</v>
      </c>
      <c r="H44" s="49" t="e">
        <f>G44/Ф_2!G56/100</f>
        <v>#DIV/0!</v>
      </c>
      <c r="I44" s="158">
        <f t="shared" si="47"/>
        <v>0</v>
      </c>
      <c r="J44" s="265">
        <f t="shared" si="47"/>
        <v>0</v>
      </c>
      <c r="K44" s="49" t="e">
        <f>J44/Ф_2!J56/100</f>
        <v>#DIV/0!</v>
      </c>
      <c r="L44" s="158">
        <f t="shared" ref="L44" si="52">L13+L28</f>
        <v>0</v>
      </c>
      <c r="M44" s="265">
        <f t="shared" si="48"/>
        <v>0</v>
      </c>
      <c r="N44" s="49" t="e">
        <f>M44/Ф_2!M56/100</f>
        <v>#DIV/0!</v>
      </c>
      <c r="O44" s="158">
        <f t="shared" ref="O44" si="53">O13+O28</f>
        <v>0</v>
      </c>
      <c r="P44" s="265">
        <f t="shared" si="49"/>
        <v>0</v>
      </c>
      <c r="Q44" s="49" t="e">
        <f>P44/Ф_2!P56/100</f>
        <v>#DIV/0!</v>
      </c>
      <c r="R44" s="158">
        <f t="shared" ref="R44" si="54">R13+R28</f>
        <v>0</v>
      </c>
      <c r="S44" s="265">
        <f t="shared" si="50"/>
        <v>0</v>
      </c>
      <c r="T44" s="49" t="e">
        <f>S44/Ф_2!S56/100</f>
        <v>#DIV/0!</v>
      </c>
      <c r="U44" s="158">
        <f t="shared" ref="U44" si="55">U13+U28</f>
        <v>0</v>
      </c>
      <c r="V44" s="102">
        <f>G44+J44+M44+P44+S44</f>
        <v>0</v>
      </c>
      <c r="W44" s="49" t="e">
        <f>V44/Ф_2!V56/100</f>
        <v>#DIV/0!</v>
      </c>
      <c r="X44" s="158">
        <f t="shared" si="45"/>
        <v>0</v>
      </c>
    </row>
    <row r="45" spans="1:24" ht="12.75" thickBot="1" x14ac:dyDescent="0.25">
      <c r="A45" s="509"/>
      <c r="B45" s="14" t="s">
        <v>12</v>
      </c>
      <c r="C45" s="529"/>
      <c r="D45" s="425"/>
      <c r="E45" s="425"/>
      <c r="F45" s="425"/>
      <c r="G45" s="90">
        <f>G42+G43+G44</f>
        <v>0</v>
      </c>
      <c r="H45" s="50" t="e">
        <f>G45/Ф_2!G57/100</f>
        <v>#DIV/0!</v>
      </c>
      <c r="I45" s="162">
        <f t="shared" ref="I45:X45" si="56">I42+I43+I44</f>
        <v>0</v>
      </c>
      <c r="J45" s="90">
        <f>J42+J43+J44</f>
        <v>0</v>
      </c>
      <c r="K45" s="50" t="e">
        <f>J45/Ф_2!J57/100</f>
        <v>#DIV/0!</v>
      </c>
      <c r="L45" s="162">
        <f t="shared" ref="L45" si="57">L42+L43+L44</f>
        <v>0</v>
      </c>
      <c r="M45" s="90">
        <f>M42+M43+M44</f>
        <v>0</v>
      </c>
      <c r="N45" s="50" t="e">
        <f>M45/Ф_2!M57/100</f>
        <v>#DIV/0!</v>
      </c>
      <c r="O45" s="162">
        <f t="shared" ref="O45" si="58">O42+O43+O44</f>
        <v>0</v>
      </c>
      <c r="P45" s="90">
        <f>P42+P43+P44</f>
        <v>0</v>
      </c>
      <c r="Q45" s="50" t="e">
        <f>P45/Ф_2!P57/100</f>
        <v>#DIV/0!</v>
      </c>
      <c r="R45" s="162">
        <f t="shared" ref="R45" si="59">R42+R43+R44</f>
        <v>0</v>
      </c>
      <c r="S45" s="90">
        <f>S42+S43+S44</f>
        <v>0</v>
      </c>
      <c r="T45" s="50" t="e">
        <f>S45/Ф_2!S57/100</f>
        <v>#DIV/0!</v>
      </c>
      <c r="U45" s="162">
        <f t="shared" ref="U45" si="60">U42+U43+U44</f>
        <v>0</v>
      </c>
      <c r="V45" s="77">
        <f t="shared" si="56"/>
        <v>0</v>
      </c>
      <c r="W45" s="50" t="e">
        <f>V45/Ф_2!V57/100</f>
        <v>#DIV/0!</v>
      </c>
      <c r="X45" s="162">
        <f t="shared" si="56"/>
        <v>0</v>
      </c>
    </row>
    <row r="46" spans="1:24" ht="12" customHeight="1" x14ac:dyDescent="0.2">
      <c r="A46" s="509"/>
      <c r="B46" s="19" t="s">
        <v>9</v>
      </c>
      <c r="C46" s="528" t="s">
        <v>17</v>
      </c>
      <c r="D46" s="423"/>
      <c r="E46" s="423"/>
      <c r="F46" s="423"/>
      <c r="G46" s="29">
        <f>G15+G30</f>
        <v>0</v>
      </c>
      <c r="H46" s="51" t="e">
        <f>G46/Ф_2!G58/100</f>
        <v>#DIV/0!</v>
      </c>
      <c r="I46" s="161">
        <f>I15+I30</f>
        <v>0</v>
      </c>
      <c r="J46" s="29">
        <f>J15+J30</f>
        <v>0</v>
      </c>
      <c r="K46" s="51" t="e">
        <f>J46/Ф_2!J58/100</f>
        <v>#DIV/0!</v>
      </c>
      <c r="L46" s="161">
        <f>L15+L30</f>
        <v>0</v>
      </c>
      <c r="M46" s="29">
        <f>M15+M30</f>
        <v>0</v>
      </c>
      <c r="N46" s="51" t="e">
        <f>M46/Ф_2!M58/100</f>
        <v>#DIV/0!</v>
      </c>
      <c r="O46" s="161">
        <f>O15+O30</f>
        <v>0</v>
      </c>
      <c r="P46" s="29">
        <f>P15+P30</f>
        <v>0</v>
      </c>
      <c r="Q46" s="51" t="e">
        <f>P46/Ф_2!P58/100</f>
        <v>#DIV/0!</v>
      </c>
      <c r="R46" s="161">
        <f>R15+R30</f>
        <v>0</v>
      </c>
      <c r="S46" s="29">
        <f>S15+S30</f>
        <v>0</v>
      </c>
      <c r="T46" s="51" t="e">
        <f>S46/Ф_2!S58/100</f>
        <v>#DIV/0!</v>
      </c>
      <c r="U46" s="161">
        <f>U15+U30</f>
        <v>0</v>
      </c>
      <c r="V46" s="27">
        <f>G46+J46+M46+P46+S46</f>
        <v>0</v>
      </c>
      <c r="W46" s="53" t="e">
        <f>V46/Ф_2!V58/100</f>
        <v>#DIV/0!</v>
      </c>
      <c r="X46" s="163">
        <f>I46+L46+O46+R46+U46</f>
        <v>0</v>
      </c>
    </row>
    <row r="47" spans="1:24" x14ac:dyDescent="0.2">
      <c r="A47" s="509"/>
      <c r="B47" s="13" t="s">
        <v>10</v>
      </c>
      <c r="C47" s="528"/>
      <c r="D47" s="423"/>
      <c r="E47" s="423"/>
      <c r="F47" s="423"/>
      <c r="G47" s="30">
        <f t="shared" ref="G47:G48" si="61">G16+G31</f>
        <v>0</v>
      </c>
      <c r="H47" s="49" t="e">
        <f>G47/Ф_2!G59/100</f>
        <v>#DIV/0!</v>
      </c>
      <c r="I47" s="158">
        <f t="shared" ref="I47:J48" si="62">I16+I31</f>
        <v>0</v>
      </c>
      <c r="J47" s="30">
        <f t="shared" si="62"/>
        <v>0</v>
      </c>
      <c r="K47" s="49" t="e">
        <f>J47/Ф_2!J59/100</f>
        <v>#DIV/0!</v>
      </c>
      <c r="L47" s="158">
        <f t="shared" ref="L47:M48" si="63">L16+L31</f>
        <v>0</v>
      </c>
      <c r="M47" s="30">
        <f t="shared" si="63"/>
        <v>0</v>
      </c>
      <c r="N47" s="49" t="e">
        <f>M47/Ф_2!M59/100</f>
        <v>#DIV/0!</v>
      </c>
      <c r="O47" s="158">
        <f t="shared" ref="O47:P48" si="64">O16+O31</f>
        <v>0</v>
      </c>
      <c r="P47" s="30">
        <f t="shared" si="64"/>
        <v>0</v>
      </c>
      <c r="Q47" s="49" t="e">
        <f>P47/Ф_2!P59/100</f>
        <v>#DIV/0!</v>
      </c>
      <c r="R47" s="158">
        <f t="shared" ref="R47:S48" si="65">R16+R31</f>
        <v>0</v>
      </c>
      <c r="S47" s="30">
        <f t="shared" si="65"/>
        <v>0</v>
      </c>
      <c r="T47" s="49" t="e">
        <f>S47/Ф_2!S59/100</f>
        <v>#DIV/0!</v>
      </c>
      <c r="U47" s="158">
        <f t="shared" ref="U47" si="66">U16+U31</f>
        <v>0</v>
      </c>
      <c r="V47" s="28">
        <f>G47+J47+M47+P47+S47</f>
        <v>0</v>
      </c>
      <c r="W47" s="49" t="e">
        <f>V47/Ф_2!V59/100</f>
        <v>#DIV/0!</v>
      </c>
      <c r="X47" s="158">
        <f>I47+L47+O47+R47+U47</f>
        <v>0</v>
      </c>
    </row>
    <row r="48" spans="1:24" x14ac:dyDescent="0.2">
      <c r="A48" s="509"/>
      <c r="B48" s="13" t="s">
        <v>11</v>
      </c>
      <c r="C48" s="528"/>
      <c r="D48" s="423"/>
      <c r="E48" s="423"/>
      <c r="F48" s="423"/>
      <c r="G48" s="30">
        <f t="shared" si="61"/>
        <v>0</v>
      </c>
      <c r="H48" s="49" t="e">
        <f>G48/Ф_2!G60/100</f>
        <v>#DIV/0!</v>
      </c>
      <c r="I48" s="158">
        <f t="shared" si="62"/>
        <v>0</v>
      </c>
      <c r="J48" s="30">
        <f t="shared" si="62"/>
        <v>0</v>
      </c>
      <c r="K48" s="49" t="e">
        <f>J48/Ф_2!J60/100</f>
        <v>#DIV/0!</v>
      </c>
      <c r="L48" s="158">
        <f t="shared" ref="L48" si="67">L17+L32</f>
        <v>0</v>
      </c>
      <c r="M48" s="30">
        <f t="shared" si="63"/>
        <v>0</v>
      </c>
      <c r="N48" s="49" t="e">
        <f>M48/Ф_2!M60/100</f>
        <v>#DIV/0!</v>
      </c>
      <c r="O48" s="158">
        <f t="shared" ref="O48" si="68">O17+O32</f>
        <v>0</v>
      </c>
      <c r="P48" s="30">
        <f t="shared" si="64"/>
        <v>0</v>
      </c>
      <c r="Q48" s="49" t="e">
        <f>P48/Ф_2!P60/100</f>
        <v>#DIV/0!</v>
      </c>
      <c r="R48" s="158">
        <f t="shared" ref="R48" si="69">R17+R32</f>
        <v>0</v>
      </c>
      <c r="S48" s="30">
        <f t="shared" si="65"/>
        <v>0</v>
      </c>
      <c r="T48" s="49" t="e">
        <f>S48/Ф_2!S60/100</f>
        <v>#DIV/0!</v>
      </c>
      <c r="U48" s="158">
        <f t="shared" ref="U48" si="70">U17+U32</f>
        <v>0</v>
      </c>
      <c r="V48" s="102">
        <f>G48+J48+M48+P48+S48</f>
        <v>0</v>
      </c>
      <c r="W48" s="49" t="e">
        <f>V48/Ф_2!V60/100</f>
        <v>#DIV/0!</v>
      </c>
      <c r="X48" s="158">
        <f>I48+L48+O48+R48+U48</f>
        <v>0</v>
      </c>
    </row>
    <row r="49" spans="1:24" ht="12.75" thickBot="1" x14ac:dyDescent="0.25">
      <c r="A49" s="513"/>
      <c r="B49" s="25" t="s">
        <v>12</v>
      </c>
      <c r="C49" s="528"/>
      <c r="D49" s="423"/>
      <c r="E49" s="423"/>
      <c r="F49" s="423"/>
      <c r="G49" s="90">
        <f>G46+G47+G48</f>
        <v>0</v>
      </c>
      <c r="H49" s="50" t="e">
        <f>G49/Ф_2!G61/100</f>
        <v>#DIV/0!</v>
      </c>
      <c r="I49" s="162">
        <f t="shared" ref="I49:X49" si="71">I46+I47+I48</f>
        <v>0</v>
      </c>
      <c r="J49" s="90">
        <f>J46+J47+J48</f>
        <v>0</v>
      </c>
      <c r="K49" s="50" t="e">
        <f>J49/Ф_2!J61/100</f>
        <v>#DIV/0!</v>
      </c>
      <c r="L49" s="162">
        <f t="shared" ref="L49" si="72">L46+L47+L48</f>
        <v>0</v>
      </c>
      <c r="M49" s="90">
        <f>M46+M47+M48</f>
        <v>0</v>
      </c>
      <c r="N49" s="50" t="e">
        <f>M49/Ф_2!M61/100</f>
        <v>#DIV/0!</v>
      </c>
      <c r="O49" s="162">
        <f t="shared" ref="O49" si="73">O46+O47+O48</f>
        <v>0</v>
      </c>
      <c r="P49" s="90">
        <f>P46+P47+P48</f>
        <v>0</v>
      </c>
      <c r="Q49" s="50" t="e">
        <f>P49/Ф_2!P61/100</f>
        <v>#DIV/0!</v>
      </c>
      <c r="R49" s="162">
        <f t="shared" ref="R49" si="74">R46+R47+R48</f>
        <v>0</v>
      </c>
      <c r="S49" s="90">
        <f>S46+S47+S48</f>
        <v>0</v>
      </c>
      <c r="T49" s="50" t="e">
        <f>S49/Ф_2!S61/100</f>
        <v>#DIV/0!</v>
      </c>
      <c r="U49" s="162">
        <f t="shared" ref="U49" si="75">U46+U47+U48</f>
        <v>0</v>
      </c>
      <c r="V49" s="74">
        <f t="shared" si="71"/>
        <v>0</v>
      </c>
      <c r="W49" s="54" t="e">
        <f>V49/Ф_2!V61/100</f>
        <v>#DIV/0!</v>
      </c>
      <c r="X49" s="159">
        <f t="shared" si="71"/>
        <v>0</v>
      </c>
    </row>
    <row r="50" spans="1:24" s="177" customFormat="1" ht="13.9" customHeight="1" thickBot="1" x14ac:dyDescent="0.25">
      <c r="A50" s="120">
        <v>1</v>
      </c>
      <c r="B50" s="125">
        <v>2</v>
      </c>
      <c r="C50" s="120">
        <v>3</v>
      </c>
      <c r="D50" s="426"/>
      <c r="E50" s="426"/>
      <c r="F50" s="426"/>
      <c r="G50" s="262">
        <v>4</v>
      </c>
      <c r="H50" s="263">
        <v>5</v>
      </c>
      <c r="I50" s="264">
        <v>6</v>
      </c>
      <c r="J50" s="127">
        <v>7</v>
      </c>
      <c r="K50" s="123">
        <v>8</v>
      </c>
      <c r="L50" s="128">
        <v>9</v>
      </c>
      <c r="M50" s="125">
        <v>10</v>
      </c>
      <c r="N50" s="123">
        <v>11</v>
      </c>
      <c r="O50" s="126">
        <v>12</v>
      </c>
      <c r="P50" s="127">
        <v>13</v>
      </c>
      <c r="Q50" s="123">
        <v>14</v>
      </c>
      <c r="R50" s="128">
        <v>15</v>
      </c>
      <c r="S50" s="125">
        <v>16</v>
      </c>
      <c r="T50" s="123">
        <v>17</v>
      </c>
      <c r="U50" s="126">
        <v>18</v>
      </c>
      <c r="V50" s="127">
        <v>19</v>
      </c>
      <c r="W50" s="123">
        <v>20</v>
      </c>
      <c r="X50" s="126">
        <v>21</v>
      </c>
    </row>
    <row r="51" spans="1:24" ht="12" customHeight="1" x14ac:dyDescent="0.2">
      <c r="A51" s="508" t="s">
        <v>5</v>
      </c>
      <c r="B51" s="15" t="s">
        <v>9</v>
      </c>
      <c r="C51" s="527" t="s">
        <v>18</v>
      </c>
      <c r="D51" s="424"/>
      <c r="E51" s="424"/>
      <c r="F51" s="424"/>
      <c r="G51" s="29">
        <f>G42+G46</f>
        <v>0</v>
      </c>
      <c r="H51" s="51" t="e">
        <f>G51/Ф_2!G62/100</f>
        <v>#DIV/0!</v>
      </c>
      <c r="I51" s="161">
        <f t="shared" ref="I51:U51" si="76">I42+I46</f>
        <v>0</v>
      </c>
      <c r="J51" s="76">
        <f t="shared" si="76"/>
        <v>0</v>
      </c>
      <c r="K51" s="51" t="e">
        <f>J51/Ф_2!J62/100</f>
        <v>#DIV/0!</v>
      </c>
      <c r="L51" s="173">
        <f t="shared" si="76"/>
        <v>0</v>
      </c>
      <c r="M51" s="29">
        <f t="shared" si="76"/>
        <v>0</v>
      </c>
      <c r="N51" s="51" t="e">
        <f>M51/Ф_2!M62/100</f>
        <v>#DIV/0!</v>
      </c>
      <c r="O51" s="161">
        <f t="shared" si="76"/>
        <v>0</v>
      </c>
      <c r="P51" s="76">
        <f t="shared" si="76"/>
        <v>0</v>
      </c>
      <c r="Q51" s="51" t="e">
        <f>P51/Ф_2!P62/100</f>
        <v>#DIV/0!</v>
      </c>
      <c r="R51" s="173">
        <f t="shared" si="76"/>
        <v>0</v>
      </c>
      <c r="S51" s="29">
        <f t="shared" si="76"/>
        <v>0</v>
      </c>
      <c r="T51" s="51" t="e">
        <f>S51/Ф_2!S62/100</f>
        <v>#DIV/0!</v>
      </c>
      <c r="U51" s="161">
        <f t="shared" si="76"/>
        <v>0</v>
      </c>
      <c r="V51" s="101">
        <f>G51+J51+M51+P51+S51</f>
        <v>0</v>
      </c>
      <c r="W51" s="51" t="e">
        <f>V51/Ф_2!V62/100</f>
        <v>#DIV/0!</v>
      </c>
      <c r="X51" s="161">
        <f>I51+L51+O51+R51+U51</f>
        <v>0</v>
      </c>
    </row>
    <row r="52" spans="1:24" x14ac:dyDescent="0.2">
      <c r="A52" s="509"/>
      <c r="B52" s="13" t="s">
        <v>10</v>
      </c>
      <c r="C52" s="528"/>
      <c r="D52" s="423"/>
      <c r="E52" s="423"/>
      <c r="F52" s="423"/>
      <c r="G52" s="30">
        <f t="shared" ref="G52:U53" si="77">G43+G47</f>
        <v>0</v>
      </c>
      <c r="H52" s="49" t="e">
        <f>G52/Ф_2!G63/100</f>
        <v>#DIV/0!</v>
      </c>
      <c r="I52" s="158">
        <f t="shared" si="77"/>
        <v>0</v>
      </c>
      <c r="J52" s="28">
        <f t="shared" si="77"/>
        <v>0</v>
      </c>
      <c r="K52" s="49" t="e">
        <f>J52/Ф_2!J63/100</f>
        <v>#DIV/0!</v>
      </c>
      <c r="L52" s="170">
        <f t="shared" si="77"/>
        <v>0</v>
      </c>
      <c r="M52" s="30">
        <f t="shared" si="77"/>
        <v>0</v>
      </c>
      <c r="N52" s="49" t="e">
        <f>M52/Ф_2!M63/100</f>
        <v>#DIV/0!</v>
      </c>
      <c r="O52" s="158">
        <f t="shared" si="77"/>
        <v>0</v>
      </c>
      <c r="P52" s="28">
        <f t="shared" si="77"/>
        <v>0</v>
      </c>
      <c r="Q52" s="49" t="e">
        <f>P52/Ф_2!P63/100</f>
        <v>#DIV/0!</v>
      </c>
      <c r="R52" s="170">
        <f t="shared" si="77"/>
        <v>0</v>
      </c>
      <c r="S52" s="30">
        <f t="shared" si="77"/>
        <v>0</v>
      </c>
      <c r="T52" s="49" t="e">
        <f>S52/Ф_2!S63/100</f>
        <v>#DIV/0!</v>
      </c>
      <c r="U52" s="158">
        <f t="shared" si="77"/>
        <v>0</v>
      </c>
      <c r="V52" s="28">
        <f>G52+J52+M52+P52+S52</f>
        <v>0</v>
      </c>
      <c r="W52" s="49" t="e">
        <f>V52/Ф_2!V63/100</f>
        <v>#DIV/0!</v>
      </c>
      <c r="X52" s="158">
        <f>I52+L52+O52+R52+U52</f>
        <v>0</v>
      </c>
    </row>
    <row r="53" spans="1:24" x14ac:dyDescent="0.2">
      <c r="A53" s="509"/>
      <c r="B53" s="13" t="s">
        <v>11</v>
      </c>
      <c r="C53" s="528"/>
      <c r="D53" s="423"/>
      <c r="E53" s="423"/>
      <c r="F53" s="423"/>
      <c r="G53" s="30">
        <f>G44+G48</f>
        <v>0</v>
      </c>
      <c r="H53" s="49" t="e">
        <f>G53/Ф_2!G64/100</f>
        <v>#DIV/0!</v>
      </c>
      <c r="I53" s="158">
        <f t="shared" si="77"/>
        <v>0</v>
      </c>
      <c r="J53" s="28">
        <f t="shared" si="77"/>
        <v>0</v>
      </c>
      <c r="K53" s="49" t="e">
        <f>J53/Ф_2!J64/100</f>
        <v>#DIV/0!</v>
      </c>
      <c r="L53" s="170">
        <f t="shared" si="77"/>
        <v>0</v>
      </c>
      <c r="M53" s="30">
        <f t="shared" si="77"/>
        <v>0</v>
      </c>
      <c r="N53" s="49" t="e">
        <f>M53/Ф_2!M64/100</f>
        <v>#DIV/0!</v>
      </c>
      <c r="O53" s="158">
        <f t="shared" si="77"/>
        <v>0</v>
      </c>
      <c r="P53" s="28">
        <f t="shared" si="77"/>
        <v>0</v>
      </c>
      <c r="Q53" s="49" t="e">
        <f>P53/Ф_2!P64/100</f>
        <v>#DIV/0!</v>
      </c>
      <c r="R53" s="170">
        <f t="shared" si="77"/>
        <v>0</v>
      </c>
      <c r="S53" s="30">
        <f t="shared" si="77"/>
        <v>0</v>
      </c>
      <c r="T53" s="49" t="e">
        <f>S53/Ф_2!S64/100</f>
        <v>#DIV/0!</v>
      </c>
      <c r="U53" s="158">
        <f t="shared" si="77"/>
        <v>0</v>
      </c>
      <c r="V53" s="102">
        <f>G53+J53+M53+P53+S53</f>
        <v>0</v>
      </c>
      <c r="W53" s="49" t="e">
        <f>V53/Ф_2!V64/100</f>
        <v>#DIV/0!</v>
      </c>
      <c r="X53" s="158">
        <f>I53+L53+O53+R53+U53</f>
        <v>0</v>
      </c>
    </row>
    <row r="54" spans="1:24" ht="12.75" thickBot="1" x14ac:dyDescent="0.25">
      <c r="A54" s="513"/>
      <c r="B54" s="14" t="s">
        <v>12</v>
      </c>
      <c r="C54" s="529"/>
      <c r="D54" s="425"/>
      <c r="E54" s="425"/>
      <c r="F54" s="425"/>
      <c r="G54" s="90">
        <f>G51+G52+G53</f>
        <v>0</v>
      </c>
      <c r="H54" s="50" t="e">
        <f>G54/Ф_2!G65/100</f>
        <v>#DIV/0!</v>
      </c>
      <c r="I54" s="162">
        <f t="shared" ref="I54:X54" si="78">I51+I52+I53</f>
        <v>0</v>
      </c>
      <c r="J54" s="77">
        <f t="shared" si="78"/>
        <v>0</v>
      </c>
      <c r="K54" s="50" t="e">
        <f>J54/Ф_2!J65/100</f>
        <v>#DIV/0!</v>
      </c>
      <c r="L54" s="174">
        <f t="shared" si="78"/>
        <v>0</v>
      </c>
      <c r="M54" s="90">
        <f t="shared" si="78"/>
        <v>0</v>
      </c>
      <c r="N54" s="50" t="e">
        <f>M54/Ф_2!M65/100</f>
        <v>#DIV/0!</v>
      </c>
      <c r="O54" s="162">
        <f t="shared" si="78"/>
        <v>0</v>
      </c>
      <c r="P54" s="77">
        <f t="shared" si="78"/>
        <v>0</v>
      </c>
      <c r="Q54" s="50" t="e">
        <f>P54/Ф_2!P65/100</f>
        <v>#DIV/0!</v>
      </c>
      <c r="R54" s="174">
        <f t="shared" si="78"/>
        <v>0</v>
      </c>
      <c r="S54" s="90">
        <f t="shared" si="78"/>
        <v>0</v>
      </c>
      <c r="T54" s="50" t="e">
        <f>S54/Ф_2!S65/100</f>
        <v>#DIV/0!</v>
      </c>
      <c r="U54" s="162">
        <f t="shared" si="78"/>
        <v>0</v>
      </c>
      <c r="V54" s="77">
        <f t="shared" si="78"/>
        <v>0</v>
      </c>
      <c r="W54" s="50" t="e">
        <f>V54/Ф_2!V65/100</f>
        <v>#DIV/0!</v>
      </c>
      <c r="X54" s="162">
        <f t="shared" si="78"/>
        <v>0</v>
      </c>
    </row>
    <row r="55" spans="1:24" ht="12.4" customHeight="1" x14ac:dyDescent="0.2">
      <c r="A55" s="508" t="s">
        <v>34</v>
      </c>
      <c r="B55" s="42" t="s">
        <v>9</v>
      </c>
      <c r="C55" s="493" t="s">
        <v>16</v>
      </c>
      <c r="D55" s="418"/>
      <c r="E55" s="418"/>
      <c r="F55" s="418"/>
      <c r="G55" s="83">
        <f>Ф_3!G78</f>
        <v>0</v>
      </c>
      <c r="H55" s="51" t="e">
        <f>G55/Ф_2!G78/100</f>
        <v>#DIV/0!</v>
      </c>
      <c r="I55" s="154">
        <f>Ф_3!I78</f>
        <v>0</v>
      </c>
      <c r="J55" s="83">
        <f>Ф_3!J78</f>
        <v>0</v>
      </c>
      <c r="K55" s="51" t="e">
        <f>J55/Ф_2!J78/100</f>
        <v>#DIV/0!</v>
      </c>
      <c r="L55" s="154">
        <f>Ф_3!L78</f>
        <v>0</v>
      </c>
      <c r="M55" s="83">
        <f>Ф_3!M78</f>
        <v>0</v>
      </c>
      <c r="N55" s="51" t="e">
        <f>M55/Ф_2!M78/100</f>
        <v>#DIV/0!</v>
      </c>
      <c r="O55" s="154">
        <f>Ф_3!O78</f>
        <v>0</v>
      </c>
      <c r="P55" s="83">
        <f>Ф_3!P78</f>
        <v>0</v>
      </c>
      <c r="Q55" s="51" t="e">
        <f>P55/Ф_2!P78/100</f>
        <v>#DIV/0!</v>
      </c>
      <c r="R55" s="154">
        <f>Ф_3!R78</f>
        <v>0</v>
      </c>
      <c r="S55" s="83">
        <f>Ф_3!S78</f>
        <v>0</v>
      </c>
      <c r="T55" s="51" t="e">
        <f>S55/Ф_2!S78/100</f>
        <v>#DIV/0!</v>
      </c>
      <c r="U55" s="154">
        <f>Ф_3!U78</f>
        <v>0</v>
      </c>
      <c r="V55" s="27">
        <f>G55+J55+M55+P55+S55</f>
        <v>0</v>
      </c>
      <c r="W55" s="53" t="e">
        <f>V55/Ф_2!V78/100</f>
        <v>#DIV/0!</v>
      </c>
      <c r="X55" s="163">
        <f>I55+L55+O55+R55+U55</f>
        <v>0</v>
      </c>
    </row>
    <row r="56" spans="1:24" ht="12.4" customHeight="1" x14ac:dyDescent="0.2">
      <c r="A56" s="509"/>
      <c r="B56" s="7" t="s">
        <v>10</v>
      </c>
      <c r="C56" s="494"/>
      <c r="D56" s="419"/>
      <c r="E56" s="419"/>
      <c r="F56" s="419"/>
      <c r="G56" s="89">
        <f>Ф_3!G79</f>
        <v>0</v>
      </c>
      <c r="H56" s="49" t="e">
        <f>G56/Ф_2!G79/100</f>
        <v>#DIV/0!</v>
      </c>
      <c r="I56" s="160">
        <f>Ф_3!I79</f>
        <v>0</v>
      </c>
      <c r="J56" s="89">
        <f>Ф_3!J79</f>
        <v>0</v>
      </c>
      <c r="K56" s="49" t="e">
        <f>J56/Ф_2!J79/100</f>
        <v>#DIV/0!</v>
      </c>
      <c r="L56" s="160">
        <f>Ф_3!L79</f>
        <v>0</v>
      </c>
      <c r="M56" s="89">
        <f>Ф_3!M79</f>
        <v>0</v>
      </c>
      <c r="N56" s="49" t="e">
        <f>M56/Ф_2!M79/100</f>
        <v>#DIV/0!</v>
      </c>
      <c r="O56" s="160">
        <f>Ф_3!O79</f>
        <v>0</v>
      </c>
      <c r="P56" s="89">
        <f>Ф_3!P79</f>
        <v>0</v>
      </c>
      <c r="Q56" s="49" t="e">
        <f>P56/Ф_2!P79/100</f>
        <v>#DIV/0!</v>
      </c>
      <c r="R56" s="160">
        <f>Ф_3!R79</f>
        <v>0</v>
      </c>
      <c r="S56" s="89">
        <f>Ф_3!S79</f>
        <v>0</v>
      </c>
      <c r="T56" s="49" t="e">
        <f>S56/Ф_2!S79/100</f>
        <v>#DIV/0!</v>
      </c>
      <c r="U56" s="160">
        <f>Ф_3!U79</f>
        <v>0</v>
      </c>
      <c r="V56" s="28">
        <f>G56+J56+M56+P56+S56</f>
        <v>0</v>
      </c>
      <c r="W56" s="49" t="e">
        <f>V56/Ф_2!V79/100</f>
        <v>#DIV/0!</v>
      </c>
      <c r="X56" s="158">
        <f>I56+L56+O56+R56+U56</f>
        <v>0</v>
      </c>
    </row>
    <row r="57" spans="1:24" ht="12.4" customHeight="1" x14ac:dyDescent="0.2">
      <c r="A57" s="509"/>
      <c r="B57" s="7" t="s">
        <v>11</v>
      </c>
      <c r="C57" s="494"/>
      <c r="D57" s="419"/>
      <c r="E57" s="419"/>
      <c r="F57" s="419"/>
      <c r="G57" s="89">
        <f>Ф_3!G80</f>
        <v>0</v>
      </c>
      <c r="H57" s="49" t="e">
        <f>G57/Ф_2!G80/100</f>
        <v>#DIV/0!</v>
      </c>
      <c r="I57" s="160">
        <f>Ф_3!I80</f>
        <v>0</v>
      </c>
      <c r="J57" s="89">
        <f>Ф_3!J80</f>
        <v>0</v>
      </c>
      <c r="K57" s="49" t="e">
        <f>J57/Ф_2!J80/100</f>
        <v>#DIV/0!</v>
      </c>
      <c r="L57" s="160">
        <f>Ф_3!L80</f>
        <v>0</v>
      </c>
      <c r="M57" s="89">
        <f>Ф_3!M80</f>
        <v>0</v>
      </c>
      <c r="N57" s="49" t="e">
        <f>M57/Ф_2!M80/100</f>
        <v>#DIV/0!</v>
      </c>
      <c r="O57" s="160">
        <f>Ф_3!O80</f>
        <v>0</v>
      </c>
      <c r="P57" s="89">
        <f>Ф_3!P80</f>
        <v>0</v>
      </c>
      <c r="Q57" s="49" t="e">
        <f>P57/Ф_2!P80/100</f>
        <v>#DIV/0!</v>
      </c>
      <c r="R57" s="160">
        <f>Ф_3!R80</f>
        <v>0</v>
      </c>
      <c r="S57" s="89">
        <f>Ф_3!S80</f>
        <v>0</v>
      </c>
      <c r="T57" s="49" t="e">
        <f>S57/Ф_2!S80/100</f>
        <v>#DIV/0!</v>
      </c>
      <c r="U57" s="160">
        <f>Ф_3!U80</f>
        <v>0</v>
      </c>
      <c r="V57" s="102">
        <f>G57+J57+M57+P57+S57</f>
        <v>0</v>
      </c>
      <c r="W57" s="49" t="e">
        <f>V57/Ф_2!V80/100</f>
        <v>#DIV/0!</v>
      </c>
      <c r="X57" s="158">
        <f>I57+L57+O57+R57+U57</f>
        <v>0</v>
      </c>
    </row>
    <row r="58" spans="1:24" ht="12.4" customHeight="1" thickBot="1" x14ac:dyDescent="0.25">
      <c r="A58" s="509"/>
      <c r="B58" s="12" t="s">
        <v>12</v>
      </c>
      <c r="C58" s="495"/>
      <c r="D58" s="420"/>
      <c r="E58" s="420"/>
      <c r="F58" s="420"/>
      <c r="G58" s="257">
        <f>G55+G56+G57</f>
        <v>0</v>
      </c>
      <c r="H58" s="50" t="e">
        <f>G58/Ф_2!G81/100</f>
        <v>#DIV/0!</v>
      </c>
      <c r="I58" s="156">
        <f t="shared" ref="I58:X58" si="79">I55+I56+I57</f>
        <v>0</v>
      </c>
      <c r="J58" s="257">
        <f>J55+J56+J57</f>
        <v>0</v>
      </c>
      <c r="K58" s="50" t="e">
        <f>J58/Ф_2!J81/100</f>
        <v>#DIV/0!</v>
      </c>
      <c r="L58" s="156">
        <f t="shared" ref="L58" si="80">L55+L56+L57</f>
        <v>0</v>
      </c>
      <c r="M58" s="257">
        <f>M55+M56+M57</f>
        <v>0</v>
      </c>
      <c r="N58" s="50" t="e">
        <f>M58/Ф_2!M81/100</f>
        <v>#DIV/0!</v>
      </c>
      <c r="O58" s="156">
        <f t="shared" ref="O58" si="81">O55+O56+O57</f>
        <v>0</v>
      </c>
      <c r="P58" s="257">
        <f>P55+P56+P57</f>
        <v>0</v>
      </c>
      <c r="Q58" s="50" t="e">
        <f>P58/Ф_2!P81/100</f>
        <v>#DIV/0!</v>
      </c>
      <c r="R58" s="156">
        <f t="shared" ref="R58" si="82">R55+R56+R57</f>
        <v>0</v>
      </c>
      <c r="S58" s="257">
        <f>S55+S56+S57</f>
        <v>0</v>
      </c>
      <c r="T58" s="50" t="e">
        <f>S58/Ф_2!S81/100</f>
        <v>#DIV/0!</v>
      </c>
      <c r="U58" s="156">
        <f t="shared" ref="U58" si="83">U55+U56+U57</f>
        <v>0</v>
      </c>
      <c r="V58" s="74">
        <f t="shared" si="79"/>
        <v>0</v>
      </c>
      <c r="W58" s="54" t="e">
        <f>V58/Ф_2!V81/100</f>
        <v>#DIV/0!</v>
      </c>
      <c r="X58" s="159">
        <f t="shared" si="79"/>
        <v>0</v>
      </c>
    </row>
    <row r="59" spans="1:24" ht="12.4" customHeight="1" x14ac:dyDescent="0.2">
      <c r="A59" s="509"/>
      <c r="B59" s="5" t="s">
        <v>9</v>
      </c>
      <c r="C59" s="493" t="s">
        <v>17</v>
      </c>
      <c r="D59" s="418"/>
      <c r="E59" s="418"/>
      <c r="F59" s="418"/>
      <c r="G59" s="83">
        <f>Ф_3!G82</f>
        <v>0</v>
      </c>
      <c r="H59" s="51" t="e">
        <f>G59/Ф_2!G82/100</f>
        <v>#DIV/0!</v>
      </c>
      <c r="I59" s="198">
        <f>Ф_3!I82</f>
        <v>0</v>
      </c>
      <c r="J59" s="83">
        <f>Ф_3!J82</f>
        <v>0</v>
      </c>
      <c r="K59" s="51" t="e">
        <f>J59/Ф_2!J82/100</f>
        <v>#DIV/0!</v>
      </c>
      <c r="L59" s="198">
        <f>Ф_3!L82</f>
        <v>0</v>
      </c>
      <c r="M59" s="83">
        <f>Ф_3!M82</f>
        <v>0</v>
      </c>
      <c r="N59" s="51" t="e">
        <f>M59/Ф_2!M82/100</f>
        <v>#DIV/0!</v>
      </c>
      <c r="O59" s="198">
        <f>Ф_3!O82</f>
        <v>0</v>
      </c>
      <c r="P59" s="83">
        <f>Ф_3!P82</f>
        <v>0</v>
      </c>
      <c r="Q59" s="51" t="e">
        <f>P59/Ф_2!P82/100</f>
        <v>#DIV/0!</v>
      </c>
      <c r="R59" s="198">
        <f>Ф_3!R82</f>
        <v>0</v>
      </c>
      <c r="S59" s="83">
        <f>Ф_3!S82</f>
        <v>0</v>
      </c>
      <c r="T59" s="51" t="e">
        <f>S59/Ф_2!S82/100</f>
        <v>#DIV/0!</v>
      </c>
      <c r="U59" s="198">
        <f>Ф_3!U82</f>
        <v>0</v>
      </c>
      <c r="V59" s="101">
        <f>G59+J59+M59+P59+S59</f>
        <v>0</v>
      </c>
      <c r="W59" s="51" t="e">
        <f>V59/Ф_2!V82/100</f>
        <v>#DIV/0!</v>
      </c>
      <c r="X59" s="161">
        <f>I59+L59+O59+R59+U59</f>
        <v>0</v>
      </c>
    </row>
    <row r="60" spans="1:24" ht="12.4" customHeight="1" x14ac:dyDescent="0.2">
      <c r="A60" s="509"/>
      <c r="B60" s="7" t="s">
        <v>10</v>
      </c>
      <c r="C60" s="494"/>
      <c r="D60" s="419"/>
      <c r="E60" s="419"/>
      <c r="F60" s="419"/>
      <c r="G60" s="89">
        <f>Ф_3!G83</f>
        <v>0</v>
      </c>
      <c r="H60" s="49" t="e">
        <f>G60/Ф_2!G83/100</f>
        <v>#DIV/0!</v>
      </c>
      <c r="I60" s="155">
        <f>Ф_3!I83</f>
        <v>0</v>
      </c>
      <c r="J60" s="89">
        <f>Ф_3!J83</f>
        <v>0</v>
      </c>
      <c r="K60" s="49" t="e">
        <f>J60/Ф_2!J83/100</f>
        <v>#DIV/0!</v>
      </c>
      <c r="L60" s="155">
        <f>Ф_3!L83</f>
        <v>0</v>
      </c>
      <c r="M60" s="89">
        <f>Ф_3!M83</f>
        <v>0</v>
      </c>
      <c r="N60" s="49" t="e">
        <f>M60/Ф_2!M83/100</f>
        <v>#DIV/0!</v>
      </c>
      <c r="O60" s="155">
        <f>Ф_3!O83</f>
        <v>0</v>
      </c>
      <c r="P60" s="89">
        <f>Ф_3!P83</f>
        <v>0</v>
      </c>
      <c r="Q60" s="49" t="e">
        <f>P60/Ф_2!P83/100</f>
        <v>#DIV/0!</v>
      </c>
      <c r="R60" s="155">
        <f>Ф_3!R83</f>
        <v>0</v>
      </c>
      <c r="S60" s="89">
        <f>Ф_3!S83</f>
        <v>0</v>
      </c>
      <c r="T60" s="49" t="e">
        <f>S60/Ф_2!S83/100</f>
        <v>#DIV/0!</v>
      </c>
      <c r="U60" s="155">
        <f>Ф_3!U83</f>
        <v>0</v>
      </c>
      <c r="V60" s="28">
        <f>G60+J60+M60+P60+S60</f>
        <v>0</v>
      </c>
      <c r="W60" s="49" t="e">
        <f>V60/Ф_2!V83/100</f>
        <v>#DIV/0!</v>
      </c>
      <c r="X60" s="158">
        <f>I60+L60+O60+R60+U60</f>
        <v>0</v>
      </c>
    </row>
    <row r="61" spans="1:24" ht="12.4" customHeight="1" x14ac:dyDescent="0.2">
      <c r="A61" s="509"/>
      <c r="B61" s="7" t="s">
        <v>11</v>
      </c>
      <c r="C61" s="494"/>
      <c r="D61" s="419"/>
      <c r="E61" s="419"/>
      <c r="F61" s="419"/>
      <c r="G61" s="89">
        <f>Ф_3!G84</f>
        <v>0</v>
      </c>
      <c r="H61" s="49" t="e">
        <f>G61/Ф_2!G84/100</f>
        <v>#DIV/0!</v>
      </c>
      <c r="I61" s="160">
        <f>Ф_3!I84</f>
        <v>0</v>
      </c>
      <c r="J61" s="89">
        <f>Ф_3!J84</f>
        <v>0</v>
      </c>
      <c r="K61" s="49" t="e">
        <f>J61/Ф_2!J84/100</f>
        <v>#DIV/0!</v>
      </c>
      <c r="L61" s="160">
        <f>Ф_3!L84</f>
        <v>0</v>
      </c>
      <c r="M61" s="89">
        <f>Ф_3!M84</f>
        <v>0</v>
      </c>
      <c r="N61" s="49" t="e">
        <f>M61/Ф_2!M84/100</f>
        <v>#DIV/0!</v>
      </c>
      <c r="O61" s="160">
        <f>Ф_3!O84</f>
        <v>0</v>
      </c>
      <c r="P61" s="89">
        <f>Ф_3!P84</f>
        <v>0</v>
      </c>
      <c r="Q61" s="49" t="e">
        <f>P61/Ф_2!P84/100</f>
        <v>#DIV/0!</v>
      </c>
      <c r="R61" s="160">
        <f>Ф_3!R84</f>
        <v>0</v>
      </c>
      <c r="S61" s="89">
        <f>Ф_3!S84</f>
        <v>0</v>
      </c>
      <c r="T61" s="49" t="e">
        <f>S61/Ф_2!S84/100</f>
        <v>#DIV/0!</v>
      </c>
      <c r="U61" s="160">
        <f>Ф_3!U84</f>
        <v>0</v>
      </c>
      <c r="V61" s="102">
        <f>G61+J61+M61+P61+S61</f>
        <v>0</v>
      </c>
      <c r="W61" s="49" t="e">
        <f>V61/Ф_2!V84/100</f>
        <v>#DIV/0!</v>
      </c>
      <c r="X61" s="158">
        <f>I61+L61+O61+R61+U61</f>
        <v>0</v>
      </c>
    </row>
    <row r="62" spans="1:24" ht="12.4" customHeight="1" thickBot="1" x14ac:dyDescent="0.25">
      <c r="A62" s="509"/>
      <c r="B62" s="8" t="s">
        <v>12</v>
      </c>
      <c r="C62" s="495"/>
      <c r="D62" s="420"/>
      <c r="E62" s="420"/>
      <c r="F62" s="420"/>
      <c r="G62" s="85">
        <f>G59+G60+G61</f>
        <v>0</v>
      </c>
      <c r="H62" s="50" t="e">
        <f>G62/Ф_2!G85/100</f>
        <v>#DIV/0!</v>
      </c>
      <c r="I62" s="156">
        <f t="shared" ref="I62:X62" si="84">I59+I60+I61</f>
        <v>0</v>
      </c>
      <c r="J62" s="85">
        <f>J59+J60+J61</f>
        <v>0</v>
      </c>
      <c r="K62" s="50" t="e">
        <f>J62/Ф_2!J85/100</f>
        <v>#DIV/0!</v>
      </c>
      <c r="L62" s="156">
        <f t="shared" ref="L62" si="85">L59+L60+L61</f>
        <v>0</v>
      </c>
      <c r="M62" s="85">
        <f>M59+M60+M61</f>
        <v>0</v>
      </c>
      <c r="N62" s="50" t="e">
        <f>M62/Ф_2!M85/100</f>
        <v>#DIV/0!</v>
      </c>
      <c r="O62" s="156">
        <f t="shared" ref="O62" si="86">O59+O60+O61</f>
        <v>0</v>
      </c>
      <c r="P62" s="85">
        <f>P59+P60+P61</f>
        <v>0</v>
      </c>
      <c r="Q62" s="50" t="e">
        <f>P62/Ф_2!P85/100</f>
        <v>#DIV/0!</v>
      </c>
      <c r="R62" s="156">
        <f t="shared" ref="R62" si="87">R59+R60+R61</f>
        <v>0</v>
      </c>
      <c r="S62" s="85">
        <f>S59+S60+S61</f>
        <v>0</v>
      </c>
      <c r="T62" s="50" t="e">
        <f>S62/Ф_2!S85/100</f>
        <v>#DIV/0!</v>
      </c>
      <c r="U62" s="156">
        <f t="shared" ref="U62" si="88">U59+U60+U61</f>
        <v>0</v>
      </c>
      <c r="V62" s="77">
        <f t="shared" si="84"/>
        <v>0</v>
      </c>
      <c r="W62" s="50" t="e">
        <f>V62/Ф_2!V85/100</f>
        <v>#DIV/0!</v>
      </c>
      <c r="X62" s="162">
        <f t="shared" si="84"/>
        <v>0</v>
      </c>
    </row>
    <row r="63" spans="1:24" ht="12.4" customHeight="1" x14ac:dyDescent="0.2">
      <c r="A63" s="509"/>
      <c r="B63" s="5" t="s">
        <v>9</v>
      </c>
      <c r="C63" s="493" t="s">
        <v>18</v>
      </c>
      <c r="D63" s="418"/>
      <c r="E63" s="418"/>
      <c r="F63" s="418"/>
      <c r="G63" s="83">
        <f>G55+G59</f>
        <v>0</v>
      </c>
      <c r="H63" s="51" t="e">
        <f>G63/Ф_2!G86/100</f>
        <v>#DIV/0!</v>
      </c>
      <c r="I63" s="154">
        <f t="shared" ref="I63:U63" si="89">I55+I59</f>
        <v>0</v>
      </c>
      <c r="J63" s="71">
        <f t="shared" si="89"/>
        <v>0</v>
      </c>
      <c r="K63" s="51" t="e">
        <f>J63/Ф_2!J86/100</f>
        <v>#DIV/0!</v>
      </c>
      <c r="L63" s="166">
        <f t="shared" si="89"/>
        <v>0</v>
      </c>
      <c r="M63" s="83">
        <f t="shared" si="89"/>
        <v>0</v>
      </c>
      <c r="N63" s="51" t="e">
        <f>M63/Ф_2!M86/100</f>
        <v>#DIV/0!</v>
      </c>
      <c r="O63" s="154">
        <f t="shared" si="89"/>
        <v>0</v>
      </c>
      <c r="P63" s="71">
        <f t="shared" si="89"/>
        <v>0</v>
      </c>
      <c r="Q63" s="51" t="e">
        <f>P63/Ф_2!P86/100</f>
        <v>#DIV/0!</v>
      </c>
      <c r="R63" s="166">
        <f t="shared" si="89"/>
        <v>0</v>
      </c>
      <c r="S63" s="83">
        <f t="shared" si="89"/>
        <v>0</v>
      </c>
      <c r="T63" s="51" t="e">
        <f>S63/Ф_2!S86/100</f>
        <v>#DIV/0!</v>
      </c>
      <c r="U63" s="154">
        <f t="shared" si="89"/>
        <v>0</v>
      </c>
      <c r="V63" s="101">
        <f>G63+J63+M63+P63+S63</f>
        <v>0</v>
      </c>
      <c r="W63" s="51" t="e">
        <f>V63/Ф_2!V86/100</f>
        <v>#DIV/0!</v>
      </c>
      <c r="X63" s="161">
        <f>I63+L63+O63+R63+U63</f>
        <v>0</v>
      </c>
    </row>
    <row r="64" spans="1:24" ht="12.4" customHeight="1" x14ac:dyDescent="0.2">
      <c r="A64" s="509"/>
      <c r="B64" s="7" t="s">
        <v>10</v>
      </c>
      <c r="C64" s="494"/>
      <c r="D64" s="419"/>
      <c r="E64" s="419"/>
      <c r="F64" s="419"/>
      <c r="G64" s="84">
        <f t="shared" ref="G64:U65" si="90">G56+G60</f>
        <v>0</v>
      </c>
      <c r="H64" s="49" t="e">
        <f>G64/Ф_2!G87/100</f>
        <v>#DIV/0!</v>
      </c>
      <c r="I64" s="155">
        <f t="shared" si="90"/>
        <v>0</v>
      </c>
      <c r="J64" s="72">
        <f t="shared" si="90"/>
        <v>0</v>
      </c>
      <c r="K64" s="49" t="e">
        <f>J64/Ф_2!J87/100</f>
        <v>#DIV/0!</v>
      </c>
      <c r="L64" s="167">
        <f t="shared" si="90"/>
        <v>0</v>
      </c>
      <c r="M64" s="84">
        <f t="shared" si="90"/>
        <v>0</v>
      </c>
      <c r="N64" s="49" t="e">
        <f>M64/Ф_2!M87/100</f>
        <v>#DIV/0!</v>
      </c>
      <c r="O64" s="155">
        <f t="shared" si="90"/>
        <v>0</v>
      </c>
      <c r="P64" s="72">
        <f t="shared" si="90"/>
        <v>0</v>
      </c>
      <c r="Q64" s="49" t="e">
        <f>P64/Ф_2!P87/100</f>
        <v>#DIV/0!</v>
      </c>
      <c r="R64" s="167">
        <f t="shared" si="90"/>
        <v>0</v>
      </c>
      <c r="S64" s="84">
        <f t="shared" si="90"/>
        <v>0</v>
      </c>
      <c r="T64" s="49" t="e">
        <f>S64/Ф_2!S87/100</f>
        <v>#DIV/0!</v>
      </c>
      <c r="U64" s="155">
        <f t="shared" si="90"/>
        <v>0</v>
      </c>
      <c r="V64" s="28">
        <f>G64+J64+M64+P64+S64</f>
        <v>0</v>
      </c>
      <c r="W64" s="49" t="e">
        <f>V64/Ф_2!V87/100</f>
        <v>#DIV/0!</v>
      </c>
      <c r="X64" s="158">
        <f>I64+L64+O64+R64+U64</f>
        <v>0</v>
      </c>
    </row>
    <row r="65" spans="1:24" ht="12.4" customHeight="1" x14ac:dyDescent="0.2">
      <c r="A65" s="509"/>
      <c r="B65" s="7" t="s">
        <v>11</v>
      </c>
      <c r="C65" s="494"/>
      <c r="D65" s="419"/>
      <c r="E65" s="419"/>
      <c r="F65" s="419"/>
      <c r="G65" s="84">
        <f t="shared" si="90"/>
        <v>0</v>
      </c>
      <c r="H65" s="49" t="e">
        <f>G65/Ф_2!G88/100</f>
        <v>#DIV/0!</v>
      </c>
      <c r="I65" s="155">
        <f t="shared" si="90"/>
        <v>0</v>
      </c>
      <c r="J65" s="72">
        <f t="shared" si="90"/>
        <v>0</v>
      </c>
      <c r="K65" s="49" t="e">
        <f>J65/Ф_2!J88/100</f>
        <v>#DIV/0!</v>
      </c>
      <c r="L65" s="167">
        <f t="shared" si="90"/>
        <v>0</v>
      </c>
      <c r="M65" s="84">
        <f t="shared" si="90"/>
        <v>0</v>
      </c>
      <c r="N65" s="49" t="e">
        <f>M65/Ф_2!M88/100</f>
        <v>#DIV/0!</v>
      </c>
      <c r="O65" s="155">
        <f t="shared" si="90"/>
        <v>0</v>
      </c>
      <c r="P65" s="72">
        <f t="shared" si="90"/>
        <v>0</v>
      </c>
      <c r="Q65" s="49" t="e">
        <f>P65/Ф_2!P88/100</f>
        <v>#DIV/0!</v>
      </c>
      <c r="R65" s="167">
        <f t="shared" si="90"/>
        <v>0</v>
      </c>
      <c r="S65" s="84">
        <f t="shared" si="90"/>
        <v>0</v>
      </c>
      <c r="T65" s="49" t="e">
        <f>S65/Ф_2!S88/100</f>
        <v>#DIV/0!</v>
      </c>
      <c r="U65" s="155">
        <f t="shared" si="90"/>
        <v>0</v>
      </c>
      <c r="V65" s="102">
        <f>G65+J65+M65+P65+S65</f>
        <v>0</v>
      </c>
      <c r="W65" s="49" t="e">
        <f>V65/Ф_2!V88/100</f>
        <v>#DIV/0!</v>
      </c>
      <c r="X65" s="158">
        <f>I65+L65+O65+R65+U65</f>
        <v>0</v>
      </c>
    </row>
    <row r="66" spans="1:24" ht="12.4" customHeight="1" thickBot="1" x14ac:dyDescent="0.25">
      <c r="A66" s="513"/>
      <c r="B66" s="8" t="s">
        <v>12</v>
      </c>
      <c r="C66" s="495"/>
      <c r="D66" s="420"/>
      <c r="E66" s="420"/>
      <c r="F66" s="420"/>
      <c r="G66" s="85">
        <f>G63+G64+G65</f>
        <v>0</v>
      </c>
      <c r="H66" s="50" t="e">
        <f>G66/Ф_2!G89/100</f>
        <v>#DIV/0!</v>
      </c>
      <c r="I66" s="156">
        <f t="shared" ref="I66:X66" si="91">I63+I64+I65</f>
        <v>0</v>
      </c>
      <c r="J66" s="73">
        <f t="shared" si="91"/>
        <v>0</v>
      </c>
      <c r="K66" s="50" t="e">
        <f>J66/Ф_2!J89/100</f>
        <v>#DIV/0!</v>
      </c>
      <c r="L66" s="168">
        <f t="shared" si="91"/>
        <v>0</v>
      </c>
      <c r="M66" s="85">
        <f t="shared" si="91"/>
        <v>0</v>
      </c>
      <c r="N66" s="50" t="e">
        <f>M66/Ф_2!M89/100</f>
        <v>#DIV/0!</v>
      </c>
      <c r="O66" s="156">
        <f t="shared" si="91"/>
        <v>0</v>
      </c>
      <c r="P66" s="73">
        <f t="shared" si="91"/>
        <v>0</v>
      </c>
      <c r="Q66" s="50" t="e">
        <f>P66/Ф_2!P89/100</f>
        <v>#DIV/0!</v>
      </c>
      <c r="R66" s="168">
        <f t="shared" si="91"/>
        <v>0</v>
      </c>
      <c r="S66" s="85">
        <f t="shared" si="91"/>
        <v>0</v>
      </c>
      <c r="T66" s="50" t="e">
        <f>S66/Ф_2!S89/100</f>
        <v>#DIV/0!</v>
      </c>
      <c r="U66" s="156">
        <f t="shared" si="91"/>
        <v>0</v>
      </c>
      <c r="V66" s="77">
        <f t="shared" si="91"/>
        <v>0</v>
      </c>
      <c r="W66" s="50" t="e">
        <f>V66/Ф_2!V89/100</f>
        <v>#DIV/0!</v>
      </c>
      <c r="X66" s="162">
        <f t="shared" si="91"/>
        <v>0</v>
      </c>
    </row>
    <row r="67" spans="1:24" ht="10.9" customHeight="1" x14ac:dyDescent="0.2">
      <c r="A67" s="133" t="s">
        <v>0</v>
      </c>
      <c r="B67" s="55"/>
      <c r="C67" s="55"/>
      <c r="D67" s="55"/>
      <c r="E67" s="55"/>
      <c r="F67" s="55"/>
      <c r="G67" s="87"/>
      <c r="H67" s="55"/>
      <c r="I67" s="157"/>
      <c r="J67" s="55"/>
      <c r="K67" s="55"/>
      <c r="L67" s="169"/>
      <c r="M67" s="87"/>
      <c r="N67" s="55"/>
      <c r="O67" s="157"/>
      <c r="P67" s="55"/>
      <c r="Q67" s="55"/>
      <c r="R67" s="169"/>
      <c r="S67" s="87"/>
      <c r="T67" s="55"/>
      <c r="U67" s="157"/>
      <c r="V67" s="55"/>
      <c r="W67" s="55"/>
      <c r="X67" s="157"/>
    </row>
    <row r="68" spans="1:24" ht="13.15" customHeight="1" x14ac:dyDescent="0.2">
      <c r="A68" s="134" t="s">
        <v>51</v>
      </c>
      <c r="B68" s="28" t="s">
        <v>30</v>
      </c>
      <c r="C68" s="62" t="s">
        <v>30</v>
      </c>
      <c r="D68" s="421"/>
      <c r="E68" s="421"/>
      <c r="F68" s="421"/>
      <c r="G68" s="30">
        <f>Ф_3!G91</f>
        <v>0</v>
      </c>
      <c r="H68" s="49" t="s">
        <v>30</v>
      </c>
      <c r="I68" s="158">
        <f>Ф_3!I91</f>
        <v>0</v>
      </c>
      <c r="J68" s="30">
        <f>Ф_3!J91</f>
        <v>0</v>
      </c>
      <c r="K68" s="49" t="s">
        <v>30</v>
      </c>
      <c r="L68" s="158">
        <f>Ф_3!L91</f>
        <v>0</v>
      </c>
      <c r="M68" s="30">
        <f>Ф_3!M91</f>
        <v>0</v>
      </c>
      <c r="N68" s="49" t="s">
        <v>30</v>
      </c>
      <c r="O68" s="158">
        <f>Ф_3!O91</f>
        <v>0</v>
      </c>
      <c r="P68" s="30">
        <f>Ф_3!P91</f>
        <v>0</v>
      </c>
      <c r="Q68" s="49" t="s">
        <v>30</v>
      </c>
      <c r="R68" s="158">
        <f>Ф_3!R91</f>
        <v>0</v>
      </c>
      <c r="S68" s="30">
        <f>Ф_3!S91</f>
        <v>0</v>
      </c>
      <c r="T68" s="49" t="s">
        <v>30</v>
      </c>
      <c r="U68" s="158">
        <f>Ф_3!U91</f>
        <v>0</v>
      </c>
      <c r="V68" s="28">
        <f>G68+J68+M68+P68+S68</f>
        <v>0</v>
      </c>
      <c r="W68" s="49" t="s">
        <v>30</v>
      </c>
      <c r="X68" s="158">
        <f>U68+R68+O68+L68+I68</f>
        <v>0</v>
      </c>
    </row>
    <row r="69" spans="1:24" ht="13.15" customHeight="1" thickBot="1" x14ac:dyDescent="0.25">
      <c r="A69" s="136" t="s">
        <v>52</v>
      </c>
      <c r="B69" s="77" t="s">
        <v>30</v>
      </c>
      <c r="C69" s="70" t="s">
        <v>30</v>
      </c>
      <c r="D69" s="422"/>
      <c r="E69" s="422"/>
      <c r="F69" s="422"/>
      <c r="G69" s="88">
        <f>Ф_3!G92</f>
        <v>0</v>
      </c>
      <c r="H69" s="54" t="s">
        <v>30</v>
      </c>
      <c r="I69" s="159">
        <f>Ф_3!I92</f>
        <v>0</v>
      </c>
      <c r="J69" s="30">
        <f>Ф_3!J92</f>
        <v>0</v>
      </c>
      <c r="K69" s="54" t="s">
        <v>30</v>
      </c>
      <c r="L69" s="158">
        <f>Ф_3!L92</f>
        <v>0</v>
      </c>
      <c r="M69" s="30">
        <f>Ф_3!M92</f>
        <v>0</v>
      </c>
      <c r="N69" s="54" t="s">
        <v>30</v>
      </c>
      <c r="O69" s="158">
        <f>Ф_3!O92</f>
        <v>0</v>
      </c>
      <c r="P69" s="30">
        <f>Ф_3!P92</f>
        <v>0</v>
      </c>
      <c r="Q69" s="54" t="s">
        <v>30</v>
      </c>
      <c r="R69" s="158">
        <f>Ф_3!R92</f>
        <v>0</v>
      </c>
      <c r="S69" s="30">
        <f>Ф_3!S92</f>
        <v>0</v>
      </c>
      <c r="T69" s="54" t="s">
        <v>30</v>
      </c>
      <c r="U69" s="158">
        <f>Ф_3!U92</f>
        <v>0</v>
      </c>
      <c r="V69" s="28">
        <f>G69+J69+M69+P69+S69</f>
        <v>0</v>
      </c>
      <c r="W69" s="54" t="s">
        <v>30</v>
      </c>
      <c r="X69" s="162">
        <f>U69+R69+O69+L69+I69</f>
        <v>0</v>
      </c>
    </row>
    <row r="70" spans="1:24" ht="11.45" customHeight="1" x14ac:dyDescent="0.2">
      <c r="A70" s="508" t="s">
        <v>40</v>
      </c>
      <c r="B70" s="5" t="s">
        <v>9</v>
      </c>
      <c r="C70" s="493" t="s">
        <v>16</v>
      </c>
      <c r="D70" s="418"/>
      <c r="E70" s="418"/>
      <c r="F70" s="418"/>
      <c r="G70" s="83">
        <f>Ф_3!G93</f>
        <v>0</v>
      </c>
      <c r="H70" s="51" t="e">
        <f>G70/Ф_2!G93*100</f>
        <v>#DIV/0!</v>
      </c>
      <c r="I70" s="154">
        <f>Ф_3!I93</f>
        <v>0</v>
      </c>
      <c r="J70" s="83">
        <f>Ф_3!J93</f>
        <v>0</v>
      </c>
      <c r="K70" s="51" t="e">
        <f>J70/Ф_2!J93*100</f>
        <v>#DIV/0!</v>
      </c>
      <c r="L70" s="154">
        <f>Ф_3!L93</f>
        <v>0</v>
      </c>
      <c r="M70" s="83">
        <f>Ф_3!M93</f>
        <v>0</v>
      </c>
      <c r="N70" s="51" t="e">
        <f>M70/Ф_2!M93*100</f>
        <v>#DIV/0!</v>
      </c>
      <c r="O70" s="154">
        <f>Ф_3!O93</f>
        <v>0</v>
      </c>
      <c r="P70" s="83">
        <f>Ф_3!P93</f>
        <v>0</v>
      </c>
      <c r="Q70" s="51" t="e">
        <f>P70/Ф_2!P93*100</f>
        <v>#DIV/0!</v>
      </c>
      <c r="R70" s="154">
        <f>Ф_3!R93</f>
        <v>0</v>
      </c>
      <c r="S70" s="83">
        <f>Ф_3!S93</f>
        <v>0</v>
      </c>
      <c r="T70" s="51" t="e">
        <f>S70/Ф_2!S93*100</f>
        <v>#DIV/0!</v>
      </c>
      <c r="U70" s="154">
        <f>Ф_3!U93</f>
        <v>0</v>
      </c>
      <c r="V70" s="101">
        <f>G70+J70+M70+P70+S70</f>
        <v>0</v>
      </c>
      <c r="W70" s="51" t="e">
        <f>V70/Ф_2!V93*100</f>
        <v>#DIV/0!</v>
      </c>
      <c r="X70" s="161">
        <f>I70+L70+O70+R70+U70</f>
        <v>0</v>
      </c>
    </row>
    <row r="71" spans="1:24" ht="11.45" customHeight="1" x14ac:dyDescent="0.2">
      <c r="A71" s="509"/>
      <c r="B71" s="7" t="s">
        <v>10</v>
      </c>
      <c r="C71" s="494"/>
      <c r="D71" s="419"/>
      <c r="E71" s="419"/>
      <c r="F71" s="419"/>
      <c r="G71" s="84">
        <f>Ф_3!G94</f>
        <v>0</v>
      </c>
      <c r="H71" s="49" t="e">
        <f>G71/Ф_2!G94*100</f>
        <v>#DIV/0!</v>
      </c>
      <c r="I71" s="155">
        <f>Ф_3!I94</f>
        <v>0</v>
      </c>
      <c r="J71" s="84">
        <f>Ф_3!J94</f>
        <v>0</v>
      </c>
      <c r="K71" s="49" t="e">
        <f>J71/Ф_2!J94*100</f>
        <v>#DIV/0!</v>
      </c>
      <c r="L71" s="155">
        <f>Ф_3!L94</f>
        <v>0</v>
      </c>
      <c r="M71" s="84">
        <f>Ф_3!M94</f>
        <v>0</v>
      </c>
      <c r="N71" s="49" t="e">
        <f>M71/Ф_2!M94*100</f>
        <v>#DIV/0!</v>
      </c>
      <c r="O71" s="155">
        <f>Ф_3!O94</f>
        <v>0</v>
      </c>
      <c r="P71" s="84">
        <f>Ф_3!P94</f>
        <v>0</v>
      </c>
      <c r="Q71" s="49" t="e">
        <f>P71/Ф_2!P94*100</f>
        <v>#DIV/0!</v>
      </c>
      <c r="R71" s="155">
        <f>Ф_3!R94</f>
        <v>0</v>
      </c>
      <c r="S71" s="84">
        <f>Ф_3!S94</f>
        <v>0</v>
      </c>
      <c r="T71" s="49" t="e">
        <f>S71/Ф_2!S94*100</f>
        <v>#DIV/0!</v>
      </c>
      <c r="U71" s="155">
        <f>Ф_3!U94</f>
        <v>0</v>
      </c>
      <c r="V71" s="28">
        <f>G71+J71+M71+P71+S71</f>
        <v>0</v>
      </c>
      <c r="W71" s="49" t="e">
        <f>V71/Ф_2!V94*100</f>
        <v>#DIV/0!</v>
      </c>
      <c r="X71" s="158">
        <f>I71+L71+O71+R71+U71</f>
        <v>0</v>
      </c>
    </row>
    <row r="72" spans="1:24" ht="11.45" customHeight="1" x14ac:dyDescent="0.2">
      <c r="A72" s="509"/>
      <c r="B72" s="7" t="s">
        <v>11</v>
      </c>
      <c r="C72" s="494"/>
      <c r="D72" s="419"/>
      <c r="E72" s="419"/>
      <c r="F72" s="419"/>
      <c r="G72" s="84">
        <f>Ф_3!G95</f>
        <v>0</v>
      </c>
      <c r="H72" s="49" t="e">
        <f>G72/Ф_2!G95*100</f>
        <v>#DIV/0!</v>
      </c>
      <c r="I72" s="155">
        <f>Ф_3!I95</f>
        <v>0</v>
      </c>
      <c r="J72" s="84">
        <f>Ф_3!J95</f>
        <v>0</v>
      </c>
      <c r="K72" s="49" t="e">
        <f>J72/Ф_2!J95*100</f>
        <v>#DIV/0!</v>
      </c>
      <c r="L72" s="155">
        <f>Ф_3!L95</f>
        <v>0</v>
      </c>
      <c r="M72" s="84">
        <f>Ф_3!M95</f>
        <v>0</v>
      </c>
      <c r="N72" s="49" t="e">
        <f>M72/Ф_2!M95*100</f>
        <v>#DIV/0!</v>
      </c>
      <c r="O72" s="155">
        <f>Ф_3!O95</f>
        <v>0</v>
      </c>
      <c r="P72" s="84">
        <f>Ф_3!P95</f>
        <v>0</v>
      </c>
      <c r="Q72" s="49" t="e">
        <f>P72/Ф_2!P95*100</f>
        <v>#DIV/0!</v>
      </c>
      <c r="R72" s="155">
        <f>Ф_3!R95</f>
        <v>0</v>
      </c>
      <c r="S72" s="84">
        <f>Ф_3!S95</f>
        <v>0</v>
      </c>
      <c r="T72" s="49" t="e">
        <f>S72/Ф_2!S95*100</f>
        <v>#DIV/0!</v>
      </c>
      <c r="U72" s="155">
        <f>Ф_3!U95</f>
        <v>0</v>
      </c>
      <c r="V72" s="102">
        <f>G72+J72+M72+P72+S72</f>
        <v>0</v>
      </c>
      <c r="W72" s="49" t="e">
        <f>V72/Ф_2!V95*100</f>
        <v>#DIV/0!</v>
      </c>
      <c r="X72" s="158">
        <f>I72+L72+O72+R72+U72</f>
        <v>0</v>
      </c>
    </row>
    <row r="73" spans="1:24" ht="11.45" customHeight="1" thickBot="1" x14ac:dyDescent="0.25">
      <c r="A73" s="509"/>
      <c r="B73" s="8" t="s">
        <v>12</v>
      </c>
      <c r="C73" s="494"/>
      <c r="D73" s="419"/>
      <c r="E73" s="419"/>
      <c r="F73" s="419"/>
      <c r="G73" s="85">
        <f>G70+G71+G72</f>
        <v>0</v>
      </c>
      <c r="H73" s="50" t="e">
        <f>G73/Ф_2!G96*100</f>
        <v>#DIV/0!</v>
      </c>
      <c r="I73" s="156">
        <f t="shared" ref="I73:X73" si="92">I70+I71+I72</f>
        <v>0</v>
      </c>
      <c r="J73" s="85">
        <f>J70+J71+J72</f>
        <v>0</v>
      </c>
      <c r="K73" s="50" t="e">
        <f>J73/Ф_2!J96*100</f>
        <v>#DIV/0!</v>
      </c>
      <c r="L73" s="156">
        <f t="shared" ref="L73" si="93">L70+L71+L72</f>
        <v>0</v>
      </c>
      <c r="M73" s="85">
        <f>M70+M71+M72</f>
        <v>0</v>
      </c>
      <c r="N73" s="50" t="e">
        <f>M73/Ф_2!M96*100</f>
        <v>#DIV/0!</v>
      </c>
      <c r="O73" s="156">
        <f t="shared" ref="O73" si="94">O70+O71+O72</f>
        <v>0</v>
      </c>
      <c r="P73" s="85">
        <f>P70+P71+P72</f>
        <v>0</v>
      </c>
      <c r="Q73" s="50" t="e">
        <f>P73/Ф_2!P96*100</f>
        <v>#DIV/0!</v>
      </c>
      <c r="R73" s="156">
        <f t="shared" ref="R73" si="95">R70+R71+R72</f>
        <v>0</v>
      </c>
      <c r="S73" s="85">
        <f>S70+S71+S72</f>
        <v>0</v>
      </c>
      <c r="T73" s="50" t="e">
        <f>S73/Ф_2!S96*100</f>
        <v>#DIV/0!</v>
      </c>
      <c r="U73" s="156">
        <f t="shared" ref="U73" si="96">U70+U71+U72</f>
        <v>0</v>
      </c>
      <c r="V73" s="77">
        <f t="shared" si="92"/>
        <v>0</v>
      </c>
      <c r="W73" s="50" t="e">
        <f>V73/Ф_2!V96*100</f>
        <v>#DIV/0!</v>
      </c>
      <c r="X73" s="162">
        <f t="shared" si="92"/>
        <v>0</v>
      </c>
    </row>
    <row r="74" spans="1:24" ht="11.45" customHeight="1" x14ac:dyDescent="0.2">
      <c r="A74" s="509"/>
      <c r="B74" s="205" t="s">
        <v>9</v>
      </c>
      <c r="C74" s="550" t="s">
        <v>17</v>
      </c>
      <c r="D74" s="427"/>
      <c r="E74" s="427"/>
      <c r="F74" s="427"/>
      <c r="G74" s="83">
        <f>Ф_3!G97</f>
        <v>0</v>
      </c>
      <c r="H74" s="51" t="e">
        <f>G74/Ф_2!G97*100</f>
        <v>#DIV/0!</v>
      </c>
      <c r="I74" s="154">
        <f>Ф_3!I97</f>
        <v>0</v>
      </c>
      <c r="J74" s="83">
        <f>Ф_3!J97</f>
        <v>0</v>
      </c>
      <c r="K74" s="51" t="e">
        <f>J74/Ф_2!J97*100</f>
        <v>#DIV/0!</v>
      </c>
      <c r="L74" s="154">
        <f>Ф_3!L97</f>
        <v>0</v>
      </c>
      <c r="M74" s="83">
        <f>Ф_3!M97</f>
        <v>0</v>
      </c>
      <c r="N74" s="51" t="e">
        <f>M74/Ф_2!M97*100</f>
        <v>#DIV/0!</v>
      </c>
      <c r="O74" s="154">
        <f>Ф_3!O97</f>
        <v>0</v>
      </c>
      <c r="P74" s="83">
        <f>Ф_3!P97</f>
        <v>0</v>
      </c>
      <c r="Q74" s="51" t="e">
        <f>P74/Ф_2!P97*100</f>
        <v>#DIV/0!</v>
      </c>
      <c r="R74" s="154">
        <f>Ф_3!R97</f>
        <v>0</v>
      </c>
      <c r="S74" s="83">
        <f>Ф_3!S97</f>
        <v>0</v>
      </c>
      <c r="T74" s="51" t="e">
        <f>S74/Ф_2!S97*100</f>
        <v>#DIV/0!</v>
      </c>
      <c r="U74" s="154">
        <f>Ф_3!U97</f>
        <v>0</v>
      </c>
      <c r="V74" s="101">
        <f>G74+J74+M74+P74+S74</f>
        <v>0</v>
      </c>
      <c r="W74" s="51" t="e">
        <f>V74/Ф_2!V97*100</f>
        <v>#DIV/0!</v>
      </c>
      <c r="X74" s="161">
        <f>I74+L74+O74+R74+U74</f>
        <v>0</v>
      </c>
    </row>
    <row r="75" spans="1:24" ht="11.45" customHeight="1" x14ac:dyDescent="0.2">
      <c r="A75" s="509"/>
      <c r="B75" s="148" t="s">
        <v>10</v>
      </c>
      <c r="C75" s="550"/>
      <c r="D75" s="428"/>
      <c r="E75" s="428"/>
      <c r="F75" s="428"/>
      <c r="G75" s="84">
        <f>Ф_3!G98</f>
        <v>0</v>
      </c>
      <c r="H75" s="49" t="e">
        <f>G75/Ф_2!G98*100</f>
        <v>#DIV/0!</v>
      </c>
      <c r="I75" s="155">
        <f>Ф_3!I98</f>
        <v>0</v>
      </c>
      <c r="J75" s="84">
        <f>Ф_3!J98</f>
        <v>0</v>
      </c>
      <c r="K75" s="49" t="e">
        <f>J75/Ф_2!J98*100</f>
        <v>#DIV/0!</v>
      </c>
      <c r="L75" s="155">
        <f>Ф_3!L98</f>
        <v>0</v>
      </c>
      <c r="M75" s="84">
        <f>Ф_3!M98</f>
        <v>0</v>
      </c>
      <c r="N75" s="49" t="e">
        <f>M75/Ф_2!M98*100</f>
        <v>#DIV/0!</v>
      </c>
      <c r="O75" s="155">
        <f>Ф_3!O98</f>
        <v>0</v>
      </c>
      <c r="P75" s="84">
        <f>Ф_3!P98</f>
        <v>0</v>
      </c>
      <c r="Q75" s="49" t="e">
        <f>P75/Ф_2!P98*100</f>
        <v>#DIV/0!</v>
      </c>
      <c r="R75" s="155">
        <f>Ф_3!R98</f>
        <v>0</v>
      </c>
      <c r="S75" s="84">
        <f>Ф_3!S98</f>
        <v>0</v>
      </c>
      <c r="T75" s="49" t="e">
        <f>S75/Ф_2!S98*100</f>
        <v>#DIV/0!</v>
      </c>
      <c r="U75" s="155">
        <f>Ф_3!U98</f>
        <v>0</v>
      </c>
      <c r="V75" s="28">
        <f>G75+J75+M75+P75+S75</f>
        <v>0</v>
      </c>
      <c r="W75" s="49" t="e">
        <f>V75/Ф_2!V98*100</f>
        <v>#DIV/0!</v>
      </c>
      <c r="X75" s="158">
        <f>I75+L75+O75+R75+U75</f>
        <v>0</v>
      </c>
    </row>
    <row r="76" spans="1:24" ht="11.45" customHeight="1" x14ac:dyDescent="0.2">
      <c r="A76" s="509"/>
      <c r="B76" s="148" t="s">
        <v>11</v>
      </c>
      <c r="C76" s="550"/>
      <c r="D76" s="428"/>
      <c r="E76" s="428"/>
      <c r="F76" s="428"/>
      <c r="G76" s="84">
        <f>Ф_3!G99</f>
        <v>0</v>
      </c>
      <c r="H76" s="49" t="e">
        <f>G76/Ф_2!G99*100</f>
        <v>#DIV/0!</v>
      </c>
      <c r="I76" s="155">
        <f>Ф_3!I99</f>
        <v>0</v>
      </c>
      <c r="J76" s="84">
        <f>Ф_3!J99</f>
        <v>0</v>
      </c>
      <c r="K76" s="49" t="e">
        <f>J76/Ф_2!J99*100</f>
        <v>#DIV/0!</v>
      </c>
      <c r="L76" s="155">
        <f>Ф_3!L99</f>
        <v>0</v>
      </c>
      <c r="M76" s="84">
        <f>Ф_3!M99</f>
        <v>0</v>
      </c>
      <c r="N76" s="49" t="e">
        <f>M76/Ф_2!M99*100</f>
        <v>#DIV/0!</v>
      </c>
      <c r="O76" s="155">
        <f>Ф_3!O99</f>
        <v>0</v>
      </c>
      <c r="P76" s="84">
        <f>Ф_3!P99</f>
        <v>0</v>
      </c>
      <c r="Q76" s="49" t="e">
        <f>P76/Ф_2!P99*100</f>
        <v>#DIV/0!</v>
      </c>
      <c r="R76" s="155">
        <f>Ф_3!R99</f>
        <v>0</v>
      </c>
      <c r="S76" s="84">
        <f>Ф_3!S99</f>
        <v>0</v>
      </c>
      <c r="T76" s="49" t="e">
        <f>S76/Ф_2!S99*100</f>
        <v>#DIV/0!</v>
      </c>
      <c r="U76" s="155">
        <f>Ф_3!U99</f>
        <v>0</v>
      </c>
      <c r="V76" s="102">
        <f>G76+J76+M76+P76+S76</f>
        <v>0</v>
      </c>
      <c r="W76" s="49" t="e">
        <f>V76/Ф_2!V99*100</f>
        <v>#DIV/0!</v>
      </c>
      <c r="X76" s="158">
        <f>I76+L76+O76+R76+U76</f>
        <v>0</v>
      </c>
    </row>
    <row r="77" spans="1:24" ht="11.45" customHeight="1" thickBot="1" x14ac:dyDescent="0.25">
      <c r="A77" s="509"/>
      <c r="B77" s="206" t="s">
        <v>12</v>
      </c>
      <c r="C77" s="550"/>
      <c r="D77" s="429"/>
      <c r="E77" s="429"/>
      <c r="F77" s="429"/>
      <c r="G77" s="85">
        <f>G74+G75+G76</f>
        <v>0</v>
      </c>
      <c r="H77" s="50" t="e">
        <f>G77/Ф_2!G100*100</f>
        <v>#DIV/0!</v>
      </c>
      <c r="I77" s="156">
        <f t="shared" ref="I77:X77" si="97">I74+I75+I76</f>
        <v>0</v>
      </c>
      <c r="J77" s="85">
        <f>J74+J75+J76</f>
        <v>0</v>
      </c>
      <c r="K77" s="50" t="e">
        <f>J77/Ф_2!J100*100</f>
        <v>#DIV/0!</v>
      </c>
      <c r="L77" s="156">
        <f t="shared" ref="L77" si="98">L74+L75+L76</f>
        <v>0</v>
      </c>
      <c r="M77" s="85">
        <f>M74+M75+M76</f>
        <v>0</v>
      </c>
      <c r="N77" s="50" t="e">
        <f>M77/Ф_2!M100*100</f>
        <v>#DIV/0!</v>
      </c>
      <c r="O77" s="156">
        <f t="shared" ref="O77" si="99">O74+O75+O76</f>
        <v>0</v>
      </c>
      <c r="P77" s="85">
        <f>P74+P75+P76</f>
        <v>0</v>
      </c>
      <c r="Q77" s="50" t="e">
        <f>P77/Ф_2!P100*100</f>
        <v>#DIV/0!</v>
      </c>
      <c r="R77" s="156">
        <f t="shared" ref="R77" si="100">R74+R75+R76</f>
        <v>0</v>
      </c>
      <c r="S77" s="85">
        <f>S74+S75+S76</f>
        <v>0</v>
      </c>
      <c r="T77" s="50" t="e">
        <f>S77/Ф_2!S100*100</f>
        <v>#DIV/0!</v>
      </c>
      <c r="U77" s="156">
        <f t="shared" ref="U77" si="101">U74+U75+U76</f>
        <v>0</v>
      </c>
      <c r="V77" s="77">
        <f t="shared" si="97"/>
        <v>0</v>
      </c>
      <c r="W77" s="50" t="e">
        <f>V77/Ф_2!V100*100</f>
        <v>#DIV/0!</v>
      </c>
      <c r="X77" s="162">
        <f t="shared" si="97"/>
        <v>0</v>
      </c>
    </row>
    <row r="78" spans="1:24" ht="13.15" customHeight="1" x14ac:dyDescent="0.2">
      <c r="A78" s="509"/>
      <c r="B78" s="42" t="s">
        <v>9</v>
      </c>
      <c r="C78" s="506" t="s">
        <v>18</v>
      </c>
      <c r="D78" s="419"/>
      <c r="E78" s="419"/>
      <c r="F78" s="419"/>
      <c r="G78" s="89">
        <f>G70+G74</f>
        <v>0</v>
      </c>
      <c r="H78" s="53" t="e">
        <f>G78/Ф_2!G101*100</f>
        <v>#DIV/0!</v>
      </c>
      <c r="I78" s="160">
        <f t="shared" ref="I78:U78" si="102">I70+I74</f>
        <v>0</v>
      </c>
      <c r="J78" s="75">
        <f t="shared" si="102"/>
        <v>0</v>
      </c>
      <c r="K78" s="53" t="e">
        <f>J78/Ф_2!J101*100</f>
        <v>#DIV/0!</v>
      </c>
      <c r="L78" s="172">
        <f t="shared" si="102"/>
        <v>0</v>
      </c>
      <c r="M78" s="89">
        <f t="shared" si="102"/>
        <v>0</v>
      </c>
      <c r="N78" s="53" t="e">
        <f>M78/Ф_2!M101*100</f>
        <v>#DIV/0!</v>
      </c>
      <c r="O78" s="160">
        <f t="shared" si="102"/>
        <v>0</v>
      </c>
      <c r="P78" s="75">
        <f t="shared" si="102"/>
        <v>0</v>
      </c>
      <c r="Q78" s="53" t="e">
        <f>P78/Ф_2!P101*100</f>
        <v>#DIV/0!</v>
      </c>
      <c r="R78" s="172">
        <f t="shared" si="102"/>
        <v>0</v>
      </c>
      <c r="S78" s="89">
        <f t="shared" si="102"/>
        <v>0</v>
      </c>
      <c r="T78" s="53" t="e">
        <f>S78/Ф_2!S101*100</f>
        <v>#DIV/0!</v>
      </c>
      <c r="U78" s="160">
        <f t="shared" si="102"/>
        <v>0</v>
      </c>
      <c r="V78" s="27">
        <f>G78+J78+M78+P78+S78</f>
        <v>0</v>
      </c>
      <c r="W78" s="53" t="e">
        <f>V78/Ф_2!V101*100</f>
        <v>#DIV/0!</v>
      </c>
      <c r="X78" s="163">
        <f>I78+L78+O78+R78+U78</f>
        <v>0</v>
      </c>
    </row>
    <row r="79" spans="1:24" ht="13.15" customHeight="1" x14ac:dyDescent="0.2">
      <c r="A79" s="509"/>
      <c r="B79" s="7" t="s">
        <v>10</v>
      </c>
      <c r="C79" s="506"/>
      <c r="D79" s="419"/>
      <c r="E79" s="419"/>
      <c r="F79" s="419"/>
      <c r="G79" s="84">
        <f t="shared" ref="G79:U80" si="103">G71+G75</f>
        <v>0</v>
      </c>
      <c r="H79" s="49" t="e">
        <f>G79/Ф_2!G102*100</f>
        <v>#DIV/0!</v>
      </c>
      <c r="I79" s="155">
        <f t="shared" si="103"/>
        <v>0</v>
      </c>
      <c r="J79" s="72">
        <f t="shared" si="103"/>
        <v>0</v>
      </c>
      <c r="K79" s="49" t="e">
        <f>J79/Ф_2!J102*100</f>
        <v>#DIV/0!</v>
      </c>
      <c r="L79" s="167">
        <f t="shared" si="103"/>
        <v>0</v>
      </c>
      <c r="M79" s="84">
        <f t="shared" si="103"/>
        <v>0</v>
      </c>
      <c r="N79" s="49" t="e">
        <f>M79/Ф_2!M102*100</f>
        <v>#DIV/0!</v>
      </c>
      <c r="O79" s="155">
        <f t="shared" si="103"/>
        <v>0</v>
      </c>
      <c r="P79" s="72">
        <f t="shared" si="103"/>
        <v>0</v>
      </c>
      <c r="Q79" s="49" t="e">
        <f>P79/Ф_2!P102*100</f>
        <v>#DIV/0!</v>
      </c>
      <c r="R79" s="167">
        <f t="shared" si="103"/>
        <v>0</v>
      </c>
      <c r="S79" s="84">
        <f t="shared" si="103"/>
        <v>0</v>
      </c>
      <c r="T79" s="49" t="e">
        <f>S79/Ф_2!S102*100</f>
        <v>#DIV/0!</v>
      </c>
      <c r="U79" s="155">
        <f t="shared" si="103"/>
        <v>0</v>
      </c>
      <c r="V79" s="28">
        <f>G79+J79+M79+P79+S79</f>
        <v>0</v>
      </c>
      <c r="W79" s="49" t="e">
        <f>V79/Ф_2!V102*100</f>
        <v>#DIV/0!</v>
      </c>
      <c r="X79" s="158">
        <f>I79+L79+O79+R79+U79</f>
        <v>0</v>
      </c>
    </row>
    <row r="80" spans="1:24" ht="13.15" customHeight="1" x14ac:dyDescent="0.2">
      <c r="A80" s="509"/>
      <c r="B80" s="7" t="s">
        <v>11</v>
      </c>
      <c r="C80" s="506"/>
      <c r="D80" s="419"/>
      <c r="E80" s="419"/>
      <c r="F80" s="419"/>
      <c r="G80" s="84">
        <f t="shared" si="103"/>
        <v>0</v>
      </c>
      <c r="H80" s="49" t="e">
        <f>G80/Ф_2!G103*100</f>
        <v>#DIV/0!</v>
      </c>
      <c r="I80" s="155">
        <f t="shared" si="103"/>
        <v>0</v>
      </c>
      <c r="J80" s="72">
        <f t="shared" si="103"/>
        <v>0</v>
      </c>
      <c r="K80" s="49" t="e">
        <f>J80/Ф_2!J103*100</f>
        <v>#DIV/0!</v>
      </c>
      <c r="L80" s="167">
        <f t="shared" si="103"/>
        <v>0</v>
      </c>
      <c r="M80" s="84">
        <f t="shared" si="103"/>
        <v>0</v>
      </c>
      <c r="N80" s="49" t="e">
        <f>M80/Ф_2!M103*100</f>
        <v>#DIV/0!</v>
      </c>
      <c r="O80" s="155">
        <f t="shared" si="103"/>
        <v>0</v>
      </c>
      <c r="P80" s="72">
        <f t="shared" si="103"/>
        <v>0</v>
      </c>
      <c r="Q80" s="49" t="e">
        <f>P80/Ф_2!P103*100</f>
        <v>#DIV/0!</v>
      </c>
      <c r="R80" s="167">
        <f t="shared" si="103"/>
        <v>0</v>
      </c>
      <c r="S80" s="84">
        <f t="shared" si="103"/>
        <v>0</v>
      </c>
      <c r="T80" s="49" t="e">
        <f>S80/Ф_2!S103*100</f>
        <v>#DIV/0!</v>
      </c>
      <c r="U80" s="155">
        <f t="shared" si="103"/>
        <v>0</v>
      </c>
      <c r="V80" s="102">
        <f>G80+J80+M80+P80+S80</f>
        <v>0</v>
      </c>
      <c r="W80" s="49" t="e">
        <f>V80/Ф_2!V103*100</f>
        <v>#DIV/0!</v>
      </c>
      <c r="X80" s="158">
        <f>I80+L80+O80+R80+U80</f>
        <v>0</v>
      </c>
    </row>
    <row r="81" spans="1:24" ht="13.15" customHeight="1" thickBot="1" x14ac:dyDescent="0.25">
      <c r="A81" s="513"/>
      <c r="B81" s="8" t="s">
        <v>12</v>
      </c>
      <c r="C81" s="507"/>
      <c r="D81" s="420"/>
      <c r="E81" s="420"/>
      <c r="F81" s="420"/>
      <c r="G81" s="85">
        <f>G78+G79+G80</f>
        <v>0</v>
      </c>
      <c r="H81" s="49" t="e">
        <f>G81/Ф_2!G104*100</f>
        <v>#DIV/0!</v>
      </c>
      <c r="I81" s="156">
        <f t="shared" ref="I81:X81" si="104">I78+I79+I80</f>
        <v>0</v>
      </c>
      <c r="J81" s="73">
        <f t="shared" si="104"/>
        <v>0</v>
      </c>
      <c r="K81" s="49" t="e">
        <f>J81/Ф_2!J104*100</f>
        <v>#DIV/0!</v>
      </c>
      <c r="L81" s="168">
        <f t="shared" si="104"/>
        <v>0</v>
      </c>
      <c r="M81" s="85">
        <f t="shared" si="104"/>
        <v>0</v>
      </c>
      <c r="N81" s="49" t="e">
        <f>M81/Ф_2!M104*100</f>
        <v>#DIV/0!</v>
      </c>
      <c r="O81" s="156">
        <f t="shared" si="104"/>
        <v>0</v>
      </c>
      <c r="P81" s="73">
        <f t="shared" si="104"/>
        <v>0</v>
      </c>
      <c r="Q81" s="49" t="e">
        <f>P81/Ф_2!P104*100</f>
        <v>#DIV/0!</v>
      </c>
      <c r="R81" s="168">
        <f t="shared" si="104"/>
        <v>0</v>
      </c>
      <c r="S81" s="85">
        <f t="shared" si="104"/>
        <v>0</v>
      </c>
      <c r="T81" s="49" t="e">
        <f>S81/Ф_2!S104*100</f>
        <v>#DIV/0!</v>
      </c>
      <c r="U81" s="156">
        <f t="shared" si="104"/>
        <v>0</v>
      </c>
      <c r="V81" s="77">
        <f t="shared" si="104"/>
        <v>0</v>
      </c>
      <c r="W81" s="49" t="e">
        <f>V81/Ф_2!V104*100</f>
        <v>#DIV/0!</v>
      </c>
      <c r="X81" s="162">
        <f t="shared" si="104"/>
        <v>0</v>
      </c>
    </row>
    <row r="82" spans="1:24" x14ac:dyDescent="0.2">
      <c r="A82" s="133" t="s">
        <v>1</v>
      </c>
      <c r="B82" s="55"/>
      <c r="C82" s="55"/>
      <c r="D82" s="55"/>
      <c r="E82" s="55"/>
      <c r="F82" s="55"/>
      <c r="G82" s="87"/>
      <c r="H82" s="55"/>
      <c r="I82" s="157"/>
      <c r="J82" s="55"/>
      <c r="K82" s="55"/>
      <c r="L82" s="169"/>
      <c r="M82" s="87"/>
      <c r="N82" s="55"/>
      <c r="O82" s="157"/>
      <c r="P82" s="55"/>
      <c r="Q82" s="55"/>
      <c r="R82" s="169"/>
      <c r="S82" s="87"/>
      <c r="T82" s="55"/>
      <c r="U82" s="157"/>
      <c r="V82" s="55"/>
      <c r="W82" s="55"/>
      <c r="X82" s="157"/>
    </row>
    <row r="83" spans="1:24" x14ac:dyDescent="0.2">
      <c r="A83" s="134" t="s">
        <v>51</v>
      </c>
      <c r="B83" s="28" t="s">
        <v>30</v>
      </c>
      <c r="C83" s="62" t="s">
        <v>30</v>
      </c>
      <c r="D83" s="421"/>
      <c r="E83" s="421"/>
      <c r="F83" s="421"/>
      <c r="G83" s="30">
        <f>Ф_3!G107</f>
        <v>0</v>
      </c>
      <c r="H83" s="49" t="s">
        <v>30</v>
      </c>
      <c r="I83" s="158">
        <f>Ф_3!I107</f>
        <v>0</v>
      </c>
      <c r="J83" s="30">
        <f>Ф_3!J107</f>
        <v>0</v>
      </c>
      <c r="K83" s="49" t="s">
        <v>30</v>
      </c>
      <c r="L83" s="158">
        <f>Ф_3!L107</f>
        <v>0</v>
      </c>
      <c r="M83" s="30">
        <f>Ф_3!M107</f>
        <v>0</v>
      </c>
      <c r="N83" s="49" t="s">
        <v>30</v>
      </c>
      <c r="O83" s="158">
        <f>Ф_3!O107</f>
        <v>0</v>
      </c>
      <c r="P83" s="30">
        <f>Ф_3!P107</f>
        <v>0</v>
      </c>
      <c r="Q83" s="49" t="s">
        <v>30</v>
      </c>
      <c r="R83" s="158">
        <f>Ф_3!R107</f>
        <v>0</v>
      </c>
      <c r="S83" s="30">
        <f>Ф_3!S107</f>
        <v>0</v>
      </c>
      <c r="T83" s="49" t="s">
        <v>30</v>
      </c>
      <c r="U83" s="158">
        <f>Ф_3!U107</f>
        <v>0</v>
      </c>
      <c r="V83" s="209">
        <f t="shared" ref="V83:V88" si="105">G83+J83+M83+P83+S83</f>
        <v>0</v>
      </c>
      <c r="W83" s="49" t="s">
        <v>30</v>
      </c>
      <c r="X83" s="158">
        <f t="shared" ref="X83:X88" si="106">I83+L83+O83+R83+U83</f>
        <v>0</v>
      </c>
    </row>
    <row r="84" spans="1:24" x14ac:dyDescent="0.2">
      <c r="A84" s="134" t="s">
        <v>52</v>
      </c>
      <c r="B84" s="28" t="s">
        <v>30</v>
      </c>
      <c r="C84" s="62" t="s">
        <v>30</v>
      </c>
      <c r="D84" s="421"/>
      <c r="E84" s="421"/>
      <c r="F84" s="421"/>
      <c r="G84" s="30">
        <f>Ф_3!G108</f>
        <v>0</v>
      </c>
      <c r="H84" s="49" t="s">
        <v>30</v>
      </c>
      <c r="I84" s="158">
        <f>Ф_3!I108</f>
        <v>0</v>
      </c>
      <c r="J84" s="30">
        <f>Ф_3!J108</f>
        <v>0</v>
      </c>
      <c r="K84" s="49" t="s">
        <v>30</v>
      </c>
      <c r="L84" s="158">
        <f>Ф_3!L108</f>
        <v>0</v>
      </c>
      <c r="M84" s="30">
        <f>Ф_3!M108</f>
        <v>0</v>
      </c>
      <c r="N84" s="49" t="s">
        <v>30</v>
      </c>
      <c r="O84" s="158">
        <f>Ф_3!O108</f>
        <v>0</v>
      </c>
      <c r="P84" s="30">
        <f>Ф_3!P108</f>
        <v>0</v>
      </c>
      <c r="Q84" s="49" t="s">
        <v>30</v>
      </c>
      <c r="R84" s="158">
        <f>Ф_3!R108</f>
        <v>0</v>
      </c>
      <c r="S84" s="30">
        <f>Ф_3!S108</f>
        <v>0</v>
      </c>
      <c r="T84" s="49" t="s">
        <v>30</v>
      </c>
      <c r="U84" s="158">
        <f>Ф_3!U108</f>
        <v>0</v>
      </c>
      <c r="V84" s="209">
        <f t="shared" si="105"/>
        <v>0</v>
      </c>
      <c r="W84" s="49" t="s">
        <v>30</v>
      </c>
      <c r="X84" s="158">
        <f t="shared" si="106"/>
        <v>0</v>
      </c>
    </row>
    <row r="85" spans="1:24" ht="12.75" thickBot="1" x14ac:dyDescent="0.25">
      <c r="A85" s="135" t="s">
        <v>53</v>
      </c>
      <c r="B85" s="77" t="s">
        <v>30</v>
      </c>
      <c r="C85" s="70" t="s">
        <v>30</v>
      </c>
      <c r="D85" s="422"/>
      <c r="E85" s="422"/>
      <c r="F85" s="422"/>
      <c r="G85" s="30">
        <f>Ф_3!G109</f>
        <v>0</v>
      </c>
      <c r="H85" s="54" t="s">
        <v>30</v>
      </c>
      <c r="I85" s="158">
        <f>Ф_3!I109</f>
        <v>0</v>
      </c>
      <c r="J85" s="30">
        <f>Ф_3!J109</f>
        <v>0</v>
      </c>
      <c r="K85" s="54" t="s">
        <v>30</v>
      </c>
      <c r="L85" s="158">
        <f>Ф_3!L109</f>
        <v>0</v>
      </c>
      <c r="M85" s="30">
        <f>Ф_3!M109</f>
        <v>0</v>
      </c>
      <c r="N85" s="54" t="s">
        <v>30</v>
      </c>
      <c r="O85" s="158">
        <f>Ф_3!O109</f>
        <v>0</v>
      </c>
      <c r="P85" s="30">
        <f>Ф_3!P109</f>
        <v>0</v>
      </c>
      <c r="Q85" s="54" t="s">
        <v>30</v>
      </c>
      <c r="R85" s="158">
        <f>Ф_3!R109</f>
        <v>0</v>
      </c>
      <c r="S85" s="30">
        <f>Ф_3!S109</f>
        <v>0</v>
      </c>
      <c r="T85" s="54" t="s">
        <v>30</v>
      </c>
      <c r="U85" s="158">
        <f>Ф_3!U109</f>
        <v>0</v>
      </c>
      <c r="V85" s="209">
        <f t="shared" si="105"/>
        <v>0</v>
      </c>
      <c r="W85" s="54" t="s">
        <v>30</v>
      </c>
      <c r="X85" s="162">
        <f t="shared" si="106"/>
        <v>0</v>
      </c>
    </row>
    <row r="86" spans="1:24" ht="12" customHeight="1" x14ac:dyDescent="0.2">
      <c r="A86" s="508" t="s">
        <v>7</v>
      </c>
      <c r="B86" s="15" t="s">
        <v>9</v>
      </c>
      <c r="C86" s="527" t="s">
        <v>16</v>
      </c>
      <c r="D86" s="424"/>
      <c r="E86" s="424"/>
      <c r="F86" s="424"/>
      <c r="G86" s="100">
        <f>+G55+G70</f>
        <v>0</v>
      </c>
      <c r="H86" s="52" t="e">
        <f>G86/Ф_2!G109/100</f>
        <v>#DIV/0!</v>
      </c>
      <c r="I86" s="185">
        <f>I55+I70</f>
        <v>0</v>
      </c>
      <c r="J86" s="100">
        <f>+J55+J70</f>
        <v>0</v>
      </c>
      <c r="K86" s="52" t="e">
        <f>J86/Ф_2!J109/100</f>
        <v>#DIV/0!</v>
      </c>
      <c r="L86" s="185">
        <f>L55+L70</f>
        <v>0</v>
      </c>
      <c r="M86" s="100">
        <f>+M55+M70</f>
        <v>0</v>
      </c>
      <c r="N86" s="52" t="e">
        <f>M86/Ф_2!M109/100</f>
        <v>#DIV/0!</v>
      </c>
      <c r="O86" s="185">
        <f>O55+O70</f>
        <v>0</v>
      </c>
      <c r="P86" s="100">
        <f>+P55+P70</f>
        <v>0</v>
      </c>
      <c r="Q86" s="52" t="e">
        <f>P86/Ф_2!P109/100</f>
        <v>#DIV/0!</v>
      </c>
      <c r="R86" s="185">
        <f>R55+R70</f>
        <v>0</v>
      </c>
      <c r="S86" s="100">
        <f>+S55+S70</f>
        <v>0</v>
      </c>
      <c r="T86" s="52" t="e">
        <f>S86/Ф_2!S109/100</f>
        <v>#DIV/0!</v>
      </c>
      <c r="U86" s="185">
        <f>U55+U70</f>
        <v>0</v>
      </c>
      <c r="V86" s="101">
        <f t="shared" si="105"/>
        <v>0</v>
      </c>
      <c r="W86" s="51" t="e">
        <f>V86/Ф_2!V109/100</f>
        <v>#DIV/0!</v>
      </c>
      <c r="X86" s="161">
        <f t="shared" si="106"/>
        <v>0</v>
      </c>
    </row>
    <row r="87" spans="1:24" x14ac:dyDescent="0.2">
      <c r="A87" s="509"/>
      <c r="B87" s="13" t="s">
        <v>10</v>
      </c>
      <c r="C87" s="528"/>
      <c r="D87" s="423"/>
      <c r="E87" s="423"/>
      <c r="F87" s="423"/>
      <c r="G87" s="30">
        <f t="shared" ref="G87:G88" si="107">+G56+G71</f>
        <v>0</v>
      </c>
      <c r="H87" s="49" t="e">
        <f>G87/Ф_2!G110/100</f>
        <v>#DIV/0!</v>
      </c>
      <c r="I87" s="158">
        <f t="shared" ref="I87:I88" si="108">I56+I71</f>
        <v>0</v>
      </c>
      <c r="J87" s="30">
        <f t="shared" ref="J87:J88" si="109">+J56+J71</f>
        <v>0</v>
      </c>
      <c r="K87" s="49" t="e">
        <f>J87/Ф_2!J110/100</f>
        <v>#DIV/0!</v>
      </c>
      <c r="L87" s="158">
        <f t="shared" ref="L87:L88" si="110">L56+L71</f>
        <v>0</v>
      </c>
      <c r="M87" s="30">
        <f t="shared" ref="M87:M88" si="111">+M56+M71</f>
        <v>0</v>
      </c>
      <c r="N87" s="49" t="e">
        <f>M87/Ф_2!M110/100</f>
        <v>#DIV/0!</v>
      </c>
      <c r="O87" s="158">
        <f t="shared" ref="O87:O88" si="112">O56+O71</f>
        <v>0</v>
      </c>
      <c r="P87" s="30">
        <f t="shared" ref="P87:P88" si="113">+P56+P71</f>
        <v>0</v>
      </c>
      <c r="Q87" s="49" t="e">
        <f>P87/Ф_2!P110/100</f>
        <v>#DIV/0!</v>
      </c>
      <c r="R87" s="158">
        <f t="shared" ref="R87:R88" si="114">R56+R71</f>
        <v>0</v>
      </c>
      <c r="S87" s="30">
        <f t="shared" ref="S87:S88" si="115">+S56+S71</f>
        <v>0</v>
      </c>
      <c r="T87" s="49" t="e">
        <f>S87/Ф_2!S110/100</f>
        <v>#DIV/0!</v>
      </c>
      <c r="U87" s="158">
        <f t="shared" ref="U87:U88" si="116">U56+U71</f>
        <v>0</v>
      </c>
      <c r="V87" s="28">
        <f t="shared" si="105"/>
        <v>0</v>
      </c>
      <c r="W87" s="49" t="e">
        <f>V87/Ф_2!V110/100</f>
        <v>#DIV/0!</v>
      </c>
      <c r="X87" s="158">
        <f t="shared" si="106"/>
        <v>0</v>
      </c>
    </row>
    <row r="88" spans="1:24" x14ac:dyDescent="0.2">
      <c r="A88" s="509"/>
      <c r="B88" s="13" t="s">
        <v>11</v>
      </c>
      <c r="C88" s="528"/>
      <c r="D88" s="423"/>
      <c r="E88" s="423"/>
      <c r="F88" s="423"/>
      <c r="G88" s="91">
        <f t="shared" si="107"/>
        <v>0</v>
      </c>
      <c r="H88" s="53" t="e">
        <f>G88/Ф_2!G111/100</f>
        <v>#DIV/0!</v>
      </c>
      <c r="I88" s="163">
        <f t="shared" si="108"/>
        <v>0</v>
      </c>
      <c r="J88" s="91">
        <f t="shared" si="109"/>
        <v>0</v>
      </c>
      <c r="K88" s="53" t="e">
        <f>J88/Ф_2!J111/100</f>
        <v>#DIV/0!</v>
      </c>
      <c r="L88" s="163">
        <f t="shared" si="110"/>
        <v>0</v>
      </c>
      <c r="M88" s="91">
        <f t="shared" si="111"/>
        <v>0</v>
      </c>
      <c r="N88" s="53" t="e">
        <f>M88/Ф_2!M111/100</f>
        <v>#DIV/0!</v>
      </c>
      <c r="O88" s="163">
        <f t="shared" si="112"/>
        <v>0</v>
      </c>
      <c r="P88" s="91">
        <f t="shared" si="113"/>
        <v>0</v>
      </c>
      <c r="Q88" s="53" t="e">
        <f>P88/Ф_2!P111/100</f>
        <v>#DIV/0!</v>
      </c>
      <c r="R88" s="163">
        <f t="shared" si="114"/>
        <v>0</v>
      </c>
      <c r="S88" s="91">
        <f t="shared" si="115"/>
        <v>0</v>
      </c>
      <c r="T88" s="53" t="e">
        <f>S88/Ф_2!S111/100</f>
        <v>#DIV/0!</v>
      </c>
      <c r="U88" s="163">
        <f t="shared" si="116"/>
        <v>0</v>
      </c>
      <c r="V88" s="102">
        <f t="shared" si="105"/>
        <v>0</v>
      </c>
      <c r="W88" s="49" t="e">
        <f>V88/Ф_2!V111/100</f>
        <v>#DIV/0!</v>
      </c>
      <c r="X88" s="158">
        <f t="shared" si="106"/>
        <v>0</v>
      </c>
    </row>
    <row r="89" spans="1:24" ht="12.75" thickBot="1" x14ac:dyDescent="0.25">
      <c r="A89" s="509"/>
      <c r="B89" s="14" t="s">
        <v>12</v>
      </c>
      <c r="C89" s="529"/>
      <c r="D89" s="425"/>
      <c r="E89" s="425"/>
      <c r="F89" s="425"/>
      <c r="G89" s="90">
        <f>G86+G87+G88</f>
        <v>0</v>
      </c>
      <c r="H89" s="50" t="e">
        <f>G89/Ф_2!G112/100</f>
        <v>#DIV/0!</v>
      </c>
      <c r="I89" s="162">
        <f t="shared" ref="I89:X89" si="117">I86+I87+I88</f>
        <v>0</v>
      </c>
      <c r="J89" s="90">
        <f>J86+J87+J88</f>
        <v>0</v>
      </c>
      <c r="K89" s="50" t="e">
        <f>J89/Ф_2!J112/100</f>
        <v>#DIV/0!</v>
      </c>
      <c r="L89" s="162">
        <f t="shared" ref="L89" si="118">L86+L87+L88</f>
        <v>0</v>
      </c>
      <c r="M89" s="90">
        <f>M86+M87+M88</f>
        <v>0</v>
      </c>
      <c r="N89" s="50" t="e">
        <f>M89/Ф_2!M112/100</f>
        <v>#DIV/0!</v>
      </c>
      <c r="O89" s="162">
        <f t="shared" ref="O89" si="119">O86+O87+O88</f>
        <v>0</v>
      </c>
      <c r="P89" s="90">
        <f>P86+P87+P88</f>
        <v>0</v>
      </c>
      <c r="Q89" s="50" t="e">
        <f>P89/Ф_2!P112/100</f>
        <v>#DIV/0!</v>
      </c>
      <c r="R89" s="162">
        <f t="shared" ref="R89" si="120">R86+R87+R88</f>
        <v>0</v>
      </c>
      <c r="S89" s="90">
        <f>S86+S87+S88</f>
        <v>0</v>
      </c>
      <c r="T89" s="50" t="e">
        <f>S89/Ф_2!S112/100</f>
        <v>#DIV/0!</v>
      </c>
      <c r="U89" s="162">
        <f t="shared" ref="U89" si="121">U86+U87+U88</f>
        <v>0</v>
      </c>
      <c r="V89" s="77">
        <f t="shared" si="117"/>
        <v>0</v>
      </c>
      <c r="W89" s="50" t="e">
        <f>V89/Ф_2!V112/100</f>
        <v>#DIV/0!</v>
      </c>
      <c r="X89" s="162">
        <f t="shared" si="117"/>
        <v>0</v>
      </c>
    </row>
    <row r="90" spans="1:24" x14ac:dyDescent="0.2">
      <c r="A90" s="509"/>
      <c r="B90" s="15" t="s">
        <v>9</v>
      </c>
      <c r="C90" s="527" t="s">
        <v>17</v>
      </c>
      <c r="D90" s="424"/>
      <c r="E90" s="424"/>
      <c r="F90" s="424"/>
      <c r="G90" s="100">
        <f>G59+G74</f>
        <v>0</v>
      </c>
      <c r="H90" s="52" t="e">
        <f>G90/Ф_2!G113/100</f>
        <v>#DIV/0!</v>
      </c>
      <c r="I90" s="185">
        <f>I59+I74</f>
        <v>0</v>
      </c>
      <c r="J90" s="100">
        <f>J59+J74</f>
        <v>0</v>
      </c>
      <c r="K90" s="52" t="e">
        <f>J90/Ф_2!J113/100</f>
        <v>#DIV/0!</v>
      </c>
      <c r="L90" s="185">
        <f>L59+L74</f>
        <v>0</v>
      </c>
      <c r="M90" s="100">
        <f>M59+M74</f>
        <v>0</v>
      </c>
      <c r="N90" s="52" t="e">
        <f>M90/Ф_2!M113/100</f>
        <v>#DIV/0!</v>
      </c>
      <c r="O90" s="185">
        <f>O59+O74</f>
        <v>0</v>
      </c>
      <c r="P90" s="100">
        <f>P59+P74</f>
        <v>0</v>
      </c>
      <c r="Q90" s="52" t="e">
        <f>P90/Ф_2!P113/100</f>
        <v>#DIV/0!</v>
      </c>
      <c r="R90" s="185">
        <f>R59+R74</f>
        <v>0</v>
      </c>
      <c r="S90" s="100">
        <f>S59+S74</f>
        <v>0</v>
      </c>
      <c r="T90" s="52" t="e">
        <f>S90/Ф_2!S113/100</f>
        <v>#DIV/0!</v>
      </c>
      <c r="U90" s="185">
        <f>U59+U74</f>
        <v>0</v>
      </c>
      <c r="V90" s="101">
        <f>G90+J90+M90+P90+S90</f>
        <v>0</v>
      </c>
      <c r="W90" s="53" t="e">
        <f>V90/Ф_2!V113/100</f>
        <v>#DIV/0!</v>
      </c>
      <c r="X90" s="161">
        <f>I90+L90+O90+R90+U90</f>
        <v>0</v>
      </c>
    </row>
    <row r="91" spans="1:24" x14ac:dyDescent="0.2">
      <c r="A91" s="509"/>
      <c r="B91" s="13" t="s">
        <v>10</v>
      </c>
      <c r="C91" s="528"/>
      <c r="D91" s="423"/>
      <c r="E91" s="423"/>
      <c r="F91" s="423"/>
      <c r="G91" s="30">
        <f t="shared" ref="G91:G92" si="122">G60+G75</f>
        <v>0</v>
      </c>
      <c r="H91" s="49" t="e">
        <f>G91/Ф_2!G114/100</f>
        <v>#DIV/0!</v>
      </c>
      <c r="I91" s="158">
        <f t="shared" ref="I91:J92" si="123">I60+I75</f>
        <v>0</v>
      </c>
      <c r="J91" s="30">
        <f t="shared" si="123"/>
        <v>0</v>
      </c>
      <c r="K91" s="49" t="e">
        <f>J91/Ф_2!J114/100</f>
        <v>#DIV/0!</v>
      </c>
      <c r="L91" s="158">
        <f t="shared" ref="L91:M92" si="124">L60+L75</f>
        <v>0</v>
      </c>
      <c r="M91" s="30">
        <f t="shared" si="124"/>
        <v>0</v>
      </c>
      <c r="N91" s="49" t="e">
        <f>M91/Ф_2!M114/100</f>
        <v>#DIV/0!</v>
      </c>
      <c r="O91" s="158">
        <f t="shared" ref="O91:P92" si="125">O60+O75</f>
        <v>0</v>
      </c>
      <c r="P91" s="30">
        <f t="shared" si="125"/>
        <v>0</v>
      </c>
      <c r="Q91" s="49" t="e">
        <f>P91/Ф_2!P114/100</f>
        <v>#DIV/0!</v>
      </c>
      <c r="R91" s="158">
        <f t="shared" ref="R91:S92" si="126">R60+R75</f>
        <v>0</v>
      </c>
      <c r="S91" s="30">
        <f t="shared" si="126"/>
        <v>0</v>
      </c>
      <c r="T91" s="49" t="e">
        <f>S91/Ф_2!S114/100</f>
        <v>#DIV/0!</v>
      </c>
      <c r="U91" s="158">
        <f t="shared" ref="U91" si="127">U60+U75</f>
        <v>0</v>
      </c>
      <c r="V91" s="28">
        <f>G91+J91+M91+P91+S91</f>
        <v>0</v>
      </c>
      <c r="W91" s="49" t="e">
        <f>V91/Ф_2!V114/100</f>
        <v>#DIV/0!</v>
      </c>
      <c r="X91" s="158">
        <f>I91+L91+O91+R91+U91</f>
        <v>0</v>
      </c>
    </row>
    <row r="92" spans="1:24" x14ac:dyDescent="0.2">
      <c r="A92" s="509"/>
      <c r="B92" s="13" t="s">
        <v>11</v>
      </c>
      <c r="C92" s="528"/>
      <c r="D92" s="423"/>
      <c r="E92" s="423"/>
      <c r="F92" s="423"/>
      <c r="G92" s="91">
        <f t="shared" si="122"/>
        <v>0</v>
      </c>
      <c r="H92" s="53" t="e">
        <f>G92/Ф_2!G115/100</f>
        <v>#DIV/0!</v>
      </c>
      <c r="I92" s="163">
        <f t="shared" si="123"/>
        <v>0</v>
      </c>
      <c r="J92" s="91">
        <f t="shared" si="123"/>
        <v>0</v>
      </c>
      <c r="K92" s="53" t="e">
        <f>J92/Ф_2!J115/100</f>
        <v>#DIV/0!</v>
      </c>
      <c r="L92" s="163">
        <f t="shared" ref="L92" si="128">L61+L76</f>
        <v>0</v>
      </c>
      <c r="M92" s="91">
        <f t="shared" si="124"/>
        <v>0</v>
      </c>
      <c r="N92" s="53" t="e">
        <f>M92/Ф_2!M115/100</f>
        <v>#DIV/0!</v>
      </c>
      <c r="O92" s="163">
        <f t="shared" ref="O92" si="129">O61+O76</f>
        <v>0</v>
      </c>
      <c r="P92" s="91">
        <f t="shared" si="125"/>
        <v>0</v>
      </c>
      <c r="Q92" s="53" t="e">
        <f>P92/Ф_2!P115/100</f>
        <v>#DIV/0!</v>
      </c>
      <c r="R92" s="163">
        <f t="shared" ref="R92" si="130">R61+R76</f>
        <v>0</v>
      </c>
      <c r="S92" s="91">
        <f t="shared" si="126"/>
        <v>0</v>
      </c>
      <c r="T92" s="53" t="e">
        <f>S92/Ф_2!S115/100</f>
        <v>#DIV/0!</v>
      </c>
      <c r="U92" s="163">
        <f t="shared" ref="U92" si="131">U61+U76</f>
        <v>0</v>
      </c>
      <c r="V92" s="102">
        <f>G92+J92+M92+P92+S92</f>
        <v>0</v>
      </c>
      <c r="W92" s="49" t="e">
        <f>V92/Ф_2!V115/100</f>
        <v>#DIV/0!</v>
      </c>
      <c r="X92" s="158">
        <f>I92+L92+O92+R92+U92</f>
        <v>0</v>
      </c>
    </row>
    <row r="93" spans="1:24" ht="12.75" thickBot="1" x14ac:dyDescent="0.25">
      <c r="A93" s="509"/>
      <c r="B93" s="14" t="s">
        <v>12</v>
      </c>
      <c r="C93" s="529"/>
      <c r="D93" s="425"/>
      <c r="E93" s="425"/>
      <c r="F93" s="425"/>
      <c r="G93" s="90">
        <f>G90+G91+G92</f>
        <v>0</v>
      </c>
      <c r="H93" s="50" t="e">
        <f>G93/Ф_2!G116/100</f>
        <v>#DIV/0!</v>
      </c>
      <c r="I93" s="162">
        <f t="shared" ref="I93:X93" si="132">I90+I91+I92</f>
        <v>0</v>
      </c>
      <c r="J93" s="90">
        <f>J90+J91+J92</f>
        <v>0</v>
      </c>
      <c r="K93" s="50" t="e">
        <f>J93/Ф_2!J116/100</f>
        <v>#DIV/0!</v>
      </c>
      <c r="L93" s="162">
        <f t="shared" ref="L93" si="133">L90+L91+L92</f>
        <v>0</v>
      </c>
      <c r="M93" s="90">
        <f>M90+M91+M92</f>
        <v>0</v>
      </c>
      <c r="N93" s="50" t="e">
        <f>M93/Ф_2!M116/100</f>
        <v>#DIV/0!</v>
      </c>
      <c r="O93" s="162">
        <f t="shared" ref="O93" si="134">O90+O91+O92</f>
        <v>0</v>
      </c>
      <c r="P93" s="90">
        <f>P90+P91+P92</f>
        <v>0</v>
      </c>
      <c r="Q93" s="50" t="e">
        <f>P93/Ф_2!P116/100</f>
        <v>#DIV/0!</v>
      </c>
      <c r="R93" s="162">
        <f t="shared" ref="R93" si="135">R90+R91+R92</f>
        <v>0</v>
      </c>
      <c r="S93" s="90">
        <f>S90+S91+S92</f>
        <v>0</v>
      </c>
      <c r="T93" s="50" t="e">
        <f>S93/Ф_2!S116/100</f>
        <v>#DIV/0!</v>
      </c>
      <c r="U93" s="162">
        <f t="shared" ref="U93" si="136">U90+U91+U92</f>
        <v>0</v>
      </c>
      <c r="V93" s="77">
        <f t="shared" si="132"/>
        <v>0</v>
      </c>
      <c r="W93" s="54" t="e">
        <f>V93/Ф_2!V116/100</f>
        <v>#DIV/0!</v>
      </c>
      <c r="X93" s="162">
        <f t="shared" si="132"/>
        <v>0</v>
      </c>
    </row>
    <row r="94" spans="1:24" x14ac:dyDescent="0.2">
      <c r="A94" s="509"/>
      <c r="B94" s="15" t="s">
        <v>9</v>
      </c>
      <c r="C94" s="527" t="s">
        <v>18</v>
      </c>
      <c r="D94" s="424"/>
      <c r="E94" s="424"/>
      <c r="F94" s="424"/>
      <c r="G94" s="29">
        <f>G86+G90</f>
        <v>0</v>
      </c>
      <c r="H94" s="51" t="e">
        <f>G94/Ф_2!G117/100</f>
        <v>#DIV/0!</v>
      </c>
      <c r="I94" s="161">
        <f t="shared" ref="I94:U94" si="137">I86+I90</f>
        <v>0</v>
      </c>
      <c r="J94" s="76">
        <f t="shared" si="137"/>
        <v>0</v>
      </c>
      <c r="K94" s="51" t="e">
        <f>J94/Ф_2!J117/100</f>
        <v>#DIV/0!</v>
      </c>
      <c r="L94" s="173">
        <f t="shared" si="137"/>
        <v>0</v>
      </c>
      <c r="M94" s="29">
        <f t="shared" si="137"/>
        <v>0</v>
      </c>
      <c r="N94" s="51" t="e">
        <f>M94/Ф_2!M117/100</f>
        <v>#DIV/0!</v>
      </c>
      <c r="O94" s="161">
        <f t="shared" si="137"/>
        <v>0</v>
      </c>
      <c r="P94" s="76">
        <f t="shared" si="137"/>
        <v>0</v>
      </c>
      <c r="Q94" s="51" t="e">
        <f>P94/Ф_2!P117/100</f>
        <v>#DIV/0!</v>
      </c>
      <c r="R94" s="173">
        <f t="shared" si="137"/>
        <v>0</v>
      </c>
      <c r="S94" s="29">
        <f t="shared" si="137"/>
        <v>0</v>
      </c>
      <c r="T94" s="51" t="e">
        <f>S94/Ф_2!S117/100</f>
        <v>#DIV/0!</v>
      </c>
      <c r="U94" s="161">
        <f t="shared" si="137"/>
        <v>0</v>
      </c>
      <c r="V94" s="101">
        <f>G94+J94+M94+P94+S94</f>
        <v>0</v>
      </c>
      <c r="W94" s="51" t="e">
        <f>V94/Ф_2!V117/100</f>
        <v>#DIV/0!</v>
      </c>
      <c r="X94" s="161">
        <f>I94+L94+O94+R94+U94</f>
        <v>0</v>
      </c>
    </row>
    <row r="95" spans="1:24" x14ac:dyDescent="0.2">
      <c r="A95" s="509"/>
      <c r="B95" s="13" t="s">
        <v>10</v>
      </c>
      <c r="C95" s="528"/>
      <c r="D95" s="423"/>
      <c r="E95" s="423"/>
      <c r="F95" s="423"/>
      <c r="G95" s="30">
        <f t="shared" ref="G95:U96" si="138">G87+G91</f>
        <v>0</v>
      </c>
      <c r="H95" s="49" t="e">
        <f>G95/Ф_2!G118/100</f>
        <v>#DIV/0!</v>
      </c>
      <c r="I95" s="158">
        <f t="shared" si="138"/>
        <v>0</v>
      </c>
      <c r="J95" s="28">
        <f t="shared" si="138"/>
        <v>0</v>
      </c>
      <c r="K95" s="49" t="e">
        <f>J95/Ф_2!J118/100</f>
        <v>#DIV/0!</v>
      </c>
      <c r="L95" s="170">
        <f t="shared" si="138"/>
        <v>0</v>
      </c>
      <c r="M95" s="30">
        <f t="shared" si="138"/>
        <v>0</v>
      </c>
      <c r="N95" s="49" t="e">
        <f>M95/Ф_2!M118/100</f>
        <v>#DIV/0!</v>
      </c>
      <c r="O95" s="158">
        <f t="shared" si="138"/>
        <v>0</v>
      </c>
      <c r="P95" s="28">
        <f t="shared" si="138"/>
        <v>0</v>
      </c>
      <c r="Q95" s="49" t="e">
        <f>P95/Ф_2!P118/100</f>
        <v>#DIV/0!</v>
      </c>
      <c r="R95" s="170">
        <f t="shared" si="138"/>
        <v>0</v>
      </c>
      <c r="S95" s="30">
        <f t="shared" si="138"/>
        <v>0</v>
      </c>
      <c r="T95" s="49" t="e">
        <f>S95/Ф_2!S118/100</f>
        <v>#DIV/0!</v>
      </c>
      <c r="U95" s="158">
        <f t="shared" si="138"/>
        <v>0</v>
      </c>
      <c r="V95" s="28">
        <f>G95+J95+M95+P95+S95</f>
        <v>0</v>
      </c>
      <c r="W95" s="49" t="e">
        <f>V95/Ф_2!V118/100</f>
        <v>#DIV/0!</v>
      </c>
      <c r="X95" s="158">
        <f>I95+L95+O95+R95+U95</f>
        <v>0</v>
      </c>
    </row>
    <row r="96" spans="1:24" x14ac:dyDescent="0.2">
      <c r="A96" s="509"/>
      <c r="B96" s="13" t="s">
        <v>11</v>
      </c>
      <c r="C96" s="528"/>
      <c r="D96" s="423"/>
      <c r="E96" s="423"/>
      <c r="F96" s="423"/>
      <c r="G96" s="30">
        <f t="shared" si="138"/>
        <v>0</v>
      </c>
      <c r="H96" s="49" t="e">
        <f>G96/Ф_2!G119/100</f>
        <v>#DIV/0!</v>
      </c>
      <c r="I96" s="158">
        <f t="shared" si="138"/>
        <v>0</v>
      </c>
      <c r="J96" s="28">
        <f t="shared" si="138"/>
        <v>0</v>
      </c>
      <c r="K96" s="49" t="e">
        <f>J96/Ф_2!J119/100</f>
        <v>#DIV/0!</v>
      </c>
      <c r="L96" s="170">
        <f t="shared" si="138"/>
        <v>0</v>
      </c>
      <c r="M96" s="30">
        <f t="shared" si="138"/>
        <v>0</v>
      </c>
      <c r="N96" s="49" t="e">
        <f>M96/Ф_2!M119/100</f>
        <v>#DIV/0!</v>
      </c>
      <c r="O96" s="158">
        <f t="shared" si="138"/>
        <v>0</v>
      </c>
      <c r="P96" s="28">
        <f t="shared" si="138"/>
        <v>0</v>
      </c>
      <c r="Q96" s="49" t="e">
        <f>P96/Ф_2!P119/100</f>
        <v>#DIV/0!</v>
      </c>
      <c r="R96" s="170">
        <f t="shared" si="138"/>
        <v>0</v>
      </c>
      <c r="S96" s="30">
        <f t="shared" si="138"/>
        <v>0</v>
      </c>
      <c r="T96" s="49" t="e">
        <f>S96/Ф_2!S119/100</f>
        <v>#DIV/0!</v>
      </c>
      <c r="U96" s="158">
        <f t="shared" si="138"/>
        <v>0</v>
      </c>
      <c r="V96" s="102">
        <f>G96+J96+M96+P96+S96</f>
        <v>0</v>
      </c>
      <c r="W96" s="49" t="e">
        <f>V96/Ф_2!V119/100</f>
        <v>#DIV/0!</v>
      </c>
      <c r="X96" s="158">
        <f>I96+L96+O96+R96+U96</f>
        <v>0</v>
      </c>
    </row>
    <row r="97" spans="1:24" ht="12.75" thickBot="1" x14ac:dyDescent="0.25">
      <c r="A97" s="513"/>
      <c r="B97" s="14" t="s">
        <v>12</v>
      </c>
      <c r="C97" s="529"/>
      <c r="D97" s="425"/>
      <c r="E97" s="425"/>
      <c r="F97" s="425"/>
      <c r="G97" s="90">
        <f>G94+G95+G96</f>
        <v>0</v>
      </c>
      <c r="H97" s="50" t="e">
        <f>G97/Ф_2!G120/100</f>
        <v>#DIV/0!</v>
      </c>
      <c r="I97" s="162">
        <f t="shared" ref="I97:X97" si="139">I94+I95+I96</f>
        <v>0</v>
      </c>
      <c r="J97" s="77">
        <f t="shared" si="139"/>
        <v>0</v>
      </c>
      <c r="K97" s="50" t="e">
        <f>J97/Ф_2!J120/100</f>
        <v>#DIV/0!</v>
      </c>
      <c r="L97" s="174">
        <f t="shared" si="139"/>
        <v>0</v>
      </c>
      <c r="M97" s="90">
        <f t="shared" si="139"/>
        <v>0</v>
      </c>
      <c r="N97" s="50" t="e">
        <f>M97/Ф_2!M120/100</f>
        <v>#DIV/0!</v>
      </c>
      <c r="O97" s="162">
        <f t="shared" si="139"/>
        <v>0</v>
      </c>
      <c r="P97" s="77">
        <f t="shared" si="139"/>
        <v>0</v>
      </c>
      <c r="Q97" s="50" t="e">
        <f>P97/Ф_2!P120/100</f>
        <v>#DIV/0!</v>
      </c>
      <c r="R97" s="174">
        <f t="shared" si="139"/>
        <v>0</v>
      </c>
      <c r="S97" s="90">
        <f t="shared" si="139"/>
        <v>0</v>
      </c>
      <c r="T97" s="50" t="e">
        <f>S97/Ф_2!S120/100</f>
        <v>#DIV/0!</v>
      </c>
      <c r="U97" s="162">
        <f t="shared" si="139"/>
        <v>0</v>
      </c>
      <c r="V97" s="77">
        <f t="shared" si="139"/>
        <v>0</v>
      </c>
      <c r="W97" s="50" t="e">
        <f>V97/Ф_2!V120/100</f>
        <v>#DIV/0!</v>
      </c>
      <c r="X97" s="162">
        <f t="shared" si="139"/>
        <v>0</v>
      </c>
    </row>
    <row r="98" spans="1:24" ht="12" customHeight="1" x14ac:dyDescent="0.2">
      <c r="A98" s="508" t="s">
        <v>2</v>
      </c>
      <c r="B98" s="15" t="s">
        <v>9</v>
      </c>
      <c r="C98" s="527" t="s">
        <v>16</v>
      </c>
      <c r="D98" s="424"/>
      <c r="E98" s="424"/>
      <c r="F98" s="424"/>
      <c r="G98" s="100">
        <f>Ф_3!G122</f>
        <v>0</v>
      </c>
      <c r="H98" s="52" t="e">
        <f>G98/Ф_2!G121/100</f>
        <v>#DIV/0!</v>
      </c>
      <c r="I98" s="185">
        <f>Ф_3!I122</f>
        <v>0</v>
      </c>
      <c r="J98" s="100">
        <f>Ф_3!J122</f>
        <v>0</v>
      </c>
      <c r="K98" s="52" t="e">
        <f>J98/Ф_2!J121/100</f>
        <v>#DIV/0!</v>
      </c>
      <c r="L98" s="185">
        <f>Ф_3!L122</f>
        <v>0</v>
      </c>
      <c r="M98" s="100">
        <f>Ф_3!M122</f>
        <v>0</v>
      </c>
      <c r="N98" s="52" t="e">
        <f>M98/Ф_2!M121/100</f>
        <v>#DIV/0!</v>
      </c>
      <c r="O98" s="185">
        <f>Ф_3!O122</f>
        <v>0</v>
      </c>
      <c r="P98" s="100">
        <f>Ф_3!P122</f>
        <v>0</v>
      </c>
      <c r="Q98" s="52" t="e">
        <f>P98/Ф_2!P121/100</f>
        <v>#DIV/0!</v>
      </c>
      <c r="R98" s="185">
        <f>Ф_3!R122</f>
        <v>0</v>
      </c>
      <c r="S98" s="100">
        <f>Ф_3!S122</f>
        <v>0</v>
      </c>
      <c r="T98" s="52" t="e">
        <f>S98/Ф_2!S121/100</f>
        <v>#DIV/0!</v>
      </c>
      <c r="U98" s="185">
        <f>Ф_3!U122</f>
        <v>0</v>
      </c>
      <c r="V98" s="101">
        <f>G98+J98+M98+P98+S98</f>
        <v>0</v>
      </c>
      <c r="W98" s="51" t="e">
        <f>V98/Ф_2!V121/100</f>
        <v>#DIV/0!</v>
      </c>
      <c r="X98" s="161">
        <f>I98+L98+O98+R98+U98</f>
        <v>0</v>
      </c>
    </row>
    <row r="99" spans="1:24" x14ac:dyDescent="0.2">
      <c r="A99" s="509"/>
      <c r="B99" s="13" t="s">
        <v>10</v>
      </c>
      <c r="C99" s="528"/>
      <c r="D99" s="423"/>
      <c r="E99" s="423"/>
      <c r="F99" s="423"/>
      <c r="G99" s="30">
        <f>Ф_3!G123</f>
        <v>0</v>
      </c>
      <c r="H99" s="49" t="e">
        <f>G99/Ф_2!G122/100</f>
        <v>#DIV/0!</v>
      </c>
      <c r="I99" s="158">
        <f>Ф_3!I123</f>
        <v>0</v>
      </c>
      <c r="J99" s="30">
        <f>Ф_3!J123</f>
        <v>0</v>
      </c>
      <c r="K99" s="49" t="e">
        <f>J99/Ф_2!J122/100</f>
        <v>#DIV/0!</v>
      </c>
      <c r="L99" s="158">
        <f>Ф_3!L123</f>
        <v>0</v>
      </c>
      <c r="M99" s="30">
        <f>Ф_3!M123</f>
        <v>0</v>
      </c>
      <c r="N99" s="49" t="e">
        <f>M99/Ф_2!M122/100</f>
        <v>#DIV/0!</v>
      </c>
      <c r="O99" s="158">
        <f>Ф_3!O123</f>
        <v>0</v>
      </c>
      <c r="P99" s="30">
        <f>Ф_3!P123</f>
        <v>0</v>
      </c>
      <c r="Q99" s="49" t="e">
        <f>P99/Ф_2!P122/100</f>
        <v>#DIV/0!</v>
      </c>
      <c r="R99" s="158">
        <f>Ф_3!R123</f>
        <v>0</v>
      </c>
      <c r="S99" s="30">
        <f>Ф_3!S123</f>
        <v>0</v>
      </c>
      <c r="T99" s="49" t="e">
        <f>S99/Ф_2!S122/100</f>
        <v>#DIV/0!</v>
      </c>
      <c r="U99" s="158">
        <f>Ф_3!U123</f>
        <v>0</v>
      </c>
      <c r="V99" s="28">
        <f>G99+J99+M99+P99+S99</f>
        <v>0</v>
      </c>
      <c r="W99" s="49" t="e">
        <f>V99/Ф_2!V122/100</f>
        <v>#DIV/0!</v>
      </c>
      <c r="X99" s="158">
        <f>I99+L99+O99+R99+U99</f>
        <v>0</v>
      </c>
    </row>
    <row r="100" spans="1:24" x14ac:dyDescent="0.2">
      <c r="A100" s="509"/>
      <c r="B100" s="13" t="s">
        <v>11</v>
      </c>
      <c r="C100" s="528"/>
      <c r="D100" s="423"/>
      <c r="E100" s="423"/>
      <c r="F100" s="423"/>
      <c r="G100" s="91">
        <f>Ф_3!G124</f>
        <v>0</v>
      </c>
      <c r="H100" s="53" t="e">
        <f>G100/Ф_2!G123/100</f>
        <v>#DIV/0!</v>
      </c>
      <c r="I100" s="163">
        <f>Ф_3!I124</f>
        <v>0</v>
      </c>
      <c r="J100" s="91">
        <f>Ф_3!J124</f>
        <v>0</v>
      </c>
      <c r="K100" s="53" t="e">
        <f>J100/Ф_2!J123/100</f>
        <v>#DIV/0!</v>
      </c>
      <c r="L100" s="163">
        <f>Ф_3!L124</f>
        <v>0</v>
      </c>
      <c r="M100" s="91">
        <f>Ф_3!M124</f>
        <v>0</v>
      </c>
      <c r="N100" s="53" t="e">
        <f>M100/Ф_2!M123/100</f>
        <v>#DIV/0!</v>
      </c>
      <c r="O100" s="163">
        <f>Ф_3!O124</f>
        <v>0</v>
      </c>
      <c r="P100" s="91">
        <f>Ф_3!P124</f>
        <v>0</v>
      </c>
      <c r="Q100" s="53" t="e">
        <f>P100/Ф_2!P123/100</f>
        <v>#DIV/0!</v>
      </c>
      <c r="R100" s="163">
        <f>Ф_3!R124</f>
        <v>0</v>
      </c>
      <c r="S100" s="91">
        <f>Ф_3!S124</f>
        <v>0</v>
      </c>
      <c r="T100" s="53" t="e">
        <f>S100/Ф_2!S123/100</f>
        <v>#DIV/0!</v>
      </c>
      <c r="U100" s="163">
        <f>Ф_3!U124</f>
        <v>0</v>
      </c>
      <c r="V100" s="102">
        <f>G100+J100+M100+P100+S100</f>
        <v>0</v>
      </c>
      <c r="W100" s="49" t="e">
        <f>V100/Ф_2!V123/100</f>
        <v>#DIV/0!</v>
      </c>
      <c r="X100" s="158">
        <f>I100+L100+O100+R100+U100</f>
        <v>0</v>
      </c>
    </row>
    <row r="101" spans="1:24" ht="12.75" thickBot="1" x14ac:dyDescent="0.25">
      <c r="A101" s="513"/>
      <c r="B101" s="14" t="s">
        <v>12</v>
      </c>
      <c r="C101" s="529"/>
      <c r="D101" s="425"/>
      <c r="E101" s="425"/>
      <c r="F101" s="425"/>
      <c r="G101" s="90">
        <f>G98+G99+G100</f>
        <v>0</v>
      </c>
      <c r="H101" s="50" t="e">
        <f>G101/Ф_2!G124/100</f>
        <v>#DIV/0!</v>
      </c>
      <c r="I101" s="162">
        <f t="shared" ref="I101:X101" si="140">I98+I99+I100</f>
        <v>0</v>
      </c>
      <c r="J101" s="90">
        <f>J98+J99+J100</f>
        <v>0</v>
      </c>
      <c r="K101" s="50" t="e">
        <f>J101/Ф_2!J124/100</f>
        <v>#DIV/0!</v>
      </c>
      <c r="L101" s="162">
        <f t="shared" ref="L101" si="141">L98+L99+L100</f>
        <v>0</v>
      </c>
      <c r="M101" s="90">
        <f>M98+M99+M100</f>
        <v>0</v>
      </c>
      <c r="N101" s="50" t="e">
        <f>M101/Ф_2!M124/100</f>
        <v>#DIV/0!</v>
      </c>
      <c r="O101" s="162">
        <f t="shared" ref="O101" si="142">O98+O99+O100</f>
        <v>0</v>
      </c>
      <c r="P101" s="90">
        <f>P98+P99+P100</f>
        <v>0</v>
      </c>
      <c r="Q101" s="50" t="e">
        <f>P101/Ф_2!P124/100</f>
        <v>#DIV/0!</v>
      </c>
      <c r="R101" s="162">
        <f t="shared" ref="R101" si="143">R98+R99+R100</f>
        <v>0</v>
      </c>
      <c r="S101" s="90">
        <f>S98+S99+S100</f>
        <v>0</v>
      </c>
      <c r="T101" s="50" t="e">
        <f>S101/Ф_2!S124/100</f>
        <v>#DIV/0!</v>
      </c>
      <c r="U101" s="162">
        <f t="shared" ref="U101" si="144">U98+U99+U100</f>
        <v>0</v>
      </c>
      <c r="V101" s="77">
        <f t="shared" si="140"/>
        <v>0</v>
      </c>
      <c r="W101" s="50" t="e">
        <f>V101/Ф_2!V124/100</f>
        <v>#DIV/0!</v>
      </c>
      <c r="X101" s="162">
        <f t="shared" si="140"/>
        <v>0</v>
      </c>
    </row>
    <row r="102" spans="1:24" s="177" customFormat="1" ht="13.9" customHeight="1" thickBot="1" x14ac:dyDescent="0.25">
      <c r="A102" s="120">
        <v>1</v>
      </c>
      <c r="B102" s="125">
        <v>2</v>
      </c>
      <c r="C102" s="120">
        <v>3</v>
      </c>
      <c r="D102" s="430"/>
      <c r="E102" s="430"/>
      <c r="F102" s="430"/>
      <c r="G102" s="125">
        <v>4</v>
      </c>
      <c r="H102" s="123">
        <v>5</v>
      </c>
      <c r="I102" s="126">
        <v>6</v>
      </c>
      <c r="J102" s="127">
        <v>7</v>
      </c>
      <c r="K102" s="123">
        <v>8</v>
      </c>
      <c r="L102" s="128">
        <v>9</v>
      </c>
      <c r="M102" s="125">
        <v>10</v>
      </c>
      <c r="N102" s="123">
        <v>11</v>
      </c>
      <c r="O102" s="126">
        <v>12</v>
      </c>
      <c r="P102" s="127">
        <v>13</v>
      </c>
      <c r="Q102" s="123">
        <v>14</v>
      </c>
      <c r="R102" s="128">
        <v>15</v>
      </c>
      <c r="S102" s="125">
        <v>16</v>
      </c>
      <c r="T102" s="123">
        <v>17</v>
      </c>
      <c r="U102" s="126">
        <v>18</v>
      </c>
      <c r="V102" s="127">
        <v>19</v>
      </c>
      <c r="W102" s="123">
        <v>20</v>
      </c>
      <c r="X102" s="126">
        <v>21</v>
      </c>
    </row>
    <row r="103" spans="1:24" x14ac:dyDescent="0.2">
      <c r="A103" s="508" t="s">
        <v>2</v>
      </c>
      <c r="B103" s="15" t="s">
        <v>9</v>
      </c>
      <c r="C103" s="527" t="s">
        <v>17</v>
      </c>
      <c r="D103" s="424"/>
      <c r="E103" s="424"/>
      <c r="F103" s="424"/>
      <c r="G103" s="100">
        <f>Ф_3!G126</f>
        <v>0</v>
      </c>
      <c r="H103" s="52" t="e">
        <f>G103/Ф_2!G125/100</f>
        <v>#DIV/0!</v>
      </c>
      <c r="I103" s="185">
        <f>Ф_3!I126</f>
        <v>0</v>
      </c>
      <c r="J103" s="100">
        <f>Ф_3!J126</f>
        <v>0</v>
      </c>
      <c r="K103" s="52" t="e">
        <f>J103/Ф_2!J125/100</f>
        <v>#DIV/0!</v>
      </c>
      <c r="L103" s="185">
        <f>Ф_3!L126</f>
        <v>0</v>
      </c>
      <c r="M103" s="100">
        <f>Ф_3!M126</f>
        <v>0</v>
      </c>
      <c r="N103" s="52" t="e">
        <f>M103/Ф_2!M125/100</f>
        <v>#DIV/0!</v>
      </c>
      <c r="O103" s="185">
        <f>Ф_3!O126</f>
        <v>0</v>
      </c>
      <c r="P103" s="100">
        <f>Ф_3!P126</f>
        <v>0</v>
      </c>
      <c r="Q103" s="52" t="e">
        <f>P103/Ф_2!P125/100</f>
        <v>#DIV/0!</v>
      </c>
      <c r="R103" s="185">
        <f>Ф_3!R126</f>
        <v>0</v>
      </c>
      <c r="S103" s="100">
        <f>Ф_3!S126</f>
        <v>0</v>
      </c>
      <c r="T103" s="52" t="e">
        <f>S103/Ф_2!S125/100</f>
        <v>#DIV/0!</v>
      </c>
      <c r="U103" s="185">
        <f>Ф_3!U126</f>
        <v>0</v>
      </c>
      <c r="V103" s="101">
        <f>G103+J103+M103+P103+S103</f>
        <v>0</v>
      </c>
      <c r="W103" s="53" t="e">
        <f>V103/Ф_2!V125/100</f>
        <v>#DIV/0!</v>
      </c>
      <c r="X103" s="161">
        <f>I103+L103+O103+R103+U103</f>
        <v>0</v>
      </c>
    </row>
    <row r="104" spans="1:24" x14ac:dyDescent="0.2">
      <c r="A104" s="509"/>
      <c r="B104" s="13" t="s">
        <v>10</v>
      </c>
      <c r="C104" s="528"/>
      <c r="D104" s="423"/>
      <c r="E104" s="423"/>
      <c r="F104" s="423"/>
      <c r="G104" s="30">
        <f>Ф_3!G127</f>
        <v>0</v>
      </c>
      <c r="H104" s="49" t="e">
        <f>G104/Ф_2!G126/100</f>
        <v>#DIV/0!</v>
      </c>
      <c r="I104" s="158">
        <f>Ф_3!I127</f>
        <v>0</v>
      </c>
      <c r="J104" s="30">
        <f>Ф_3!J127</f>
        <v>0</v>
      </c>
      <c r="K104" s="49" t="e">
        <f>J104/Ф_2!J126/100</f>
        <v>#DIV/0!</v>
      </c>
      <c r="L104" s="158">
        <f>Ф_3!L127</f>
        <v>0</v>
      </c>
      <c r="M104" s="30">
        <f>Ф_3!M127</f>
        <v>0</v>
      </c>
      <c r="N104" s="49" t="e">
        <f>M104/Ф_2!M126/100</f>
        <v>#DIV/0!</v>
      </c>
      <c r="O104" s="158">
        <f>Ф_3!O127</f>
        <v>0</v>
      </c>
      <c r="P104" s="30">
        <f>Ф_3!P127</f>
        <v>0</v>
      </c>
      <c r="Q104" s="49" t="e">
        <f>P104/Ф_2!P126/100</f>
        <v>#DIV/0!</v>
      </c>
      <c r="R104" s="158">
        <f>Ф_3!R127</f>
        <v>0</v>
      </c>
      <c r="S104" s="30">
        <f>Ф_3!S127</f>
        <v>0</v>
      </c>
      <c r="T104" s="49" t="e">
        <f>S104/Ф_2!S126/100</f>
        <v>#DIV/0!</v>
      </c>
      <c r="U104" s="158">
        <f>Ф_3!U127</f>
        <v>0</v>
      </c>
      <c r="V104" s="28">
        <f>G104+J104+M104+P104+S104</f>
        <v>0</v>
      </c>
      <c r="W104" s="49" t="e">
        <f>V104/Ф_2!V126/100</f>
        <v>#DIV/0!</v>
      </c>
      <c r="X104" s="158">
        <f>I104+L104+O104+R104+U104</f>
        <v>0</v>
      </c>
    </row>
    <row r="105" spans="1:24" x14ac:dyDescent="0.2">
      <c r="A105" s="509"/>
      <c r="B105" s="13" t="s">
        <v>11</v>
      </c>
      <c r="C105" s="528"/>
      <c r="D105" s="423"/>
      <c r="E105" s="423"/>
      <c r="F105" s="423"/>
      <c r="G105" s="91">
        <f>Ф_3!G128</f>
        <v>0</v>
      </c>
      <c r="H105" s="53" t="e">
        <f>G105/Ф_2!G127/100</f>
        <v>#DIV/0!</v>
      </c>
      <c r="I105" s="163">
        <f>Ф_3!I128</f>
        <v>0</v>
      </c>
      <c r="J105" s="91">
        <f>Ф_3!J128</f>
        <v>0</v>
      </c>
      <c r="K105" s="53" t="e">
        <f>J105/Ф_2!J127/100</f>
        <v>#DIV/0!</v>
      </c>
      <c r="L105" s="163">
        <f>Ф_3!L128</f>
        <v>0</v>
      </c>
      <c r="M105" s="91">
        <f>Ф_3!M128</f>
        <v>0</v>
      </c>
      <c r="N105" s="53" t="e">
        <f>M105/Ф_2!M127/100</f>
        <v>#DIV/0!</v>
      </c>
      <c r="O105" s="163">
        <f>Ф_3!O128</f>
        <v>0</v>
      </c>
      <c r="P105" s="91">
        <f>Ф_3!P128</f>
        <v>0</v>
      </c>
      <c r="Q105" s="53" t="e">
        <f>P105/Ф_2!P127/100</f>
        <v>#DIV/0!</v>
      </c>
      <c r="R105" s="163">
        <f>Ф_3!R128</f>
        <v>0</v>
      </c>
      <c r="S105" s="91">
        <f>Ф_3!S128</f>
        <v>0</v>
      </c>
      <c r="T105" s="53" t="e">
        <f>S105/Ф_2!S127/100</f>
        <v>#DIV/0!</v>
      </c>
      <c r="U105" s="163">
        <f>Ф_3!U128</f>
        <v>0</v>
      </c>
      <c r="V105" s="102">
        <f>G105+J105+M105+P105+S105</f>
        <v>0</v>
      </c>
      <c r="W105" s="49" t="e">
        <f>V105/Ф_2!V127/100</f>
        <v>#DIV/0!</v>
      </c>
      <c r="X105" s="158">
        <f>I105+L105+O105+R105+U105</f>
        <v>0</v>
      </c>
    </row>
    <row r="106" spans="1:24" ht="12.75" thickBot="1" x14ac:dyDescent="0.25">
      <c r="A106" s="509"/>
      <c r="B106" s="14" t="s">
        <v>12</v>
      </c>
      <c r="C106" s="529"/>
      <c r="D106" s="425"/>
      <c r="E106" s="425"/>
      <c r="F106" s="425"/>
      <c r="G106" s="90">
        <f>G103+G104+G105</f>
        <v>0</v>
      </c>
      <c r="H106" s="50" t="e">
        <f>G106/Ф_2!G128/100</f>
        <v>#DIV/0!</v>
      </c>
      <c r="I106" s="162">
        <f t="shared" ref="I106:X106" si="145">I103+I104+I105</f>
        <v>0</v>
      </c>
      <c r="J106" s="90">
        <f>J103+J104+J105</f>
        <v>0</v>
      </c>
      <c r="K106" s="50" t="e">
        <f>J106/Ф_2!J128/100</f>
        <v>#DIV/0!</v>
      </c>
      <c r="L106" s="162">
        <f t="shared" ref="L106" si="146">L103+L104+L105</f>
        <v>0</v>
      </c>
      <c r="M106" s="90">
        <f>M103+M104+M105</f>
        <v>0</v>
      </c>
      <c r="N106" s="50" t="e">
        <f>M106/Ф_2!M128/100</f>
        <v>#DIV/0!</v>
      </c>
      <c r="O106" s="162">
        <f t="shared" ref="O106" si="147">O103+O104+O105</f>
        <v>0</v>
      </c>
      <c r="P106" s="90">
        <f>P103+P104+P105</f>
        <v>0</v>
      </c>
      <c r="Q106" s="50" t="e">
        <f>P106/Ф_2!P128/100</f>
        <v>#DIV/0!</v>
      </c>
      <c r="R106" s="162">
        <f t="shared" ref="R106" si="148">R103+R104+R105</f>
        <v>0</v>
      </c>
      <c r="S106" s="90">
        <f>S103+S104+S105</f>
        <v>0</v>
      </c>
      <c r="T106" s="50" t="e">
        <f>S106/Ф_2!S128/100</f>
        <v>#DIV/0!</v>
      </c>
      <c r="U106" s="162">
        <f t="shared" ref="U106" si="149">U103+U104+U105</f>
        <v>0</v>
      </c>
      <c r="V106" s="77">
        <f t="shared" si="145"/>
        <v>0</v>
      </c>
      <c r="W106" s="54" t="e">
        <f>V106/Ф_2!V128/100</f>
        <v>#DIV/0!</v>
      </c>
      <c r="X106" s="162">
        <f t="shared" si="145"/>
        <v>0</v>
      </c>
    </row>
    <row r="107" spans="1:24" x14ac:dyDescent="0.2">
      <c r="A107" s="509"/>
      <c r="B107" s="15" t="s">
        <v>9</v>
      </c>
      <c r="C107" s="527" t="s">
        <v>18</v>
      </c>
      <c r="D107" s="424"/>
      <c r="E107" s="424"/>
      <c r="F107" s="424"/>
      <c r="G107" s="29">
        <f>G98+G103</f>
        <v>0</v>
      </c>
      <c r="H107" s="51" t="e">
        <f>G107/Ф_2!G129/100</f>
        <v>#DIV/0!</v>
      </c>
      <c r="I107" s="161">
        <f t="shared" ref="I107:J109" si="150">I98+I103</f>
        <v>0</v>
      </c>
      <c r="J107" s="76">
        <f t="shared" si="150"/>
        <v>0</v>
      </c>
      <c r="K107" s="51" t="e">
        <f>J107/Ф_2!J129/100</f>
        <v>#DIV/0!</v>
      </c>
      <c r="L107" s="173">
        <f t="shared" ref="L107:M109" si="151">L98+L103</f>
        <v>0</v>
      </c>
      <c r="M107" s="29">
        <f t="shared" si="151"/>
        <v>0</v>
      </c>
      <c r="N107" s="51" t="e">
        <f>M107/Ф_2!M129/100</f>
        <v>#DIV/0!</v>
      </c>
      <c r="O107" s="161">
        <f t="shared" ref="O107:P109" si="152">O98+O103</f>
        <v>0</v>
      </c>
      <c r="P107" s="76">
        <f t="shared" si="152"/>
        <v>0</v>
      </c>
      <c r="Q107" s="51" t="e">
        <f>P107/Ф_2!P129/100</f>
        <v>#DIV/0!</v>
      </c>
      <c r="R107" s="173">
        <f t="shared" ref="R107:S109" si="153">R98+R103</f>
        <v>0</v>
      </c>
      <c r="S107" s="29">
        <f t="shared" si="153"/>
        <v>0</v>
      </c>
      <c r="T107" s="51" t="e">
        <f>S107/Ф_2!S129/100</f>
        <v>#DIV/0!</v>
      </c>
      <c r="U107" s="161">
        <f>U98+U103</f>
        <v>0</v>
      </c>
      <c r="V107" s="101">
        <f>G107+J107+M107+P107+S107</f>
        <v>0</v>
      </c>
      <c r="W107" s="51" t="e">
        <f>V107/Ф_2!V129/100</f>
        <v>#DIV/0!</v>
      </c>
      <c r="X107" s="161">
        <f>I107+L107+O107+R107+U107</f>
        <v>0</v>
      </c>
    </row>
    <row r="108" spans="1:24" x14ac:dyDescent="0.2">
      <c r="A108" s="509"/>
      <c r="B108" s="13" t="s">
        <v>10</v>
      </c>
      <c r="C108" s="528"/>
      <c r="D108" s="423"/>
      <c r="E108" s="423"/>
      <c r="F108" s="423"/>
      <c r="G108" s="30">
        <f>G99+G104</f>
        <v>0</v>
      </c>
      <c r="H108" s="49" t="e">
        <f>G108/Ф_2!G130/100</f>
        <v>#DIV/0!</v>
      </c>
      <c r="I108" s="158">
        <f t="shared" si="150"/>
        <v>0</v>
      </c>
      <c r="J108" s="28">
        <f t="shared" si="150"/>
        <v>0</v>
      </c>
      <c r="K108" s="49" t="e">
        <f>J108/Ф_2!J130/100</f>
        <v>#DIV/0!</v>
      </c>
      <c r="L108" s="170">
        <f t="shared" si="151"/>
        <v>0</v>
      </c>
      <c r="M108" s="30">
        <f t="shared" si="151"/>
        <v>0</v>
      </c>
      <c r="N108" s="49" t="e">
        <f>M108/Ф_2!M130/100</f>
        <v>#DIV/0!</v>
      </c>
      <c r="O108" s="158">
        <f t="shared" si="152"/>
        <v>0</v>
      </c>
      <c r="P108" s="28">
        <f t="shared" si="152"/>
        <v>0</v>
      </c>
      <c r="Q108" s="49" t="e">
        <f>P108/Ф_2!P130/100</f>
        <v>#DIV/0!</v>
      </c>
      <c r="R108" s="170">
        <f t="shared" si="153"/>
        <v>0</v>
      </c>
      <c r="S108" s="30">
        <f t="shared" si="153"/>
        <v>0</v>
      </c>
      <c r="T108" s="49" t="e">
        <f>S108/Ф_2!S130/100</f>
        <v>#DIV/0!</v>
      </c>
      <c r="U108" s="158">
        <f>U99+U104</f>
        <v>0</v>
      </c>
      <c r="V108" s="28">
        <f>G108+J108+M108+P108+S108</f>
        <v>0</v>
      </c>
      <c r="W108" s="49" t="e">
        <f>V108/Ф_2!V130/100</f>
        <v>#DIV/0!</v>
      </c>
      <c r="X108" s="158">
        <f>I108+L108+O108+R108+U108</f>
        <v>0</v>
      </c>
    </row>
    <row r="109" spans="1:24" x14ac:dyDescent="0.2">
      <c r="A109" s="509"/>
      <c r="B109" s="13" t="s">
        <v>11</v>
      </c>
      <c r="C109" s="528"/>
      <c r="D109" s="423"/>
      <c r="E109" s="423"/>
      <c r="F109" s="423"/>
      <c r="G109" s="30">
        <f>G100+G105</f>
        <v>0</v>
      </c>
      <c r="H109" s="49" t="e">
        <f>G109/Ф_2!G131/100</f>
        <v>#DIV/0!</v>
      </c>
      <c r="I109" s="158">
        <f t="shared" si="150"/>
        <v>0</v>
      </c>
      <c r="J109" s="28">
        <f t="shared" si="150"/>
        <v>0</v>
      </c>
      <c r="K109" s="49" t="e">
        <f>J109/Ф_2!J131/100</f>
        <v>#DIV/0!</v>
      </c>
      <c r="L109" s="170">
        <f t="shared" si="151"/>
        <v>0</v>
      </c>
      <c r="M109" s="30">
        <f t="shared" si="151"/>
        <v>0</v>
      </c>
      <c r="N109" s="49" t="e">
        <f>M109/Ф_2!M131/100</f>
        <v>#DIV/0!</v>
      </c>
      <c r="O109" s="158">
        <f t="shared" si="152"/>
        <v>0</v>
      </c>
      <c r="P109" s="28">
        <f t="shared" si="152"/>
        <v>0</v>
      </c>
      <c r="Q109" s="49" t="e">
        <f>P109/Ф_2!P131/100</f>
        <v>#DIV/0!</v>
      </c>
      <c r="R109" s="170">
        <f t="shared" si="153"/>
        <v>0</v>
      </c>
      <c r="S109" s="30">
        <f t="shared" si="153"/>
        <v>0</v>
      </c>
      <c r="T109" s="49" t="e">
        <f>S109/Ф_2!S131/100</f>
        <v>#DIV/0!</v>
      </c>
      <c r="U109" s="158">
        <f>U100+U105</f>
        <v>0</v>
      </c>
      <c r="V109" s="102">
        <f>G109+J109+M109+P109+S109</f>
        <v>0</v>
      </c>
      <c r="W109" s="49" t="e">
        <f>V109/Ф_2!V131/100</f>
        <v>#DIV/0!</v>
      </c>
      <c r="X109" s="158">
        <f>I109+L109+O109+R109+U109</f>
        <v>0</v>
      </c>
    </row>
    <row r="110" spans="1:24" ht="12.75" thickBot="1" x14ac:dyDescent="0.25">
      <c r="A110" s="513"/>
      <c r="B110" s="14" t="s">
        <v>12</v>
      </c>
      <c r="C110" s="529"/>
      <c r="D110" s="425"/>
      <c r="E110" s="425"/>
      <c r="F110" s="425"/>
      <c r="G110" s="90">
        <f>G107+G108+G109</f>
        <v>0</v>
      </c>
      <c r="H110" s="50" t="e">
        <f>G110/Ф_2!G132/100</f>
        <v>#DIV/0!</v>
      </c>
      <c r="I110" s="162">
        <f t="shared" ref="I110:X110" si="154">I107+I108+I109</f>
        <v>0</v>
      </c>
      <c r="J110" s="77">
        <f t="shared" si="154"/>
        <v>0</v>
      </c>
      <c r="K110" s="50" t="e">
        <f>J110/Ф_2!J132/100</f>
        <v>#DIV/0!</v>
      </c>
      <c r="L110" s="174">
        <f t="shared" si="154"/>
        <v>0</v>
      </c>
      <c r="M110" s="90">
        <f t="shared" si="154"/>
        <v>0</v>
      </c>
      <c r="N110" s="50" t="e">
        <f>M110/Ф_2!M132/100</f>
        <v>#DIV/0!</v>
      </c>
      <c r="O110" s="162">
        <f t="shared" si="154"/>
        <v>0</v>
      </c>
      <c r="P110" s="77">
        <f t="shared" si="154"/>
        <v>0</v>
      </c>
      <c r="Q110" s="50" t="e">
        <f>P110/Ф_2!P132/100</f>
        <v>#DIV/0!</v>
      </c>
      <c r="R110" s="174">
        <f t="shared" si="154"/>
        <v>0</v>
      </c>
      <c r="S110" s="90">
        <f t="shared" si="154"/>
        <v>0</v>
      </c>
      <c r="T110" s="50" t="e">
        <f>S110/Ф_2!S132/100</f>
        <v>#DIV/0!</v>
      </c>
      <c r="U110" s="162">
        <f t="shared" si="154"/>
        <v>0</v>
      </c>
      <c r="V110" s="77">
        <f t="shared" si="154"/>
        <v>0</v>
      </c>
      <c r="W110" s="50" t="e">
        <f>V110/Ф_2!V132/100</f>
        <v>#DIV/0!</v>
      </c>
      <c r="X110" s="162">
        <f t="shared" si="154"/>
        <v>0</v>
      </c>
    </row>
    <row r="111" spans="1:24" ht="10.9" customHeight="1" x14ac:dyDescent="0.2">
      <c r="A111" s="133" t="s">
        <v>0</v>
      </c>
      <c r="B111" s="55"/>
      <c r="C111" s="55"/>
      <c r="D111" s="55"/>
      <c r="E111" s="55"/>
      <c r="F111" s="55"/>
      <c r="G111" s="87"/>
      <c r="H111" s="55"/>
      <c r="I111" s="157"/>
      <c r="J111" s="55"/>
      <c r="K111" s="55"/>
      <c r="L111" s="169"/>
      <c r="M111" s="87"/>
      <c r="N111" s="55"/>
      <c r="O111" s="157"/>
      <c r="P111" s="55"/>
      <c r="Q111" s="55"/>
      <c r="R111" s="169"/>
      <c r="S111" s="87"/>
      <c r="T111" s="55"/>
      <c r="U111" s="157"/>
      <c r="V111" s="55"/>
      <c r="W111" s="55"/>
      <c r="X111" s="157"/>
    </row>
    <row r="112" spans="1:24" x14ac:dyDescent="0.2">
      <c r="A112" s="134" t="s">
        <v>51</v>
      </c>
      <c r="B112" s="28" t="s">
        <v>30</v>
      </c>
      <c r="C112" s="62" t="s">
        <v>30</v>
      </c>
      <c r="D112" s="421"/>
      <c r="E112" s="421"/>
      <c r="F112" s="421"/>
      <c r="G112" s="30">
        <f>Ф_3!G135</f>
        <v>0</v>
      </c>
      <c r="H112" s="49" t="s">
        <v>30</v>
      </c>
      <c r="I112" s="158">
        <f>Ф_3!I135</f>
        <v>0</v>
      </c>
      <c r="J112" s="30">
        <f>Ф_3!J135</f>
        <v>0</v>
      </c>
      <c r="K112" s="49" t="s">
        <v>30</v>
      </c>
      <c r="L112" s="158">
        <f>Ф_3!L135</f>
        <v>0</v>
      </c>
      <c r="M112" s="30">
        <f>Ф_3!M135</f>
        <v>0</v>
      </c>
      <c r="N112" s="49" t="s">
        <v>30</v>
      </c>
      <c r="O112" s="158">
        <f>Ф_3!O135</f>
        <v>0</v>
      </c>
      <c r="P112" s="30">
        <f>Ф_3!P135</f>
        <v>0</v>
      </c>
      <c r="Q112" s="49" t="s">
        <v>30</v>
      </c>
      <c r="R112" s="158">
        <f>Ф_3!R135</f>
        <v>0</v>
      </c>
      <c r="S112" s="30">
        <f>Ф_3!S135</f>
        <v>0</v>
      </c>
      <c r="T112" s="49" t="s">
        <v>30</v>
      </c>
      <c r="U112" s="158">
        <f>Ф_3!U135</f>
        <v>0</v>
      </c>
      <c r="V112" s="28">
        <f>G112+J112+M112+P112+S112</f>
        <v>0</v>
      </c>
      <c r="W112" s="49" t="s">
        <v>30</v>
      </c>
      <c r="X112" s="158">
        <f>U112+R112+O112+L112+I112</f>
        <v>0</v>
      </c>
    </row>
    <row r="113" spans="1:24" ht="12.75" thickBot="1" x14ac:dyDescent="0.25">
      <c r="A113" s="136" t="s">
        <v>52</v>
      </c>
      <c r="B113" s="77" t="s">
        <v>30</v>
      </c>
      <c r="C113" s="70" t="s">
        <v>30</v>
      </c>
      <c r="D113" s="422"/>
      <c r="E113" s="422"/>
      <c r="F113" s="422"/>
      <c r="G113" s="88">
        <f>Ф_3!G136</f>
        <v>0</v>
      </c>
      <c r="H113" s="54" t="s">
        <v>30</v>
      </c>
      <c r="I113" s="159">
        <f>Ф_3!I136</f>
        <v>0</v>
      </c>
      <c r="J113" s="30">
        <f>Ф_3!J136</f>
        <v>0</v>
      </c>
      <c r="K113" s="54" t="s">
        <v>30</v>
      </c>
      <c r="L113" s="158">
        <f>Ф_3!L136</f>
        <v>0</v>
      </c>
      <c r="M113" s="30">
        <f>Ф_3!M136</f>
        <v>0</v>
      </c>
      <c r="N113" s="54" t="s">
        <v>30</v>
      </c>
      <c r="O113" s="158">
        <f>Ф_3!O136</f>
        <v>0</v>
      </c>
      <c r="P113" s="30">
        <f>Ф_3!P136</f>
        <v>0</v>
      </c>
      <c r="Q113" s="54" t="s">
        <v>30</v>
      </c>
      <c r="R113" s="158">
        <f>Ф_3!R136</f>
        <v>0</v>
      </c>
      <c r="S113" s="30">
        <f>Ф_3!S136</f>
        <v>0</v>
      </c>
      <c r="T113" s="54" t="s">
        <v>30</v>
      </c>
      <c r="U113" s="158">
        <f>Ф_3!U136</f>
        <v>0</v>
      </c>
      <c r="V113" s="28">
        <f>G113+J113+M113+P113+S113</f>
        <v>0</v>
      </c>
      <c r="W113" s="54" t="s">
        <v>30</v>
      </c>
      <c r="X113" s="162">
        <f>U113+R113+O113+L113+I113</f>
        <v>0</v>
      </c>
    </row>
    <row r="114" spans="1:24" x14ac:dyDescent="0.2">
      <c r="A114" s="508" t="s">
        <v>35</v>
      </c>
      <c r="B114" s="5" t="s">
        <v>9</v>
      </c>
      <c r="C114" s="493" t="s">
        <v>16</v>
      </c>
      <c r="D114" s="418"/>
      <c r="E114" s="418"/>
      <c r="F114" s="418"/>
      <c r="G114" s="83">
        <f>Ф_3!G188</f>
        <v>0</v>
      </c>
      <c r="H114" s="51" t="e">
        <f>G114/Ф_2!G187*100</f>
        <v>#DIV/0!</v>
      </c>
      <c r="I114" s="154">
        <f>Ф_3!I188</f>
        <v>0</v>
      </c>
      <c r="J114" s="83">
        <f>Ф_3!J188</f>
        <v>0</v>
      </c>
      <c r="K114" s="51" t="e">
        <f>J114/Ф_2!J187*100</f>
        <v>#DIV/0!</v>
      </c>
      <c r="L114" s="154">
        <f>Ф_3!L188</f>
        <v>0</v>
      </c>
      <c r="M114" s="83">
        <f>Ф_3!M188</f>
        <v>0</v>
      </c>
      <c r="N114" s="51" t="e">
        <f>M114/Ф_2!M187*100</f>
        <v>#DIV/0!</v>
      </c>
      <c r="O114" s="154">
        <f>Ф_3!O188</f>
        <v>0</v>
      </c>
      <c r="P114" s="83">
        <f>Ф_3!P188</f>
        <v>0</v>
      </c>
      <c r="Q114" s="51" t="e">
        <f>P114/Ф_2!P187*100</f>
        <v>#DIV/0!</v>
      </c>
      <c r="R114" s="154">
        <f>Ф_3!R188</f>
        <v>0</v>
      </c>
      <c r="S114" s="83">
        <f>Ф_3!S188</f>
        <v>0</v>
      </c>
      <c r="T114" s="51" t="e">
        <f>S114/Ф_2!S187*100</f>
        <v>#DIV/0!</v>
      </c>
      <c r="U114" s="154">
        <f>Ф_3!U188</f>
        <v>0</v>
      </c>
      <c r="V114" s="101">
        <f>G114+J114+M114+P114+S114</f>
        <v>0</v>
      </c>
      <c r="W114" s="51" t="e">
        <f>V114/Ф_2!V187*100</f>
        <v>#DIV/0!</v>
      </c>
      <c r="X114" s="161">
        <f>I114+L114+O114+R114+U114</f>
        <v>0</v>
      </c>
    </row>
    <row r="115" spans="1:24" x14ac:dyDescent="0.2">
      <c r="A115" s="509"/>
      <c r="B115" s="7" t="s">
        <v>10</v>
      </c>
      <c r="C115" s="494"/>
      <c r="D115" s="419"/>
      <c r="E115" s="419"/>
      <c r="F115" s="419"/>
      <c r="G115" s="84">
        <f>Ф_3!G189</f>
        <v>0</v>
      </c>
      <c r="H115" s="49" t="e">
        <f>G115/Ф_2!G188*100</f>
        <v>#DIV/0!</v>
      </c>
      <c r="I115" s="155">
        <f>Ф_3!I189</f>
        <v>0</v>
      </c>
      <c r="J115" s="84">
        <f>Ф_3!J189</f>
        <v>0</v>
      </c>
      <c r="K115" s="49" t="e">
        <f>J115/Ф_2!J188*100</f>
        <v>#DIV/0!</v>
      </c>
      <c r="L115" s="155">
        <f>Ф_3!L189</f>
        <v>0</v>
      </c>
      <c r="M115" s="84">
        <f>Ф_3!M189</f>
        <v>0</v>
      </c>
      <c r="N115" s="49" t="e">
        <f>M115/Ф_2!M188*100</f>
        <v>#DIV/0!</v>
      </c>
      <c r="O115" s="155">
        <f>Ф_3!O189</f>
        <v>0</v>
      </c>
      <c r="P115" s="84">
        <f>Ф_3!P189</f>
        <v>0</v>
      </c>
      <c r="Q115" s="49" t="e">
        <f>P115/Ф_2!P188*100</f>
        <v>#DIV/0!</v>
      </c>
      <c r="R115" s="155">
        <f>Ф_3!R189</f>
        <v>0</v>
      </c>
      <c r="S115" s="84">
        <f>Ф_3!S189</f>
        <v>0</v>
      </c>
      <c r="T115" s="49" t="e">
        <f>S115/Ф_2!S188*100</f>
        <v>#DIV/0!</v>
      </c>
      <c r="U115" s="155">
        <f>Ф_3!U189</f>
        <v>0</v>
      </c>
      <c r="V115" s="28">
        <f>G115+J115+M115+P115+S115</f>
        <v>0</v>
      </c>
      <c r="W115" s="49" t="e">
        <f>V115/Ф_2!V188*100</f>
        <v>#DIV/0!</v>
      </c>
      <c r="X115" s="158">
        <f>I115+L115+O115+R115+U115</f>
        <v>0</v>
      </c>
    </row>
    <row r="116" spans="1:24" x14ac:dyDescent="0.2">
      <c r="A116" s="509"/>
      <c r="B116" s="7" t="s">
        <v>11</v>
      </c>
      <c r="C116" s="494"/>
      <c r="D116" s="419"/>
      <c r="E116" s="419"/>
      <c r="F116" s="419"/>
      <c r="G116" s="84">
        <f>Ф_3!G190</f>
        <v>0</v>
      </c>
      <c r="H116" s="49" t="e">
        <f>G116/Ф_2!G189*100</f>
        <v>#DIV/0!</v>
      </c>
      <c r="I116" s="155">
        <f>Ф_3!I190</f>
        <v>0</v>
      </c>
      <c r="J116" s="84">
        <f>Ф_3!J190</f>
        <v>0</v>
      </c>
      <c r="K116" s="49" t="e">
        <f>J116/Ф_2!J189*100</f>
        <v>#DIV/0!</v>
      </c>
      <c r="L116" s="155">
        <f>Ф_3!L190</f>
        <v>0</v>
      </c>
      <c r="M116" s="84">
        <f>Ф_3!M190</f>
        <v>0</v>
      </c>
      <c r="N116" s="49" t="e">
        <f>M116/Ф_2!M189*100</f>
        <v>#DIV/0!</v>
      </c>
      <c r="O116" s="155">
        <f>Ф_3!O190</f>
        <v>0</v>
      </c>
      <c r="P116" s="84">
        <f>Ф_3!P190</f>
        <v>0</v>
      </c>
      <c r="Q116" s="49" t="e">
        <f>P116/Ф_2!P189*100</f>
        <v>#DIV/0!</v>
      </c>
      <c r="R116" s="155">
        <f>Ф_3!R190</f>
        <v>0</v>
      </c>
      <c r="S116" s="84">
        <f>Ф_3!S190</f>
        <v>0</v>
      </c>
      <c r="T116" s="49" t="e">
        <f>S116/Ф_2!S189*100</f>
        <v>#DIV/0!</v>
      </c>
      <c r="U116" s="155">
        <f>Ф_3!U190</f>
        <v>0</v>
      </c>
      <c r="V116" s="102">
        <f>G116+J116+M116+P116+S116</f>
        <v>0</v>
      </c>
      <c r="W116" s="49" t="e">
        <f>V116/Ф_2!V189*100</f>
        <v>#DIV/0!</v>
      </c>
      <c r="X116" s="158">
        <f>I116+L116+O116+R116+U116</f>
        <v>0</v>
      </c>
    </row>
    <row r="117" spans="1:24" ht="12.75" thickBot="1" x14ac:dyDescent="0.25">
      <c r="A117" s="509"/>
      <c r="B117" s="8" t="s">
        <v>12</v>
      </c>
      <c r="C117" s="495"/>
      <c r="D117" s="420"/>
      <c r="E117" s="420"/>
      <c r="F117" s="420"/>
      <c r="G117" s="85">
        <f>G114+G115+G116</f>
        <v>0</v>
      </c>
      <c r="H117" s="50" t="e">
        <f>G117/Ф_2!G190*100</f>
        <v>#DIV/0!</v>
      </c>
      <c r="I117" s="156">
        <f t="shared" ref="I117:X117" si="155">I114+I115+I116</f>
        <v>0</v>
      </c>
      <c r="J117" s="85">
        <f>J114+J115+J116</f>
        <v>0</v>
      </c>
      <c r="K117" s="50" t="e">
        <f>J117/Ф_2!J190*100</f>
        <v>#DIV/0!</v>
      </c>
      <c r="L117" s="156">
        <f t="shared" ref="L117" si="156">L114+L115+L116</f>
        <v>0</v>
      </c>
      <c r="M117" s="85">
        <f>M114+M115+M116</f>
        <v>0</v>
      </c>
      <c r="N117" s="50" t="e">
        <f>M117/Ф_2!M190*100</f>
        <v>#DIV/0!</v>
      </c>
      <c r="O117" s="156">
        <f t="shared" ref="O117" si="157">O114+O115+O116</f>
        <v>0</v>
      </c>
      <c r="P117" s="85">
        <f>P114+P115+P116</f>
        <v>0</v>
      </c>
      <c r="Q117" s="50" t="e">
        <f>P117/Ф_2!P190*100</f>
        <v>#DIV/0!</v>
      </c>
      <c r="R117" s="156">
        <f t="shared" ref="R117" si="158">R114+R115+R116</f>
        <v>0</v>
      </c>
      <c r="S117" s="85">
        <f>S114+S115+S116</f>
        <v>0</v>
      </c>
      <c r="T117" s="50" t="e">
        <f>S117/Ф_2!S190*100</f>
        <v>#DIV/0!</v>
      </c>
      <c r="U117" s="156">
        <f t="shared" ref="U117" si="159">U114+U115+U116</f>
        <v>0</v>
      </c>
      <c r="V117" s="77">
        <f t="shared" si="155"/>
        <v>0</v>
      </c>
      <c r="W117" s="50" t="e">
        <f>V117/Ф_2!V190*100</f>
        <v>#DIV/0!</v>
      </c>
      <c r="X117" s="162">
        <f t="shared" si="155"/>
        <v>0</v>
      </c>
    </row>
    <row r="118" spans="1:24" x14ac:dyDescent="0.2">
      <c r="A118" s="509"/>
      <c r="B118" s="5" t="s">
        <v>9</v>
      </c>
      <c r="C118" s="493" t="s">
        <v>17</v>
      </c>
      <c r="D118" s="418"/>
      <c r="E118" s="418"/>
      <c r="F118" s="418"/>
      <c r="G118" s="83">
        <f>Ф_3!G192</f>
        <v>0</v>
      </c>
      <c r="H118" s="51" t="e">
        <f>G118/Ф_2!G191*100</f>
        <v>#DIV/0!</v>
      </c>
      <c r="I118" s="154">
        <f>Ф_3!I192</f>
        <v>0</v>
      </c>
      <c r="J118" s="83">
        <f>Ф_3!J192</f>
        <v>0</v>
      </c>
      <c r="K118" s="51" t="e">
        <f>J118/Ф_2!J191*100</f>
        <v>#DIV/0!</v>
      </c>
      <c r="L118" s="154">
        <f>Ф_3!L192</f>
        <v>0</v>
      </c>
      <c r="M118" s="83">
        <f>Ф_3!M192</f>
        <v>0</v>
      </c>
      <c r="N118" s="51" t="e">
        <f>M118/Ф_2!M191*100</f>
        <v>#DIV/0!</v>
      </c>
      <c r="O118" s="154">
        <f>Ф_3!O192</f>
        <v>0</v>
      </c>
      <c r="P118" s="83">
        <f>Ф_3!P192</f>
        <v>0</v>
      </c>
      <c r="Q118" s="51" t="e">
        <f>P118/Ф_2!P191*100</f>
        <v>#DIV/0!</v>
      </c>
      <c r="R118" s="154">
        <f>Ф_3!R192</f>
        <v>0</v>
      </c>
      <c r="S118" s="83">
        <f>Ф_3!S192</f>
        <v>0</v>
      </c>
      <c r="T118" s="51" t="e">
        <f>S118/Ф_2!S191*100</f>
        <v>#DIV/0!</v>
      </c>
      <c r="U118" s="154">
        <f>Ф_3!U192</f>
        <v>0</v>
      </c>
      <c r="V118" s="101">
        <f>G118+J118+M118+P118+S118</f>
        <v>0</v>
      </c>
      <c r="W118" s="51" t="e">
        <f>V118/Ф_2!V191*100</f>
        <v>#DIV/0!</v>
      </c>
      <c r="X118" s="161">
        <f>I118+L118+O118+R118+U118</f>
        <v>0</v>
      </c>
    </row>
    <row r="119" spans="1:24" x14ac:dyDescent="0.2">
      <c r="A119" s="509"/>
      <c r="B119" s="7" t="s">
        <v>10</v>
      </c>
      <c r="C119" s="494"/>
      <c r="D119" s="419"/>
      <c r="E119" s="419"/>
      <c r="F119" s="419"/>
      <c r="G119" s="84">
        <f>Ф_3!G193</f>
        <v>0</v>
      </c>
      <c r="H119" s="49" t="e">
        <f>G119/Ф_2!G192*100</f>
        <v>#DIV/0!</v>
      </c>
      <c r="I119" s="155">
        <f>Ф_3!I193</f>
        <v>0</v>
      </c>
      <c r="J119" s="84">
        <f>Ф_3!J193</f>
        <v>0</v>
      </c>
      <c r="K119" s="49" t="e">
        <f>J119/Ф_2!J192*100</f>
        <v>#DIV/0!</v>
      </c>
      <c r="L119" s="155">
        <f>Ф_3!L193</f>
        <v>0</v>
      </c>
      <c r="M119" s="84">
        <f>Ф_3!M193</f>
        <v>0</v>
      </c>
      <c r="N119" s="49" t="e">
        <f>M119/Ф_2!M192*100</f>
        <v>#DIV/0!</v>
      </c>
      <c r="O119" s="155">
        <f>Ф_3!O193</f>
        <v>0</v>
      </c>
      <c r="P119" s="84">
        <f>Ф_3!P193</f>
        <v>0</v>
      </c>
      <c r="Q119" s="49" t="e">
        <f>P119/Ф_2!P192*100</f>
        <v>#DIV/0!</v>
      </c>
      <c r="R119" s="155">
        <f>Ф_3!R193</f>
        <v>0</v>
      </c>
      <c r="S119" s="84">
        <f>Ф_3!S193</f>
        <v>0</v>
      </c>
      <c r="T119" s="49" t="e">
        <f>S119/Ф_2!S192*100</f>
        <v>#DIV/0!</v>
      </c>
      <c r="U119" s="155">
        <f>Ф_3!U193</f>
        <v>0</v>
      </c>
      <c r="V119" s="28">
        <f>G119+J119+M119+P119+S119</f>
        <v>0</v>
      </c>
      <c r="W119" s="49" t="e">
        <f>V119/Ф_2!V192*100</f>
        <v>#DIV/0!</v>
      </c>
      <c r="X119" s="158">
        <f>I119+L119+O119+R119+U119</f>
        <v>0</v>
      </c>
    </row>
    <row r="120" spans="1:24" x14ac:dyDescent="0.2">
      <c r="A120" s="509"/>
      <c r="B120" s="7" t="s">
        <v>11</v>
      </c>
      <c r="C120" s="494"/>
      <c r="D120" s="419"/>
      <c r="E120" s="419"/>
      <c r="F120" s="419"/>
      <c r="G120" s="89">
        <f>Ф_3!G194</f>
        <v>0</v>
      </c>
      <c r="H120" s="53" t="e">
        <f>G120/Ф_2!G193*100</f>
        <v>#DIV/0!</v>
      </c>
      <c r="I120" s="160">
        <f>Ф_3!I194</f>
        <v>0</v>
      </c>
      <c r="J120" s="89">
        <f>Ф_3!J194</f>
        <v>0</v>
      </c>
      <c r="K120" s="53" t="e">
        <f>J120/Ф_2!J193*100</f>
        <v>#DIV/0!</v>
      </c>
      <c r="L120" s="160">
        <f>Ф_3!L194</f>
        <v>0</v>
      </c>
      <c r="M120" s="89">
        <f>Ф_3!M194</f>
        <v>0</v>
      </c>
      <c r="N120" s="53" t="e">
        <f>M120/Ф_2!M193*100</f>
        <v>#DIV/0!</v>
      </c>
      <c r="O120" s="160">
        <f>Ф_3!O194</f>
        <v>0</v>
      </c>
      <c r="P120" s="89">
        <f>Ф_3!P194</f>
        <v>0</v>
      </c>
      <c r="Q120" s="53" t="e">
        <f>P120/Ф_2!P193*100</f>
        <v>#DIV/0!</v>
      </c>
      <c r="R120" s="160">
        <f>Ф_3!R194</f>
        <v>0</v>
      </c>
      <c r="S120" s="89">
        <f>Ф_3!S194</f>
        <v>0</v>
      </c>
      <c r="T120" s="53" t="e">
        <f>S120/Ф_2!S193*100</f>
        <v>#DIV/0!</v>
      </c>
      <c r="U120" s="160">
        <f>Ф_3!U194</f>
        <v>0</v>
      </c>
      <c r="V120" s="102">
        <f>G120+J120+M120+P120+S120</f>
        <v>0</v>
      </c>
      <c r="W120" s="49" t="e">
        <f>V120/Ф_2!V193*100</f>
        <v>#DIV/0!</v>
      </c>
      <c r="X120" s="158">
        <f>I120+L120+O120+R120+U120</f>
        <v>0</v>
      </c>
    </row>
    <row r="121" spans="1:24" ht="12.75" thickBot="1" x14ac:dyDescent="0.25">
      <c r="A121" s="509"/>
      <c r="B121" s="8" t="s">
        <v>12</v>
      </c>
      <c r="C121" s="495"/>
      <c r="D121" s="420"/>
      <c r="E121" s="420"/>
      <c r="F121" s="420"/>
      <c r="G121" s="85">
        <f>G118+G119+G120</f>
        <v>0</v>
      </c>
      <c r="H121" s="50" t="e">
        <f>G121/Ф_2!G194*100</f>
        <v>#DIV/0!</v>
      </c>
      <c r="I121" s="156">
        <f t="shared" ref="I121:X121" si="160">I118+I119+I120</f>
        <v>0</v>
      </c>
      <c r="J121" s="85">
        <f>J118+J119+J120</f>
        <v>0</v>
      </c>
      <c r="K121" s="50" t="e">
        <f>J121/Ф_2!J194*100</f>
        <v>#DIV/0!</v>
      </c>
      <c r="L121" s="156">
        <f t="shared" ref="L121" si="161">L118+L119+L120</f>
        <v>0</v>
      </c>
      <c r="M121" s="85">
        <f>M118+M119+M120</f>
        <v>0</v>
      </c>
      <c r="N121" s="50" t="e">
        <f>M121/Ф_2!M194*100</f>
        <v>#DIV/0!</v>
      </c>
      <c r="O121" s="156">
        <f t="shared" ref="O121" si="162">O118+O119+O120</f>
        <v>0</v>
      </c>
      <c r="P121" s="85">
        <f>P118+P119+P120</f>
        <v>0</v>
      </c>
      <c r="Q121" s="50" t="e">
        <f>P121/Ф_2!P194*100</f>
        <v>#DIV/0!</v>
      </c>
      <c r="R121" s="156">
        <f t="shared" ref="R121" si="163">R118+R119+R120</f>
        <v>0</v>
      </c>
      <c r="S121" s="85">
        <f>S118+S119+S120</f>
        <v>0</v>
      </c>
      <c r="T121" s="50" t="e">
        <f>S121/Ф_2!S194*100</f>
        <v>#DIV/0!</v>
      </c>
      <c r="U121" s="156">
        <f t="shared" ref="U121" si="164">U118+U119+U120</f>
        <v>0</v>
      </c>
      <c r="V121" s="77">
        <f t="shared" si="160"/>
        <v>0</v>
      </c>
      <c r="W121" s="50" t="e">
        <f>V121/Ф_2!V194*100</f>
        <v>#DIV/0!</v>
      </c>
      <c r="X121" s="162">
        <f t="shared" si="160"/>
        <v>0</v>
      </c>
    </row>
    <row r="122" spans="1:24" x14ac:dyDescent="0.2">
      <c r="A122" s="509"/>
      <c r="B122" s="5" t="s">
        <v>9</v>
      </c>
      <c r="C122" s="493" t="s">
        <v>18</v>
      </c>
      <c r="D122" s="418"/>
      <c r="E122" s="418"/>
      <c r="F122" s="418"/>
      <c r="G122" s="83">
        <f>G114+G118</f>
        <v>0</v>
      </c>
      <c r="H122" s="53" t="e">
        <f>G122/Ф_2!G195*100</f>
        <v>#DIV/0!</v>
      </c>
      <c r="I122" s="154">
        <f t="shared" ref="I122:U122" si="165">I114+I118</f>
        <v>0</v>
      </c>
      <c r="J122" s="71">
        <f t="shared" si="165"/>
        <v>0</v>
      </c>
      <c r="K122" s="53" t="e">
        <f>J122/Ф_2!J195*100</f>
        <v>#DIV/0!</v>
      </c>
      <c r="L122" s="166">
        <f t="shared" si="165"/>
        <v>0</v>
      </c>
      <c r="M122" s="83">
        <f t="shared" si="165"/>
        <v>0</v>
      </c>
      <c r="N122" s="53" t="e">
        <f>M122/Ф_2!M195*100</f>
        <v>#DIV/0!</v>
      </c>
      <c r="O122" s="154">
        <f t="shared" si="165"/>
        <v>0</v>
      </c>
      <c r="P122" s="71">
        <f t="shared" si="165"/>
        <v>0</v>
      </c>
      <c r="Q122" s="53" t="e">
        <f>P122/Ф_2!P195*100</f>
        <v>#DIV/0!</v>
      </c>
      <c r="R122" s="166">
        <f t="shared" si="165"/>
        <v>0</v>
      </c>
      <c r="S122" s="83">
        <f t="shared" si="165"/>
        <v>0</v>
      </c>
      <c r="T122" s="53" t="e">
        <f>S122/Ф_2!S195*100</f>
        <v>#DIV/0!</v>
      </c>
      <c r="U122" s="154">
        <f t="shared" si="165"/>
        <v>0</v>
      </c>
      <c r="V122" s="101">
        <f>G122+J122+M122+P122+S122</f>
        <v>0</v>
      </c>
      <c r="W122" s="53" t="e">
        <f>V122/Ф_2!V195*100</f>
        <v>#DIV/0!</v>
      </c>
      <c r="X122" s="161">
        <f>I122+L122+O122+R122+U122</f>
        <v>0</v>
      </c>
    </row>
    <row r="123" spans="1:24" x14ac:dyDescent="0.2">
      <c r="A123" s="509"/>
      <c r="B123" s="7" t="s">
        <v>10</v>
      </c>
      <c r="C123" s="494"/>
      <c r="D123" s="419"/>
      <c r="E123" s="419"/>
      <c r="F123" s="419"/>
      <c r="G123" s="84">
        <f t="shared" ref="G123:U124" si="166">G115+G119</f>
        <v>0</v>
      </c>
      <c r="H123" s="49" t="e">
        <f>G123/Ф_2!G196*100</f>
        <v>#DIV/0!</v>
      </c>
      <c r="I123" s="155">
        <f t="shared" si="166"/>
        <v>0</v>
      </c>
      <c r="J123" s="72">
        <f t="shared" si="166"/>
        <v>0</v>
      </c>
      <c r="K123" s="49" t="e">
        <f>J123/Ф_2!J196*100</f>
        <v>#DIV/0!</v>
      </c>
      <c r="L123" s="167">
        <f t="shared" si="166"/>
        <v>0</v>
      </c>
      <c r="M123" s="84">
        <f t="shared" si="166"/>
        <v>0</v>
      </c>
      <c r="N123" s="49" t="e">
        <f>M123/Ф_2!M196*100</f>
        <v>#DIV/0!</v>
      </c>
      <c r="O123" s="155">
        <f t="shared" si="166"/>
        <v>0</v>
      </c>
      <c r="P123" s="72">
        <f t="shared" si="166"/>
        <v>0</v>
      </c>
      <c r="Q123" s="49" t="e">
        <f>P123/Ф_2!P196*100</f>
        <v>#DIV/0!</v>
      </c>
      <c r="R123" s="167">
        <f t="shared" si="166"/>
        <v>0</v>
      </c>
      <c r="S123" s="84">
        <f t="shared" si="166"/>
        <v>0</v>
      </c>
      <c r="T123" s="49" t="e">
        <f>S123/Ф_2!S196*100</f>
        <v>#DIV/0!</v>
      </c>
      <c r="U123" s="155">
        <f t="shared" si="166"/>
        <v>0</v>
      </c>
      <c r="V123" s="28">
        <f>G123+J123+M123+P123+S123</f>
        <v>0</v>
      </c>
      <c r="W123" s="49" t="e">
        <f>V123/Ф_2!V196*100</f>
        <v>#DIV/0!</v>
      </c>
      <c r="X123" s="158">
        <f>I123+L123+O123+R123+U123</f>
        <v>0</v>
      </c>
    </row>
    <row r="124" spans="1:24" x14ac:dyDescent="0.2">
      <c r="A124" s="509"/>
      <c r="B124" s="7" t="s">
        <v>11</v>
      </c>
      <c r="C124" s="494"/>
      <c r="D124" s="419"/>
      <c r="E124" s="419"/>
      <c r="F124" s="419"/>
      <c r="G124" s="84">
        <f t="shared" si="166"/>
        <v>0</v>
      </c>
      <c r="H124" s="49" t="e">
        <f>G124/Ф_2!G197*100</f>
        <v>#DIV/0!</v>
      </c>
      <c r="I124" s="155">
        <f t="shared" si="166"/>
        <v>0</v>
      </c>
      <c r="J124" s="72">
        <f t="shared" si="166"/>
        <v>0</v>
      </c>
      <c r="K124" s="49" t="e">
        <f>J124/Ф_2!J197*100</f>
        <v>#DIV/0!</v>
      </c>
      <c r="L124" s="167">
        <f t="shared" si="166"/>
        <v>0</v>
      </c>
      <c r="M124" s="84">
        <f t="shared" si="166"/>
        <v>0</v>
      </c>
      <c r="N124" s="49" t="e">
        <f>M124/Ф_2!M197*100</f>
        <v>#DIV/0!</v>
      </c>
      <c r="O124" s="155">
        <f t="shared" si="166"/>
        <v>0</v>
      </c>
      <c r="P124" s="72">
        <f t="shared" si="166"/>
        <v>0</v>
      </c>
      <c r="Q124" s="49" t="e">
        <f>P124/Ф_2!P197*100</f>
        <v>#DIV/0!</v>
      </c>
      <c r="R124" s="167">
        <f t="shared" si="166"/>
        <v>0</v>
      </c>
      <c r="S124" s="84">
        <f t="shared" si="166"/>
        <v>0</v>
      </c>
      <c r="T124" s="49" t="e">
        <f>S124/Ф_2!S197*100</f>
        <v>#DIV/0!</v>
      </c>
      <c r="U124" s="155">
        <f t="shared" si="166"/>
        <v>0</v>
      </c>
      <c r="V124" s="102">
        <f>G124+J124+M124+P124+S124</f>
        <v>0</v>
      </c>
      <c r="W124" s="49" t="e">
        <f>V124/Ф_2!V197*100</f>
        <v>#DIV/0!</v>
      </c>
      <c r="X124" s="158">
        <f>I124+L124+O124+R124+U124</f>
        <v>0</v>
      </c>
    </row>
    <row r="125" spans="1:24" ht="12.75" thickBot="1" x14ac:dyDescent="0.25">
      <c r="A125" s="513"/>
      <c r="B125" s="8" t="s">
        <v>12</v>
      </c>
      <c r="C125" s="495"/>
      <c r="D125" s="420"/>
      <c r="E125" s="420"/>
      <c r="F125" s="420"/>
      <c r="G125" s="85">
        <f>G122+G123+G124</f>
        <v>0</v>
      </c>
      <c r="H125" s="49" t="e">
        <f>G125/Ф_2!G198*100</f>
        <v>#DIV/0!</v>
      </c>
      <c r="I125" s="156">
        <f t="shared" ref="I125:X125" si="167">I122+I123+I124</f>
        <v>0</v>
      </c>
      <c r="J125" s="73">
        <f t="shared" si="167"/>
        <v>0</v>
      </c>
      <c r="K125" s="49" t="e">
        <f>J125/Ф_2!J198*100</f>
        <v>#DIV/0!</v>
      </c>
      <c r="L125" s="168">
        <f t="shared" si="167"/>
        <v>0</v>
      </c>
      <c r="M125" s="85">
        <f t="shared" si="167"/>
        <v>0</v>
      </c>
      <c r="N125" s="49" t="e">
        <f>M125/Ф_2!M198*100</f>
        <v>#DIV/0!</v>
      </c>
      <c r="O125" s="156">
        <f t="shared" si="167"/>
        <v>0</v>
      </c>
      <c r="P125" s="73">
        <f t="shared" si="167"/>
        <v>0</v>
      </c>
      <c r="Q125" s="49" t="e">
        <f>P125/Ф_2!P198*100</f>
        <v>#DIV/0!</v>
      </c>
      <c r="R125" s="168">
        <f t="shared" si="167"/>
        <v>0</v>
      </c>
      <c r="S125" s="85">
        <f t="shared" si="167"/>
        <v>0</v>
      </c>
      <c r="T125" s="49" t="e">
        <f>S125/Ф_2!S198*100</f>
        <v>#DIV/0!</v>
      </c>
      <c r="U125" s="156">
        <f t="shared" si="167"/>
        <v>0</v>
      </c>
      <c r="V125" s="77">
        <f t="shared" si="167"/>
        <v>0</v>
      </c>
      <c r="W125" s="49" t="e">
        <f>V125/Ф_2!V198*100</f>
        <v>#DIV/0!</v>
      </c>
      <c r="X125" s="162">
        <f t="shared" si="167"/>
        <v>0</v>
      </c>
    </row>
    <row r="126" spans="1:24" x14ac:dyDescent="0.2">
      <c r="A126" s="133" t="s">
        <v>0</v>
      </c>
      <c r="B126" s="55"/>
      <c r="C126" s="55"/>
      <c r="D126" s="55"/>
      <c r="E126" s="55"/>
      <c r="F126" s="55"/>
      <c r="G126" s="87"/>
      <c r="H126" s="55"/>
      <c r="I126" s="157"/>
      <c r="J126" s="55"/>
      <c r="K126" s="55"/>
      <c r="L126" s="169"/>
      <c r="M126" s="87"/>
      <c r="N126" s="55"/>
      <c r="O126" s="157"/>
      <c r="P126" s="55"/>
      <c r="Q126" s="55"/>
      <c r="R126" s="169"/>
      <c r="S126" s="87"/>
      <c r="T126" s="55"/>
      <c r="U126" s="157"/>
      <c r="V126" s="55"/>
      <c r="W126" s="55"/>
      <c r="X126" s="157"/>
    </row>
    <row r="127" spans="1:24" x14ac:dyDescent="0.2">
      <c r="A127" s="134" t="s">
        <v>51</v>
      </c>
      <c r="B127" s="28" t="s">
        <v>30</v>
      </c>
      <c r="C127" s="62" t="s">
        <v>30</v>
      </c>
      <c r="D127" s="421"/>
      <c r="E127" s="421"/>
      <c r="F127" s="421"/>
      <c r="G127" s="30">
        <f>Ф_3!G201</f>
        <v>0</v>
      </c>
      <c r="H127" s="49" t="s">
        <v>30</v>
      </c>
      <c r="I127" s="158">
        <f>Ф_3!I201</f>
        <v>0</v>
      </c>
      <c r="J127" s="30">
        <f>Ф_3!J201</f>
        <v>0</v>
      </c>
      <c r="K127" s="49" t="s">
        <v>30</v>
      </c>
      <c r="L127" s="158">
        <f>Ф_3!L201</f>
        <v>0</v>
      </c>
      <c r="M127" s="30">
        <f>Ф_3!M201</f>
        <v>0</v>
      </c>
      <c r="N127" s="49" t="s">
        <v>30</v>
      </c>
      <c r="O127" s="158">
        <f>Ф_3!O201</f>
        <v>0</v>
      </c>
      <c r="P127" s="30">
        <f>Ф_3!P201</f>
        <v>0</v>
      </c>
      <c r="Q127" s="49" t="s">
        <v>30</v>
      </c>
      <c r="R127" s="158">
        <f>Ф_3!R201</f>
        <v>0</v>
      </c>
      <c r="S127" s="30">
        <f>Ф_3!S201</f>
        <v>0</v>
      </c>
      <c r="T127" s="49" t="s">
        <v>30</v>
      </c>
      <c r="U127" s="158">
        <f>Ф_3!U201</f>
        <v>0</v>
      </c>
      <c r="V127" s="28">
        <f>G127+J127+M127+P127+S127</f>
        <v>0</v>
      </c>
      <c r="W127" s="49" t="s">
        <v>30</v>
      </c>
      <c r="X127" s="158">
        <f>U127+R127+O127+L127+I127</f>
        <v>0</v>
      </c>
    </row>
    <row r="128" spans="1:24" ht="12.75" thickBot="1" x14ac:dyDescent="0.25">
      <c r="A128" s="136" t="s">
        <v>52</v>
      </c>
      <c r="B128" s="77" t="s">
        <v>30</v>
      </c>
      <c r="C128" s="70" t="s">
        <v>30</v>
      </c>
      <c r="D128" s="422"/>
      <c r="E128" s="422"/>
      <c r="F128" s="422"/>
      <c r="G128" s="88">
        <f>Ф_3!G202</f>
        <v>0</v>
      </c>
      <c r="H128" s="54" t="s">
        <v>30</v>
      </c>
      <c r="I128" s="159">
        <f>Ф_3!I202</f>
        <v>0</v>
      </c>
      <c r="J128" s="30">
        <f>Ф_3!J202</f>
        <v>0</v>
      </c>
      <c r="K128" s="54" t="s">
        <v>30</v>
      </c>
      <c r="L128" s="158">
        <f>Ф_3!L202</f>
        <v>0</v>
      </c>
      <c r="M128" s="30">
        <f>Ф_3!M202</f>
        <v>0</v>
      </c>
      <c r="N128" s="54" t="s">
        <v>30</v>
      </c>
      <c r="O128" s="158">
        <f>Ф_3!O202</f>
        <v>0</v>
      </c>
      <c r="P128" s="30">
        <f>Ф_3!P202</f>
        <v>0</v>
      </c>
      <c r="Q128" s="54" t="s">
        <v>30</v>
      </c>
      <c r="R128" s="158">
        <f>Ф_3!R202</f>
        <v>0</v>
      </c>
      <c r="S128" s="30">
        <f>Ф_3!S202</f>
        <v>0</v>
      </c>
      <c r="T128" s="54" t="s">
        <v>30</v>
      </c>
      <c r="U128" s="158">
        <f>Ф_3!U202</f>
        <v>0</v>
      </c>
      <c r="V128" s="28">
        <f>G128+J128+M128+P128+S128</f>
        <v>0</v>
      </c>
      <c r="W128" s="54" t="s">
        <v>30</v>
      </c>
      <c r="X128" s="162">
        <f>U128+R128+O128+L128+I128</f>
        <v>0</v>
      </c>
    </row>
    <row r="129" spans="1:24" x14ac:dyDescent="0.2">
      <c r="A129" s="508" t="s">
        <v>36</v>
      </c>
      <c r="B129" s="5" t="s">
        <v>9</v>
      </c>
      <c r="C129" s="493" t="s">
        <v>16</v>
      </c>
      <c r="D129" s="418"/>
      <c r="E129" s="418"/>
      <c r="F129" s="418"/>
      <c r="G129" s="83">
        <f>Ф_3!G203</f>
        <v>0</v>
      </c>
      <c r="H129" s="51" t="e">
        <f>G129/Ф_2!G202*100</f>
        <v>#DIV/0!</v>
      </c>
      <c r="I129" s="154">
        <f>Ф_3!I203</f>
        <v>0</v>
      </c>
      <c r="J129" s="83">
        <f>Ф_3!J203</f>
        <v>0</v>
      </c>
      <c r="K129" s="51" t="e">
        <f>J129/Ф_2!J202*100</f>
        <v>#DIV/0!</v>
      </c>
      <c r="L129" s="154">
        <f>Ф_3!L203</f>
        <v>0</v>
      </c>
      <c r="M129" s="83">
        <f>Ф_3!M203</f>
        <v>0</v>
      </c>
      <c r="N129" s="51" t="e">
        <f>M129/Ф_2!M202*100</f>
        <v>#DIV/0!</v>
      </c>
      <c r="O129" s="154">
        <f>Ф_3!O203</f>
        <v>0</v>
      </c>
      <c r="P129" s="83">
        <f>Ф_3!P203</f>
        <v>0</v>
      </c>
      <c r="Q129" s="51" t="e">
        <f>P129/Ф_2!P202*100</f>
        <v>#DIV/0!</v>
      </c>
      <c r="R129" s="154">
        <f>Ф_3!R203</f>
        <v>0</v>
      </c>
      <c r="S129" s="83">
        <f>Ф_3!S203</f>
        <v>0</v>
      </c>
      <c r="T129" s="51" t="e">
        <f>S129/Ф_2!S202*100</f>
        <v>#DIV/0!</v>
      </c>
      <c r="U129" s="154">
        <f>Ф_3!U203</f>
        <v>0</v>
      </c>
      <c r="V129" s="101">
        <f>G129+J129+M129+P129+S129</f>
        <v>0</v>
      </c>
      <c r="W129" s="51" t="e">
        <f>V129/Ф_2!V202*100</f>
        <v>#DIV/0!</v>
      </c>
      <c r="X129" s="161">
        <f>I129+L129+O129+R129+U129</f>
        <v>0</v>
      </c>
    </row>
    <row r="130" spans="1:24" x14ac:dyDescent="0.2">
      <c r="A130" s="509"/>
      <c r="B130" s="7" t="s">
        <v>10</v>
      </c>
      <c r="C130" s="494"/>
      <c r="D130" s="419"/>
      <c r="E130" s="419"/>
      <c r="F130" s="419"/>
      <c r="G130" s="84">
        <f>Ф_3!G204</f>
        <v>0</v>
      </c>
      <c r="H130" s="49" t="e">
        <f>G130/Ф_2!G203*100</f>
        <v>#DIV/0!</v>
      </c>
      <c r="I130" s="155">
        <f>Ф_3!I204</f>
        <v>0</v>
      </c>
      <c r="J130" s="84">
        <f>Ф_3!J204</f>
        <v>0</v>
      </c>
      <c r="K130" s="49" t="e">
        <f>J130/Ф_2!J203*100</f>
        <v>#DIV/0!</v>
      </c>
      <c r="L130" s="155">
        <f>Ф_3!L204</f>
        <v>0</v>
      </c>
      <c r="M130" s="84">
        <f>Ф_3!M204</f>
        <v>0</v>
      </c>
      <c r="N130" s="49" t="e">
        <f>M130/Ф_2!M203*100</f>
        <v>#DIV/0!</v>
      </c>
      <c r="O130" s="155">
        <f>Ф_3!O204</f>
        <v>0</v>
      </c>
      <c r="P130" s="84">
        <f>Ф_3!P204</f>
        <v>0</v>
      </c>
      <c r="Q130" s="49" t="e">
        <f>P130/Ф_2!P203*100</f>
        <v>#DIV/0!</v>
      </c>
      <c r="R130" s="155">
        <f>Ф_3!R204</f>
        <v>0</v>
      </c>
      <c r="S130" s="84">
        <f>Ф_3!S204</f>
        <v>0</v>
      </c>
      <c r="T130" s="49" t="e">
        <f>S130/Ф_2!S203*100</f>
        <v>#DIV/0!</v>
      </c>
      <c r="U130" s="155">
        <f>Ф_3!U204</f>
        <v>0</v>
      </c>
      <c r="V130" s="28">
        <f>G130+J130+M130+P130+S130</f>
        <v>0</v>
      </c>
      <c r="W130" s="49" t="e">
        <f>V130/Ф_2!V203*100</f>
        <v>#DIV/0!</v>
      </c>
      <c r="X130" s="158">
        <f>I130+L130+O130+R130+U130</f>
        <v>0</v>
      </c>
    </row>
    <row r="131" spans="1:24" x14ac:dyDescent="0.2">
      <c r="A131" s="509"/>
      <c r="B131" s="7" t="s">
        <v>11</v>
      </c>
      <c r="C131" s="494"/>
      <c r="D131" s="419"/>
      <c r="E131" s="419"/>
      <c r="F131" s="419"/>
      <c r="G131" s="84">
        <f>Ф_3!G205</f>
        <v>0</v>
      </c>
      <c r="H131" s="49" t="e">
        <f>G131/Ф_2!G204*100</f>
        <v>#DIV/0!</v>
      </c>
      <c r="I131" s="155">
        <f>Ф_3!I205</f>
        <v>0</v>
      </c>
      <c r="J131" s="84">
        <f>Ф_3!J205</f>
        <v>0</v>
      </c>
      <c r="K131" s="49" t="e">
        <f>J131/Ф_2!J204*100</f>
        <v>#DIV/0!</v>
      </c>
      <c r="L131" s="155">
        <f>Ф_3!L205</f>
        <v>0</v>
      </c>
      <c r="M131" s="84">
        <f>Ф_3!M205</f>
        <v>0</v>
      </c>
      <c r="N131" s="49" t="e">
        <f>M131/Ф_2!M204*100</f>
        <v>#DIV/0!</v>
      </c>
      <c r="O131" s="155">
        <f>Ф_3!O205</f>
        <v>0</v>
      </c>
      <c r="P131" s="84">
        <f>Ф_3!P205</f>
        <v>0</v>
      </c>
      <c r="Q131" s="49" t="e">
        <f>P131/Ф_2!P204*100</f>
        <v>#DIV/0!</v>
      </c>
      <c r="R131" s="155">
        <f>Ф_3!R205</f>
        <v>0</v>
      </c>
      <c r="S131" s="84">
        <f>Ф_3!S205</f>
        <v>0</v>
      </c>
      <c r="T131" s="49" t="e">
        <f>S131/Ф_2!S204*100</f>
        <v>#DIV/0!</v>
      </c>
      <c r="U131" s="155">
        <f>Ф_3!U205</f>
        <v>0</v>
      </c>
      <c r="V131" s="102">
        <f>G131+J131+M131+P131+S131</f>
        <v>0</v>
      </c>
      <c r="W131" s="49" t="e">
        <f>V131/Ф_2!V204*100</f>
        <v>#DIV/0!</v>
      </c>
      <c r="X131" s="158">
        <f>I131+L131+O131+R131+U131</f>
        <v>0</v>
      </c>
    </row>
    <row r="132" spans="1:24" ht="12.75" thickBot="1" x14ac:dyDescent="0.25">
      <c r="A132" s="509"/>
      <c r="B132" s="8" t="s">
        <v>12</v>
      </c>
      <c r="C132" s="495"/>
      <c r="D132" s="420"/>
      <c r="E132" s="420"/>
      <c r="F132" s="420"/>
      <c r="G132" s="85">
        <f>G129+G130+G131</f>
        <v>0</v>
      </c>
      <c r="H132" s="50" t="e">
        <f>G132/Ф_2!G205*100</f>
        <v>#DIV/0!</v>
      </c>
      <c r="I132" s="156">
        <f t="shared" ref="I132:X132" si="168">I129+I130+I131</f>
        <v>0</v>
      </c>
      <c r="J132" s="85">
        <f>J129+J130+J131</f>
        <v>0</v>
      </c>
      <c r="K132" s="50" t="e">
        <f>J132/Ф_2!J205*100</f>
        <v>#DIV/0!</v>
      </c>
      <c r="L132" s="156">
        <f t="shared" ref="L132" si="169">L129+L130+L131</f>
        <v>0</v>
      </c>
      <c r="M132" s="85">
        <f>M129+M130+M131</f>
        <v>0</v>
      </c>
      <c r="N132" s="50" t="e">
        <f>M132/Ф_2!M205*100</f>
        <v>#DIV/0!</v>
      </c>
      <c r="O132" s="156">
        <f t="shared" ref="O132" si="170">O129+O130+O131</f>
        <v>0</v>
      </c>
      <c r="P132" s="85">
        <f>P129+P130+P131</f>
        <v>0</v>
      </c>
      <c r="Q132" s="50" t="e">
        <f>P132/Ф_2!P205*100</f>
        <v>#DIV/0!</v>
      </c>
      <c r="R132" s="156">
        <f t="shared" ref="R132" si="171">R129+R130+R131</f>
        <v>0</v>
      </c>
      <c r="S132" s="85">
        <f>S129+S130+S131</f>
        <v>0</v>
      </c>
      <c r="T132" s="50" t="e">
        <f>S132/Ф_2!S205*100</f>
        <v>#DIV/0!</v>
      </c>
      <c r="U132" s="156">
        <f t="shared" ref="U132" si="172">U129+U130+U131</f>
        <v>0</v>
      </c>
      <c r="V132" s="77">
        <f t="shared" si="168"/>
        <v>0</v>
      </c>
      <c r="W132" s="50" t="e">
        <f>V132/Ф_2!V205*100</f>
        <v>#DIV/0!</v>
      </c>
      <c r="X132" s="162">
        <f t="shared" si="168"/>
        <v>0</v>
      </c>
    </row>
    <row r="133" spans="1:24" x14ac:dyDescent="0.2">
      <c r="A133" s="509"/>
      <c r="B133" s="5" t="s">
        <v>9</v>
      </c>
      <c r="C133" s="493" t="s">
        <v>17</v>
      </c>
      <c r="D133" s="418"/>
      <c r="E133" s="418"/>
      <c r="F133" s="418"/>
      <c r="G133" s="83">
        <f>Ф_3!G207</f>
        <v>0</v>
      </c>
      <c r="H133" s="51" t="e">
        <f>G133/Ф_2!G206*100</f>
        <v>#DIV/0!</v>
      </c>
      <c r="I133" s="154">
        <f>Ф_3!I207</f>
        <v>0</v>
      </c>
      <c r="J133" s="83">
        <f>Ф_3!J207</f>
        <v>0</v>
      </c>
      <c r="K133" s="51" t="e">
        <f>J133/Ф_2!J206*100</f>
        <v>#DIV/0!</v>
      </c>
      <c r="L133" s="154">
        <f>Ф_3!L207</f>
        <v>0</v>
      </c>
      <c r="M133" s="83">
        <f>Ф_3!M207</f>
        <v>0</v>
      </c>
      <c r="N133" s="51" t="e">
        <f>M133/Ф_2!M206*100</f>
        <v>#DIV/0!</v>
      </c>
      <c r="O133" s="154">
        <f>Ф_3!O207</f>
        <v>0</v>
      </c>
      <c r="P133" s="83">
        <f>Ф_3!P207</f>
        <v>0</v>
      </c>
      <c r="Q133" s="51" t="e">
        <f>P133/Ф_2!P206*100</f>
        <v>#DIV/0!</v>
      </c>
      <c r="R133" s="154">
        <f>Ф_3!R207</f>
        <v>0</v>
      </c>
      <c r="S133" s="83">
        <f>Ф_3!S207</f>
        <v>0</v>
      </c>
      <c r="T133" s="51" t="e">
        <f>S133/Ф_2!S206*100</f>
        <v>#DIV/0!</v>
      </c>
      <c r="U133" s="154">
        <f>Ф_3!U207</f>
        <v>0</v>
      </c>
      <c r="V133" s="101">
        <f>G133+J133+M133+P133+S133</f>
        <v>0</v>
      </c>
      <c r="W133" s="51" t="e">
        <f>V133/Ф_2!V206*100</f>
        <v>#DIV/0!</v>
      </c>
      <c r="X133" s="161">
        <f>I133+L133+O133+R133+U133</f>
        <v>0</v>
      </c>
    </row>
    <row r="134" spans="1:24" x14ac:dyDescent="0.2">
      <c r="A134" s="509"/>
      <c r="B134" s="7" t="s">
        <v>10</v>
      </c>
      <c r="C134" s="494"/>
      <c r="D134" s="419"/>
      <c r="E134" s="419"/>
      <c r="F134" s="419"/>
      <c r="G134" s="84">
        <f>Ф_3!G208</f>
        <v>0</v>
      </c>
      <c r="H134" s="49" t="e">
        <f>G134/Ф_2!G207*100</f>
        <v>#DIV/0!</v>
      </c>
      <c r="I134" s="155">
        <f>Ф_3!I208</f>
        <v>0</v>
      </c>
      <c r="J134" s="84">
        <f>Ф_3!J208</f>
        <v>0</v>
      </c>
      <c r="K134" s="49" t="e">
        <f>J134/Ф_2!J207*100</f>
        <v>#DIV/0!</v>
      </c>
      <c r="L134" s="155">
        <f>Ф_3!L208</f>
        <v>0</v>
      </c>
      <c r="M134" s="84">
        <f>Ф_3!M208</f>
        <v>0</v>
      </c>
      <c r="N134" s="49" t="e">
        <f>M134/Ф_2!M207*100</f>
        <v>#DIV/0!</v>
      </c>
      <c r="O134" s="155">
        <f>Ф_3!O208</f>
        <v>0</v>
      </c>
      <c r="P134" s="84">
        <f>Ф_3!P208</f>
        <v>0</v>
      </c>
      <c r="Q134" s="49" t="e">
        <f>P134/Ф_2!P207*100</f>
        <v>#DIV/0!</v>
      </c>
      <c r="R134" s="155">
        <f>Ф_3!R208</f>
        <v>0</v>
      </c>
      <c r="S134" s="84">
        <f>Ф_3!S208</f>
        <v>0</v>
      </c>
      <c r="T134" s="49" t="e">
        <f>S134/Ф_2!S207*100</f>
        <v>#DIV/0!</v>
      </c>
      <c r="U134" s="155">
        <f>Ф_3!U208</f>
        <v>0</v>
      </c>
      <c r="V134" s="28">
        <f>G134+J134+M134+P134+S134</f>
        <v>0</v>
      </c>
      <c r="W134" s="49" t="e">
        <f>V134/Ф_2!V207*100</f>
        <v>#DIV/0!</v>
      </c>
      <c r="X134" s="158">
        <f>I134+L134+O134+R134+U134</f>
        <v>0</v>
      </c>
    </row>
    <row r="135" spans="1:24" x14ac:dyDescent="0.2">
      <c r="A135" s="509"/>
      <c r="B135" s="7" t="s">
        <v>11</v>
      </c>
      <c r="C135" s="494"/>
      <c r="D135" s="419"/>
      <c r="E135" s="419"/>
      <c r="F135" s="419"/>
      <c r="G135" s="89">
        <f>Ф_3!G209</f>
        <v>0</v>
      </c>
      <c r="H135" s="53" t="e">
        <f>G135/Ф_2!G208*100</f>
        <v>#DIV/0!</v>
      </c>
      <c r="I135" s="160">
        <f>Ф_3!I209</f>
        <v>0</v>
      </c>
      <c r="J135" s="89">
        <f>Ф_3!J209</f>
        <v>0</v>
      </c>
      <c r="K135" s="53" t="e">
        <f>J135/Ф_2!J208*100</f>
        <v>#DIV/0!</v>
      </c>
      <c r="L135" s="160">
        <f>Ф_3!L209</f>
        <v>0</v>
      </c>
      <c r="M135" s="89">
        <f>Ф_3!M209</f>
        <v>0</v>
      </c>
      <c r="N135" s="53" t="e">
        <f>M135/Ф_2!M208*100</f>
        <v>#DIV/0!</v>
      </c>
      <c r="O135" s="160">
        <f>Ф_3!O209</f>
        <v>0</v>
      </c>
      <c r="P135" s="89">
        <f>Ф_3!P209</f>
        <v>0</v>
      </c>
      <c r="Q135" s="53" t="e">
        <f>P135/Ф_2!P208*100</f>
        <v>#DIV/0!</v>
      </c>
      <c r="R135" s="160">
        <f>Ф_3!R209</f>
        <v>0</v>
      </c>
      <c r="S135" s="89">
        <f>Ф_3!S209</f>
        <v>0</v>
      </c>
      <c r="T135" s="53" t="e">
        <f>S135/Ф_2!S208*100</f>
        <v>#DIV/0!</v>
      </c>
      <c r="U135" s="160">
        <f>Ф_3!U209</f>
        <v>0</v>
      </c>
      <c r="V135" s="102">
        <f>G135+J135+M135+P135+S135</f>
        <v>0</v>
      </c>
      <c r="W135" s="49" t="e">
        <f>V135/Ф_2!V208*100</f>
        <v>#DIV/0!</v>
      </c>
      <c r="X135" s="158">
        <f>I135+L135+O135+R135+U135</f>
        <v>0</v>
      </c>
    </row>
    <row r="136" spans="1:24" ht="12.75" thickBot="1" x14ac:dyDescent="0.25">
      <c r="A136" s="509"/>
      <c r="B136" s="8" t="s">
        <v>12</v>
      </c>
      <c r="C136" s="495"/>
      <c r="D136" s="420"/>
      <c r="E136" s="420"/>
      <c r="F136" s="420"/>
      <c r="G136" s="85">
        <f>G133+G134+G135</f>
        <v>0</v>
      </c>
      <c r="H136" s="50" t="e">
        <f>G136/Ф_2!G209*100</f>
        <v>#DIV/0!</v>
      </c>
      <c r="I136" s="156">
        <f t="shared" ref="I136:X136" si="173">I133+I134+I135</f>
        <v>0</v>
      </c>
      <c r="J136" s="85">
        <f>J133+J134+J135</f>
        <v>0</v>
      </c>
      <c r="K136" s="50" t="e">
        <f>J136/Ф_2!J209*100</f>
        <v>#DIV/0!</v>
      </c>
      <c r="L136" s="156">
        <f t="shared" ref="L136" si="174">L133+L134+L135</f>
        <v>0</v>
      </c>
      <c r="M136" s="85">
        <f>M133+M134+M135</f>
        <v>0</v>
      </c>
      <c r="N136" s="50" t="e">
        <f>M136/Ф_2!M209*100</f>
        <v>#DIV/0!</v>
      </c>
      <c r="O136" s="156">
        <f t="shared" ref="O136" si="175">O133+O134+O135</f>
        <v>0</v>
      </c>
      <c r="P136" s="85">
        <f>P133+P134+P135</f>
        <v>0</v>
      </c>
      <c r="Q136" s="50" t="e">
        <f>P136/Ф_2!P209*100</f>
        <v>#DIV/0!</v>
      </c>
      <c r="R136" s="156">
        <f t="shared" ref="R136" si="176">R133+R134+R135</f>
        <v>0</v>
      </c>
      <c r="S136" s="85">
        <f>S133+S134+S135</f>
        <v>0</v>
      </c>
      <c r="T136" s="50" t="e">
        <f>S136/Ф_2!S209*100</f>
        <v>#DIV/0!</v>
      </c>
      <c r="U136" s="156">
        <f t="shared" ref="U136" si="177">U133+U134+U135</f>
        <v>0</v>
      </c>
      <c r="V136" s="77">
        <f t="shared" si="173"/>
        <v>0</v>
      </c>
      <c r="W136" s="50" t="e">
        <f>V136/Ф_2!V209*100</f>
        <v>#DIV/0!</v>
      </c>
      <c r="X136" s="162">
        <f t="shared" si="173"/>
        <v>0</v>
      </c>
    </row>
    <row r="137" spans="1:24" x14ac:dyDescent="0.2">
      <c r="A137" s="509"/>
      <c r="B137" s="5" t="s">
        <v>9</v>
      </c>
      <c r="C137" s="493" t="s">
        <v>18</v>
      </c>
      <c r="D137" s="418"/>
      <c r="E137" s="418"/>
      <c r="F137" s="418"/>
      <c r="G137" s="83">
        <f>G129+G133</f>
        <v>0</v>
      </c>
      <c r="H137" s="53" t="e">
        <f>G137/Ф_2!G210*100</f>
        <v>#DIV/0!</v>
      </c>
      <c r="I137" s="154">
        <f t="shared" ref="I137:U137" si="178">I129+I133</f>
        <v>0</v>
      </c>
      <c r="J137" s="71">
        <f t="shared" si="178"/>
        <v>0</v>
      </c>
      <c r="K137" s="53" t="e">
        <f>J137/Ф_2!J210*100</f>
        <v>#DIV/0!</v>
      </c>
      <c r="L137" s="166">
        <f t="shared" si="178"/>
        <v>0</v>
      </c>
      <c r="M137" s="83">
        <f t="shared" si="178"/>
        <v>0</v>
      </c>
      <c r="N137" s="53" t="e">
        <f>M137/Ф_2!M210*100</f>
        <v>#DIV/0!</v>
      </c>
      <c r="O137" s="154">
        <f t="shared" si="178"/>
        <v>0</v>
      </c>
      <c r="P137" s="71">
        <f t="shared" si="178"/>
        <v>0</v>
      </c>
      <c r="Q137" s="53" t="e">
        <f>P137/Ф_2!P210*100</f>
        <v>#DIV/0!</v>
      </c>
      <c r="R137" s="166">
        <f t="shared" si="178"/>
        <v>0</v>
      </c>
      <c r="S137" s="83">
        <f t="shared" si="178"/>
        <v>0</v>
      </c>
      <c r="T137" s="53" t="e">
        <f>S137/Ф_2!S210*100</f>
        <v>#DIV/0!</v>
      </c>
      <c r="U137" s="154">
        <f t="shared" si="178"/>
        <v>0</v>
      </c>
      <c r="V137" s="101">
        <f>G137+J137+M137+P137+S137</f>
        <v>0</v>
      </c>
      <c r="W137" s="53" t="e">
        <f>V137/Ф_2!V210*100</f>
        <v>#DIV/0!</v>
      </c>
      <c r="X137" s="161">
        <f>I137+L137+O137+R137+U137</f>
        <v>0</v>
      </c>
    </row>
    <row r="138" spans="1:24" x14ac:dyDescent="0.2">
      <c r="A138" s="509"/>
      <c r="B138" s="7" t="s">
        <v>10</v>
      </c>
      <c r="C138" s="494"/>
      <c r="D138" s="419"/>
      <c r="E138" s="419"/>
      <c r="F138" s="419"/>
      <c r="G138" s="84">
        <f t="shared" ref="G138:U139" si="179">G130+G134</f>
        <v>0</v>
      </c>
      <c r="H138" s="49" t="e">
        <f>G138/Ф_2!G211*100</f>
        <v>#DIV/0!</v>
      </c>
      <c r="I138" s="155">
        <f t="shared" si="179"/>
        <v>0</v>
      </c>
      <c r="J138" s="72">
        <f t="shared" si="179"/>
        <v>0</v>
      </c>
      <c r="K138" s="49" t="e">
        <f>J138/Ф_2!J211*100</f>
        <v>#DIV/0!</v>
      </c>
      <c r="L138" s="167">
        <f t="shared" si="179"/>
        <v>0</v>
      </c>
      <c r="M138" s="84">
        <f t="shared" si="179"/>
        <v>0</v>
      </c>
      <c r="N138" s="49" t="e">
        <f>M138/Ф_2!M211*100</f>
        <v>#DIV/0!</v>
      </c>
      <c r="O138" s="155">
        <f t="shared" si="179"/>
        <v>0</v>
      </c>
      <c r="P138" s="72">
        <f t="shared" si="179"/>
        <v>0</v>
      </c>
      <c r="Q138" s="49" t="e">
        <f>P138/Ф_2!P211*100</f>
        <v>#DIV/0!</v>
      </c>
      <c r="R138" s="167">
        <f t="shared" si="179"/>
        <v>0</v>
      </c>
      <c r="S138" s="84">
        <f t="shared" si="179"/>
        <v>0</v>
      </c>
      <c r="T138" s="49" t="e">
        <f>S138/Ф_2!S211*100</f>
        <v>#DIV/0!</v>
      </c>
      <c r="U138" s="155">
        <f t="shared" si="179"/>
        <v>0</v>
      </c>
      <c r="V138" s="28">
        <f>G138+J138+M138+P138+S138</f>
        <v>0</v>
      </c>
      <c r="W138" s="49" t="e">
        <f>V138/Ф_2!V211*100</f>
        <v>#DIV/0!</v>
      </c>
      <c r="X138" s="158">
        <f>I138+L138+O138+R138+U138</f>
        <v>0</v>
      </c>
    </row>
    <row r="139" spans="1:24" x14ac:dyDescent="0.2">
      <c r="A139" s="509"/>
      <c r="B139" s="7" t="s">
        <v>11</v>
      </c>
      <c r="C139" s="494"/>
      <c r="D139" s="419"/>
      <c r="E139" s="419"/>
      <c r="F139" s="419"/>
      <c r="G139" s="84">
        <f t="shared" si="179"/>
        <v>0</v>
      </c>
      <c r="H139" s="49" t="e">
        <f>G139/Ф_2!G212*100</f>
        <v>#DIV/0!</v>
      </c>
      <c r="I139" s="155">
        <f t="shared" si="179"/>
        <v>0</v>
      </c>
      <c r="J139" s="72">
        <f t="shared" si="179"/>
        <v>0</v>
      </c>
      <c r="K139" s="49" t="e">
        <f>J139/Ф_2!J212*100</f>
        <v>#DIV/0!</v>
      </c>
      <c r="L139" s="167">
        <f t="shared" si="179"/>
        <v>0</v>
      </c>
      <c r="M139" s="84">
        <f t="shared" si="179"/>
        <v>0</v>
      </c>
      <c r="N139" s="49" t="e">
        <f>M139/Ф_2!M212*100</f>
        <v>#DIV/0!</v>
      </c>
      <c r="O139" s="155">
        <f t="shared" si="179"/>
        <v>0</v>
      </c>
      <c r="P139" s="72">
        <f t="shared" si="179"/>
        <v>0</v>
      </c>
      <c r="Q139" s="49" t="e">
        <f>P139/Ф_2!P212*100</f>
        <v>#DIV/0!</v>
      </c>
      <c r="R139" s="167">
        <f t="shared" si="179"/>
        <v>0</v>
      </c>
      <c r="S139" s="84">
        <f t="shared" si="179"/>
        <v>0</v>
      </c>
      <c r="T139" s="49" t="e">
        <f>S139/Ф_2!S212*100</f>
        <v>#DIV/0!</v>
      </c>
      <c r="U139" s="155">
        <f t="shared" si="179"/>
        <v>0</v>
      </c>
      <c r="V139" s="102">
        <f>G139+J139+M139+P139+S139</f>
        <v>0</v>
      </c>
      <c r="W139" s="49" t="e">
        <f>V139/Ф_2!V212*100</f>
        <v>#DIV/0!</v>
      </c>
      <c r="X139" s="158">
        <f>I139+L139+O139+R139+U139</f>
        <v>0</v>
      </c>
    </row>
    <row r="140" spans="1:24" ht="12.75" thickBot="1" x14ac:dyDescent="0.25">
      <c r="A140" s="513"/>
      <c r="B140" s="8" t="s">
        <v>12</v>
      </c>
      <c r="C140" s="495"/>
      <c r="D140" s="420"/>
      <c r="E140" s="420"/>
      <c r="F140" s="420"/>
      <c r="G140" s="85">
        <f>G137+G138+G139</f>
        <v>0</v>
      </c>
      <c r="H140" s="49" t="e">
        <f>G140/Ф_2!G213*100</f>
        <v>#DIV/0!</v>
      </c>
      <c r="I140" s="156">
        <f t="shared" ref="I140:X140" si="180">I137+I138+I139</f>
        <v>0</v>
      </c>
      <c r="J140" s="73">
        <f t="shared" si="180"/>
        <v>0</v>
      </c>
      <c r="K140" s="49" t="e">
        <f>J140/Ф_2!J213*100</f>
        <v>#DIV/0!</v>
      </c>
      <c r="L140" s="168">
        <f t="shared" si="180"/>
        <v>0</v>
      </c>
      <c r="M140" s="85">
        <f t="shared" si="180"/>
        <v>0</v>
      </c>
      <c r="N140" s="49" t="e">
        <f>M140/Ф_2!M213*100</f>
        <v>#DIV/0!</v>
      </c>
      <c r="O140" s="156">
        <f t="shared" si="180"/>
        <v>0</v>
      </c>
      <c r="P140" s="73">
        <f t="shared" si="180"/>
        <v>0</v>
      </c>
      <c r="Q140" s="49" t="e">
        <f>P140/Ф_2!P213*100</f>
        <v>#DIV/0!</v>
      </c>
      <c r="R140" s="168">
        <f t="shared" si="180"/>
        <v>0</v>
      </c>
      <c r="S140" s="85">
        <f t="shared" si="180"/>
        <v>0</v>
      </c>
      <c r="T140" s="49" t="e">
        <f>S140/Ф_2!S213*100</f>
        <v>#DIV/0!</v>
      </c>
      <c r="U140" s="156">
        <f t="shared" si="180"/>
        <v>0</v>
      </c>
      <c r="V140" s="77">
        <f t="shared" si="180"/>
        <v>0</v>
      </c>
      <c r="W140" s="49" t="e">
        <f>V140/Ф_2!V213*100</f>
        <v>#DIV/0!</v>
      </c>
      <c r="X140" s="162">
        <f t="shared" si="180"/>
        <v>0</v>
      </c>
    </row>
    <row r="141" spans="1:24" x14ac:dyDescent="0.2">
      <c r="A141" s="133" t="s">
        <v>1</v>
      </c>
      <c r="B141" s="213"/>
      <c r="C141" s="213"/>
      <c r="D141" s="213"/>
      <c r="E141" s="213"/>
      <c r="F141" s="213"/>
      <c r="G141" s="214"/>
      <c r="H141" s="213"/>
      <c r="I141" s="215"/>
      <c r="J141" s="213"/>
      <c r="K141" s="213"/>
      <c r="L141" s="216"/>
      <c r="M141" s="214"/>
      <c r="N141" s="213"/>
      <c r="O141" s="215"/>
      <c r="P141" s="213"/>
      <c r="Q141" s="213"/>
      <c r="R141" s="216"/>
      <c r="S141" s="214"/>
      <c r="T141" s="213"/>
      <c r="U141" s="215"/>
      <c r="V141" s="213"/>
      <c r="W141" s="213"/>
      <c r="X141" s="215"/>
    </row>
    <row r="142" spans="1:24" x14ac:dyDescent="0.2">
      <c r="A142" s="134" t="s">
        <v>51</v>
      </c>
      <c r="B142" s="28" t="s">
        <v>30</v>
      </c>
      <c r="C142" s="62" t="s">
        <v>30</v>
      </c>
      <c r="D142" s="421"/>
      <c r="E142" s="421"/>
      <c r="F142" s="421"/>
      <c r="G142" s="30">
        <f>Ф_3!G216</f>
        <v>0</v>
      </c>
      <c r="H142" s="49" t="s">
        <v>30</v>
      </c>
      <c r="I142" s="158">
        <f>Ф_3!I216</f>
        <v>0</v>
      </c>
      <c r="J142" s="30">
        <f>Ф_3!J216</f>
        <v>0</v>
      </c>
      <c r="K142" s="49" t="s">
        <v>30</v>
      </c>
      <c r="L142" s="158">
        <f>Ф_3!L216</f>
        <v>0</v>
      </c>
      <c r="M142" s="30">
        <f>Ф_3!M216</f>
        <v>0</v>
      </c>
      <c r="N142" s="49" t="s">
        <v>30</v>
      </c>
      <c r="O142" s="158">
        <f>Ф_3!O216</f>
        <v>0</v>
      </c>
      <c r="P142" s="30">
        <f>Ф_3!P216</f>
        <v>0</v>
      </c>
      <c r="Q142" s="49" t="s">
        <v>30</v>
      </c>
      <c r="R142" s="158">
        <f>Ф_3!R216</f>
        <v>0</v>
      </c>
      <c r="S142" s="30">
        <f>Ф_3!S216</f>
        <v>0</v>
      </c>
      <c r="T142" s="49" t="s">
        <v>30</v>
      </c>
      <c r="U142" s="158">
        <f>Ф_3!U216</f>
        <v>0</v>
      </c>
      <c r="V142" s="209">
        <f t="shared" ref="V142:V147" si="181">G142+J142+M142+P142+S142</f>
        <v>0</v>
      </c>
      <c r="W142" s="49" t="s">
        <v>30</v>
      </c>
      <c r="X142" s="158">
        <f t="shared" ref="X142:X147" si="182">I142+L142+O142+R142+U142</f>
        <v>0</v>
      </c>
    </row>
    <row r="143" spans="1:24" x14ac:dyDescent="0.2">
      <c r="A143" s="134" t="s">
        <v>52</v>
      </c>
      <c r="B143" s="28" t="s">
        <v>30</v>
      </c>
      <c r="C143" s="62" t="s">
        <v>30</v>
      </c>
      <c r="D143" s="421"/>
      <c r="E143" s="421"/>
      <c r="F143" s="421"/>
      <c r="G143" s="30">
        <f>Ф_3!G217</f>
        <v>0</v>
      </c>
      <c r="H143" s="49" t="s">
        <v>30</v>
      </c>
      <c r="I143" s="158">
        <f>Ф_3!I217</f>
        <v>0</v>
      </c>
      <c r="J143" s="30">
        <f>Ф_3!J217</f>
        <v>0</v>
      </c>
      <c r="K143" s="49" t="s">
        <v>30</v>
      </c>
      <c r="L143" s="158">
        <f>Ф_3!L217</f>
        <v>0</v>
      </c>
      <c r="M143" s="30">
        <f>Ф_3!M217</f>
        <v>0</v>
      </c>
      <c r="N143" s="49" t="s">
        <v>30</v>
      </c>
      <c r="O143" s="158">
        <f>Ф_3!O217</f>
        <v>0</v>
      </c>
      <c r="P143" s="30">
        <f>Ф_3!P217</f>
        <v>0</v>
      </c>
      <c r="Q143" s="49" t="s">
        <v>30</v>
      </c>
      <c r="R143" s="158">
        <f>Ф_3!R217</f>
        <v>0</v>
      </c>
      <c r="S143" s="30">
        <f>Ф_3!S217</f>
        <v>0</v>
      </c>
      <c r="T143" s="49" t="s">
        <v>30</v>
      </c>
      <c r="U143" s="158">
        <f>Ф_3!U217</f>
        <v>0</v>
      </c>
      <c r="V143" s="209">
        <f t="shared" si="181"/>
        <v>0</v>
      </c>
      <c r="W143" s="49" t="s">
        <v>30</v>
      </c>
      <c r="X143" s="158">
        <f t="shared" si="182"/>
        <v>0</v>
      </c>
    </row>
    <row r="144" spans="1:24" ht="12.75" thickBot="1" x14ac:dyDescent="0.25">
      <c r="A144" s="135" t="s">
        <v>53</v>
      </c>
      <c r="B144" s="77" t="s">
        <v>30</v>
      </c>
      <c r="C144" s="70" t="s">
        <v>30</v>
      </c>
      <c r="D144" s="422"/>
      <c r="E144" s="422"/>
      <c r="F144" s="422"/>
      <c r="G144" s="88">
        <f>Ф_3!G218</f>
        <v>0</v>
      </c>
      <c r="H144" s="54" t="s">
        <v>30</v>
      </c>
      <c r="I144" s="159">
        <f>Ф_3!I218</f>
        <v>0</v>
      </c>
      <c r="J144" s="30">
        <f>Ф_3!J218</f>
        <v>0</v>
      </c>
      <c r="K144" s="54" t="s">
        <v>30</v>
      </c>
      <c r="L144" s="158">
        <f>Ф_3!L218</f>
        <v>0</v>
      </c>
      <c r="M144" s="30">
        <f>Ф_3!M218</f>
        <v>0</v>
      </c>
      <c r="N144" s="54" t="s">
        <v>30</v>
      </c>
      <c r="O144" s="158">
        <f>Ф_3!O218</f>
        <v>0</v>
      </c>
      <c r="P144" s="30">
        <f>Ф_3!P218</f>
        <v>0</v>
      </c>
      <c r="Q144" s="54" t="s">
        <v>30</v>
      </c>
      <c r="R144" s="158">
        <f>Ф_3!R218</f>
        <v>0</v>
      </c>
      <c r="S144" s="30">
        <f>Ф_3!S218</f>
        <v>0</v>
      </c>
      <c r="T144" s="54" t="s">
        <v>30</v>
      </c>
      <c r="U144" s="158">
        <f>Ф_3!U218</f>
        <v>0</v>
      </c>
      <c r="V144" s="144">
        <f t="shared" si="181"/>
        <v>0</v>
      </c>
      <c r="W144" s="54" t="s">
        <v>30</v>
      </c>
      <c r="X144" s="159">
        <f t="shared" si="182"/>
        <v>0</v>
      </c>
    </row>
    <row r="145" spans="1:24" ht="13.9" customHeight="1" x14ac:dyDescent="0.2">
      <c r="A145" s="508" t="s">
        <v>8</v>
      </c>
      <c r="B145" s="19" t="s">
        <v>9</v>
      </c>
      <c r="C145" s="528" t="s">
        <v>16</v>
      </c>
      <c r="D145" s="423"/>
      <c r="E145" s="423"/>
      <c r="F145" s="423"/>
      <c r="G145" s="29">
        <f>G114+G129</f>
        <v>0</v>
      </c>
      <c r="H145" s="51" t="e">
        <f>G145/Ф_2!G218/100</f>
        <v>#DIV/0!</v>
      </c>
      <c r="I145" s="161">
        <f>I114+I129</f>
        <v>0</v>
      </c>
      <c r="J145" s="29">
        <f>J114+J129</f>
        <v>0</v>
      </c>
      <c r="K145" s="51" t="e">
        <f>J145/Ф_2!J218/100</f>
        <v>#DIV/0!</v>
      </c>
      <c r="L145" s="161">
        <f>L114+L129</f>
        <v>0</v>
      </c>
      <c r="M145" s="29">
        <f>M114+M129</f>
        <v>0</v>
      </c>
      <c r="N145" s="51" t="e">
        <f>M145/Ф_2!M218/100</f>
        <v>#DIV/0!</v>
      </c>
      <c r="O145" s="161">
        <f>O114+O129</f>
        <v>0</v>
      </c>
      <c r="P145" s="29">
        <f>P114+P129</f>
        <v>0</v>
      </c>
      <c r="Q145" s="51" t="e">
        <f>P145/Ф_2!P218/100</f>
        <v>#DIV/0!</v>
      </c>
      <c r="R145" s="161">
        <f>R114+R129</f>
        <v>0</v>
      </c>
      <c r="S145" s="29">
        <f>S114+S129</f>
        <v>0</v>
      </c>
      <c r="T145" s="51" t="e">
        <f>S145/Ф_2!S218/100</f>
        <v>#DIV/0!</v>
      </c>
      <c r="U145" s="161">
        <f>U114+U129</f>
        <v>0</v>
      </c>
      <c r="V145" s="101">
        <f t="shared" si="181"/>
        <v>0</v>
      </c>
      <c r="W145" s="52" t="e">
        <f>V145/Ф_2!V218/100</f>
        <v>#DIV/0!</v>
      </c>
      <c r="X145" s="161">
        <f t="shared" si="182"/>
        <v>0</v>
      </c>
    </row>
    <row r="146" spans="1:24" x14ac:dyDescent="0.2">
      <c r="A146" s="509"/>
      <c r="B146" s="13" t="s">
        <v>10</v>
      </c>
      <c r="C146" s="528"/>
      <c r="D146" s="423"/>
      <c r="E146" s="423"/>
      <c r="F146" s="423"/>
      <c r="G146" s="30">
        <f t="shared" ref="G146:G147" si="183">G115+G130</f>
        <v>0</v>
      </c>
      <c r="H146" s="49" t="e">
        <f>G146/Ф_2!G219/100</f>
        <v>#DIV/0!</v>
      </c>
      <c r="I146" s="158">
        <f t="shared" ref="I146:J147" si="184">I115+I130</f>
        <v>0</v>
      </c>
      <c r="J146" s="30">
        <f t="shared" si="184"/>
        <v>0</v>
      </c>
      <c r="K146" s="49" t="e">
        <f>J146/Ф_2!J219/100</f>
        <v>#DIV/0!</v>
      </c>
      <c r="L146" s="158">
        <f t="shared" ref="L146:M147" si="185">L115+L130</f>
        <v>0</v>
      </c>
      <c r="M146" s="30">
        <f t="shared" si="185"/>
        <v>0</v>
      </c>
      <c r="N146" s="49" t="e">
        <f>M146/Ф_2!M219/100</f>
        <v>#DIV/0!</v>
      </c>
      <c r="O146" s="158">
        <f t="shared" ref="O146:P147" si="186">O115+O130</f>
        <v>0</v>
      </c>
      <c r="P146" s="30">
        <f t="shared" si="186"/>
        <v>0</v>
      </c>
      <c r="Q146" s="49" t="e">
        <f>P146/Ф_2!P219/100</f>
        <v>#DIV/0!</v>
      </c>
      <c r="R146" s="158">
        <f t="shared" ref="R146:S147" si="187">R115+R130</f>
        <v>0</v>
      </c>
      <c r="S146" s="30">
        <f t="shared" si="187"/>
        <v>0</v>
      </c>
      <c r="T146" s="49" t="e">
        <f>S146/Ф_2!S219/100</f>
        <v>#DIV/0!</v>
      </c>
      <c r="U146" s="158">
        <f t="shared" ref="U146" si="188">U115+U130</f>
        <v>0</v>
      </c>
      <c r="V146" s="28">
        <f t="shared" si="181"/>
        <v>0</v>
      </c>
      <c r="W146" s="49" t="e">
        <f>V146/Ф_2!V219/100</f>
        <v>#DIV/0!</v>
      </c>
      <c r="X146" s="158">
        <f t="shared" si="182"/>
        <v>0</v>
      </c>
    </row>
    <row r="147" spans="1:24" x14ac:dyDescent="0.2">
      <c r="A147" s="509"/>
      <c r="B147" s="13" t="s">
        <v>11</v>
      </c>
      <c r="C147" s="528"/>
      <c r="D147" s="423"/>
      <c r="E147" s="423"/>
      <c r="F147" s="423"/>
      <c r="G147" s="30">
        <f t="shared" si="183"/>
        <v>0</v>
      </c>
      <c r="H147" s="49" t="e">
        <f>G147/Ф_2!G220/100</f>
        <v>#DIV/0!</v>
      </c>
      <c r="I147" s="158">
        <f t="shared" si="184"/>
        <v>0</v>
      </c>
      <c r="J147" s="30">
        <f t="shared" si="184"/>
        <v>0</v>
      </c>
      <c r="K147" s="49" t="e">
        <f>J147/Ф_2!J220/100</f>
        <v>#DIV/0!</v>
      </c>
      <c r="L147" s="158">
        <f t="shared" ref="L147" si="189">L116+L131</f>
        <v>0</v>
      </c>
      <c r="M147" s="30">
        <f t="shared" si="185"/>
        <v>0</v>
      </c>
      <c r="N147" s="49" t="e">
        <f>M147/Ф_2!M220/100</f>
        <v>#DIV/0!</v>
      </c>
      <c r="O147" s="158">
        <f t="shared" ref="O147" si="190">O116+O131</f>
        <v>0</v>
      </c>
      <c r="P147" s="30">
        <f t="shared" si="186"/>
        <v>0</v>
      </c>
      <c r="Q147" s="49" t="e">
        <f>P147/Ф_2!P220/100</f>
        <v>#DIV/0!</v>
      </c>
      <c r="R147" s="158">
        <f t="shared" ref="R147" si="191">R116+R131</f>
        <v>0</v>
      </c>
      <c r="S147" s="30">
        <f t="shared" si="187"/>
        <v>0</v>
      </c>
      <c r="T147" s="49" t="e">
        <f>S147/Ф_2!S220/100</f>
        <v>#DIV/0!</v>
      </c>
      <c r="U147" s="158">
        <f t="shared" ref="U147" si="192">U116+U131</f>
        <v>0</v>
      </c>
      <c r="V147" s="102">
        <f t="shared" si="181"/>
        <v>0</v>
      </c>
      <c r="W147" s="49" t="e">
        <f>V147/Ф_2!V220/100</f>
        <v>#DIV/0!</v>
      </c>
      <c r="X147" s="158">
        <f t="shared" si="182"/>
        <v>0</v>
      </c>
    </row>
    <row r="148" spans="1:24" ht="12.75" thickBot="1" x14ac:dyDescent="0.25">
      <c r="A148" s="509"/>
      <c r="B148" s="25" t="s">
        <v>12</v>
      </c>
      <c r="C148" s="528"/>
      <c r="D148" s="423"/>
      <c r="E148" s="423"/>
      <c r="F148" s="423"/>
      <c r="G148" s="90">
        <f>G145+G146+G147</f>
        <v>0</v>
      </c>
      <c r="H148" s="50" t="e">
        <f>G148/Ф_2!G221/100</f>
        <v>#DIV/0!</v>
      </c>
      <c r="I148" s="162">
        <f t="shared" ref="I148:X148" si="193">I145+I146+I147</f>
        <v>0</v>
      </c>
      <c r="J148" s="90">
        <f>J145+J146+J147</f>
        <v>0</v>
      </c>
      <c r="K148" s="50" t="e">
        <f>J148/Ф_2!J221/100</f>
        <v>#DIV/0!</v>
      </c>
      <c r="L148" s="162">
        <f t="shared" ref="L148" si="194">L145+L146+L147</f>
        <v>0</v>
      </c>
      <c r="M148" s="90">
        <f>M145+M146+M147</f>
        <v>0</v>
      </c>
      <c r="N148" s="50" t="e">
        <f>M148/Ф_2!M221/100</f>
        <v>#DIV/0!</v>
      </c>
      <c r="O148" s="162">
        <f t="shared" ref="O148" si="195">O145+O146+O147</f>
        <v>0</v>
      </c>
      <c r="P148" s="90">
        <f>P145+P146+P147</f>
        <v>0</v>
      </c>
      <c r="Q148" s="50" t="e">
        <f>P148/Ф_2!P221/100</f>
        <v>#DIV/0!</v>
      </c>
      <c r="R148" s="162">
        <f t="shared" ref="R148" si="196">R145+R146+R147</f>
        <v>0</v>
      </c>
      <c r="S148" s="90">
        <f>S145+S146+S147</f>
        <v>0</v>
      </c>
      <c r="T148" s="50" t="e">
        <f>S148/Ф_2!S221/100</f>
        <v>#DIV/0!</v>
      </c>
      <c r="U148" s="162">
        <f t="shared" ref="U148" si="197">U145+U146+U147</f>
        <v>0</v>
      </c>
      <c r="V148" s="77">
        <f t="shared" si="193"/>
        <v>0</v>
      </c>
      <c r="W148" s="50" t="e">
        <f>V148/Ф_2!V221/100</f>
        <v>#DIV/0!</v>
      </c>
      <c r="X148" s="162">
        <f t="shared" si="193"/>
        <v>0</v>
      </c>
    </row>
    <row r="149" spans="1:24" x14ac:dyDescent="0.2">
      <c r="A149" s="509"/>
      <c r="B149" s="15" t="s">
        <v>9</v>
      </c>
      <c r="C149" s="527" t="s">
        <v>17</v>
      </c>
      <c r="D149" s="424"/>
      <c r="E149" s="424"/>
      <c r="F149" s="424"/>
      <c r="G149" s="29">
        <f>G118+G133</f>
        <v>0</v>
      </c>
      <c r="H149" s="51" t="e">
        <f>G149/Ф_2!G222/100</f>
        <v>#DIV/0!</v>
      </c>
      <c r="I149" s="161">
        <f>I118+I133</f>
        <v>0</v>
      </c>
      <c r="J149" s="29">
        <f>J118+J133</f>
        <v>0</v>
      </c>
      <c r="K149" s="51" t="e">
        <f>J149/Ф_2!J222/100</f>
        <v>#DIV/0!</v>
      </c>
      <c r="L149" s="161">
        <f>L118+L133</f>
        <v>0</v>
      </c>
      <c r="M149" s="29">
        <f>M118+M133</f>
        <v>0</v>
      </c>
      <c r="N149" s="51" t="e">
        <f>M149/Ф_2!M222/100</f>
        <v>#DIV/0!</v>
      </c>
      <c r="O149" s="161">
        <f>O118+O133</f>
        <v>0</v>
      </c>
      <c r="P149" s="29">
        <f>P118+P133</f>
        <v>0</v>
      </c>
      <c r="Q149" s="51" t="e">
        <f>P149/Ф_2!P222/100</f>
        <v>#DIV/0!</v>
      </c>
      <c r="R149" s="161">
        <f>R118+R133</f>
        <v>0</v>
      </c>
      <c r="S149" s="29">
        <f>S118+S133</f>
        <v>0</v>
      </c>
      <c r="T149" s="51" t="e">
        <f>S149/Ф_2!S222/100</f>
        <v>#DIV/0!</v>
      </c>
      <c r="U149" s="161">
        <f>U118+U133</f>
        <v>0</v>
      </c>
      <c r="V149" s="101">
        <f>G149+J149+M149+P149+S149</f>
        <v>0</v>
      </c>
      <c r="W149" s="52" t="e">
        <f>V149/Ф_2!V222/100</f>
        <v>#DIV/0!</v>
      </c>
      <c r="X149" s="161">
        <f>I149+L149+O149+R149+U149</f>
        <v>0</v>
      </c>
    </row>
    <row r="150" spans="1:24" x14ac:dyDescent="0.2">
      <c r="A150" s="509"/>
      <c r="B150" s="13" t="s">
        <v>10</v>
      </c>
      <c r="C150" s="528"/>
      <c r="D150" s="423"/>
      <c r="E150" s="423"/>
      <c r="F150" s="423"/>
      <c r="G150" s="30">
        <f t="shared" ref="G150:G151" si="198">G119+G134</f>
        <v>0</v>
      </c>
      <c r="H150" s="49" t="e">
        <f>G150/Ф_2!G223/100</f>
        <v>#DIV/0!</v>
      </c>
      <c r="I150" s="158">
        <f t="shared" ref="I150:J151" si="199">I119+I134</f>
        <v>0</v>
      </c>
      <c r="J150" s="30">
        <f t="shared" si="199"/>
        <v>0</v>
      </c>
      <c r="K150" s="49" t="e">
        <f>J150/Ф_2!J223/100</f>
        <v>#DIV/0!</v>
      </c>
      <c r="L150" s="158">
        <f t="shared" ref="L150:M151" si="200">L119+L134</f>
        <v>0</v>
      </c>
      <c r="M150" s="30">
        <f t="shared" si="200"/>
        <v>0</v>
      </c>
      <c r="N150" s="49" t="e">
        <f>M150/Ф_2!M223/100</f>
        <v>#DIV/0!</v>
      </c>
      <c r="O150" s="158">
        <f t="shared" ref="O150:P151" si="201">O119+O134</f>
        <v>0</v>
      </c>
      <c r="P150" s="30">
        <f t="shared" si="201"/>
        <v>0</v>
      </c>
      <c r="Q150" s="49" t="e">
        <f>P150/Ф_2!P223/100</f>
        <v>#DIV/0!</v>
      </c>
      <c r="R150" s="158">
        <f t="shared" ref="R150:S151" si="202">R119+R134</f>
        <v>0</v>
      </c>
      <c r="S150" s="30">
        <f t="shared" si="202"/>
        <v>0</v>
      </c>
      <c r="T150" s="49" t="e">
        <f>S150/Ф_2!S223/100</f>
        <v>#DIV/0!</v>
      </c>
      <c r="U150" s="158">
        <f t="shared" ref="U150" si="203">U119+U134</f>
        <v>0</v>
      </c>
      <c r="V150" s="28">
        <f>G150+J150+M150+P150+S150</f>
        <v>0</v>
      </c>
      <c r="W150" s="49" t="e">
        <f>V150/Ф_2!V223/100</f>
        <v>#DIV/0!</v>
      </c>
      <c r="X150" s="158">
        <f>I150+L150+O150+R150+U150</f>
        <v>0</v>
      </c>
    </row>
    <row r="151" spans="1:24" x14ac:dyDescent="0.2">
      <c r="A151" s="509"/>
      <c r="B151" s="13" t="s">
        <v>11</v>
      </c>
      <c r="C151" s="528"/>
      <c r="D151" s="423"/>
      <c r="E151" s="423"/>
      <c r="F151" s="423"/>
      <c r="G151" s="91">
        <f t="shared" si="198"/>
        <v>0</v>
      </c>
      <c r="H151" s="53" t="e">
        <f>G151/Ф_2!G224/100</f>
        <v>#DIV/0!</v>
      </c>
      <c r="I151" s="163">
        <f t="shared" si="199"/>
        <v>0</v>
      </c>
      <c r="J151" s="91">
        <f t="shared" si="199"/>
        <v>0</v>
      </c>
      <c r="K151" s="53" t="e">
        <f>J151/Ф_2!J224/100</f>
        <v>#DIV/0!</v>
      </c>
      <c r="L151" s="163">
        <f t="shared" ref="L151" si="204">L120+L135</f>
        <v>0</v>
      </c>
      <c r="M151" s="91">
        <f t="shared" si="200"/>
        <v>0</v>
      </c>
      <c r="N151" s="53" t="e">
        <f>M151/Ф_2!M224/100</f>
        <v>#DIV/0!</v>
      </c>
      <c r="O151" s="163">
        <f t="shared" ref="O151" si="205">O120+O135</f>
        <v>0</v>
      </c>
      <c r="P151" s="91">
        <f t="shared" si="201"/>
        <v>0</v>
      </c>
      <c r="Q151" s="53" t="e">
        <f>P151/Ф_2!P224/100</f>
        <v>#DIV/0!</v>
      </c>
      <c r="R151" s="163">
        <f t="shared" ref="R151" si="206">R120+R135</f>
        <v>0</v>
      </c>
      <c r="S151" s="91">
        <f t="shared" si="202"/>
        <v>0</v>
      </c>
      <c r="T151" s="53" t="e">
        <f>S151/Ф_2!S224/100</f>
        <v>#DIV/0!</v>
      </c>
      <c r="U151" s="163">
        <f t="shared" ref="U151" si="207">U120+U135</f>
        <v>0</v>
      </c>
      <c r="V151" s="102">
        <f>G151+J151+M151+P151+S151</f>
        <v>0</v>
      </c>
      <c r="W151" s="49" t="e">
        <f>V151/Ф_2!V224/100</f>
        <v>#DIV/0!</v>
      </c>
      <c r="X151" s="158">
        <f>I151+L151+O151+R151+U151</f>
        <v>0</v>
      </c>
    </row>
    <row r="152" spans="1:24" ht="12.75" thickBot="1" x14ac:dyDescent="0.25">
      <c r="A152" s="513"/>
      <c r="B152" s="14" t="s">
        <v>12</v>
      </c>
      <c r="C152" s="529"/>
      <c r="D152" s="425"/>
      <c r="E152" s="425"/>
      <c r="F152" s="425"/>
      <c r="G152" s="90">
        <f>G149+G150+G151</f>
        <v>0</v>
      </c>
      <c r="H152" s="50" t="e">
        <f>G152/Ф_2!G225/100</f>
        <v>#DIV/0!</v>
      </c>
      <c r="I152" s="162">
        <f t="shared" ref="I152:X152" si="208">I149+I150+I151</f>
        <v>0</v>
      </c>
      <c r="J152" s="90">
        <f>J149+J150+J151</f>
        <v>0</v>
      </c>
      <c r="K152" s="50" t="e">
        <f>J152/Ф_2!J225/100</f>
        <v>#DIV/0!</v>
      </c>
      <c r="L152" s="162">
        <f t="shared" ref="L152" si="209">L149+L150+L151</f>
        <v>0</v>
      </c>
      <c r="M152" s="90">
        <f>M149+M150+M151</f>
        <v>0</v>
      </c>
      <c r="N152" s="50" t="e">
        <f>M152/Ф_2!M225/100</f>
        <v>#DIV/0!</v>
      </c>
      <c r="O152" s="162">
        <f t="shared" ref="O152" si="210">O149+O150+O151</f>
        <v>0</v>
      </c>
      <c r="P152" s="90">
        <f>P149+P150+P151</f>
        <v>0</v>
      </c>
      <c r="Q152" s="50" t="e">
        <f>P152/Ф_2!P225/100</f>
        <v>#DIV/0!</v>
      </c>
      <c r="R152" s="162">
        <f t="shared" ref="R152" si="211">R149+R150+R151</f>
        <v>0</v>
      </c>
      <c r="S152" s="90">
        <f>S149+S150+S151</f>
        <v>0</v>
      </c>
      <c r="T152" s="50" t="e">
        <f>S152/Ф_2!S225/100</f>
        <v>#DIV/0!</v>
      </c>
      <c r="U152" s="162">
        <f t="shared" ref="U152" si="212">U149+U150+U151</f>
        <v>0</v>
      </c>
      <c r="V152" s="77">
        <f t="shared" si="208"/>
        <v>0</v>
      </c>
      <c r="W152" s="50" t="e">
        <f>V152/Ф_2!V225/100</f>
        <v>#DIV/0!</v>
      </c>
      <c r="X152" s="162">
        <f t="shared" si="208"/>
        <v>0</v>
      </c>
    </row>
    <row r="153" spans="1:24" s="177" customFormat="1" ht="13.9" customHeight="1" thickBot="1" x14ac:dyDescent="0.25">
      <c r="A153" s="120">
        <v>1</v>
      </c>
      <c r="B153" s="125">
        <v>2</v>
      </c>
      <c r="C153" s="120">
        <v>3</v>
      </c>
      <c r="D153" s="430"/>
      <c r="E153" s="430"/>
      <c r="F153" s="430"/>
      <c r="G153" s="125">
        <v>4</v>
      </c>
      <c r="H153" s="123">
        <v>5</v>
      </c>
      <c r="I153" s="126">
        <v>6</v>
      </c>
      <c r="J153" s="127">
        <v>7</v>
      </c>
      <c r="K153" s="123">
        <v>8</v>
      </c>
      <c r="L153" s="128">
        <v>9</v>
      </c>
      <c r="M153" s="125">
        <v>10</v>
      </c>
      <c r="N153" s="123">
        <v>11</v>
      </c>
      <c r="O153" s="126">
        <v>12</v>
      </c>
      <c r="P153" s="127">
        <v>13</v>
      </c>
      <c r="Q153" s="123">
        <v>14</v>
      </c>
      <c r="R153" s="128">
        <v>15</v>
      </c>
      <c r="S153" s="125">
        <v>16</v>
      </c>
      <c r="T153" s="123">
        <v>17</v>
      </c>
      <c r="U153" s="126">
        <v>18</v>
      </c>
      <c r="V153" s="127">
        <v>19</v>
      </c>
      <c r="W153" s="123">
        <v>20</v>
      </c>
      <c r="X153" s="126">
        <v>21</v>
      </c>
    </row>
    <row r="154" spans="1:24" x14ac:dyDescent="0.2">
      <c r="A154" s="508" t="s">
        <v>8</v>
      </c>
      <c r="B154" s="19" t="s">
        <v>9</v>
      </c>
      <c r="C154" s="528" t="s">
        <v>18</v>
      </c>
      <c r="D154" s="423"/>
      <c r="E154" s="423"/>
      <c r="F154" s="423"/>
      <c r="G154" s="29">
        <f>G145+G149</f>
        <v>0</v>
      </c>
      <c r="H154" s="52" t="e">
        <f>G154/Ф_2!G226/100</f>
        <v>#DIV/0!</v>
      </c>
      <c r="I154" s="161">
        <f t="shared" ref="I154:U156" si="213">I145+I149</f>
        <v>0</v>
      </c>
      <c r="J154" s="78">
        <f t="shared" si="213"/>
        <v>0</v>
      </c>
      <c r="K154" s="57" t="e">
        <f>J154/Ф_2!J226/100</f>
        <v>#DIV/0!</v>
      </c>
      <c r="L154" s="175">
        <f t="shared" si="213"/>
        <v>0</v>
      </c>
      <c r="M154" s="91">
        <f t="shared" si="213"/>
        <v>0</v>
      </c>
      <c r="N154" s="57" t="e">
        <f>M154/Ф_2!M226/100</f>
        <v>#DIV/0!</v>
      </c>
      <c r="O154" s="163">
        <f t="shared" si="213"/>
        <v>0</v>
      </c>
      <c r="P154" s="78">
        <f t="shared" si="213"/>
        <v>0</v>
      </c>
      <c r="Q154" s="57" t="e">
        <f>P154/Ф_2!P226/100</f>
        <v>#DIV/0!</v>
      </c>
      <c r="R154" s="175">
        <f t="shared" si="213"/>
        <v>0</v>
      </c>
      <c r="S154" s="91">
        <f t="shared" si="213"/>
        <v>0</v>
      </c>
      <c r="T154" s="57" t="e">
        <f>S154/Ф_2!S226/100</f>
        <v>#DIV/0!</v>
      </c>
      <c r="U154" s="163">
        <f t="shared" si="213"/>
        <v>0</v>
      </c>
      <c r="V154" s="27">
        <f>G154+J154+M154+P154+S154</f>
        <v>0</v>
      </c>
      <c r="W154" s="57" t="e">
        <f>V154/Ф_2!V226/100</f>
        <v>#DIV/0!</v>
      </c>
      <c r="X154" s="163">
        <f>I154+L154+O154+R154+U154</f>
        <v>0</v>
      </c>
    </row>
    <row r="155" spans="1:24" x14ac:dyDescent="0.2">
      <c r="A155" s="509"/>
      <c r="B155" s="13" t="s">
        <v>10</v>
      </c>
      <c r="C155" s="528"/>
      <c r="D155" s="423"/>
      <c r="E155" s="423"/>
      <c r="F155" s="423"/>
      <c r="G155" s="30">
        <f t="shared" ref="G155:U156" si="214">G146+G150</f>
        <v>0</v>
      </c>
      <c r="H155" s="49" t="e">
        <f>G155/Ф_2!G227/100</f>
        <v>#DIV/0!</v>
      </c>
      <c r="I155" s="158">
        <f t="shared" si="214"/>
        <v>0</v>
      </c>
      <c r="J155" s="28">
        <f t="shared" si="214"/>
        <v>0</v>
      </c>
      <c r="K155" s="49" t="e">
        <f>J155/Ф_2!J227/100</f>
        <v>#DIV/0!</v>
      </c>
      <c r="L155" s="170">
        <f t="shared" si="213"/>
        <v>0</v>
      </c>
      <c r="M155" s="30">
        <f t="shared" si="213"/>
        <v>0</v>
      </c>
      <c r="N155" s="49" t="e">
        <f>M155/Ф_2!M227/100</f>
        <v>#DIV/0!</v>
      </c>
      <c r="O155" s="158">
        <f t="shared" si="213"/>
        <v>0</v>
      </c>
      <c r="P155" s="28">
        <f t="shared" si="213"/>
        <v>0</v>
      </c>
      <c r="Q155" s="49" t="e">
        <f>P155/Ф_2!P227/100</f>
        <v>#DIV/0!</v>
      </c>
      <c r="R155" s="170">
        <f t="shared" si="213"/>
        <v>0</v>
      </c>
      <c r="S155" s="30">
        <f t="shared" si="213"/>
        <v>0</v>
      </c>
      <c r="T155" s="49" t="e">
        <f>S155/Ф_2!S227/100</f>
        <v>#DIV/0!</v>
      </c>
      <c r="U155" s="158">
        <f t="shared" si="214"/>
        <v>0</v>
      </c>
      <c r="V155" s="28">
        <f>G155+J155+M155+P155+S155</f>
        <v>0</v>
      </c>
      <c r="W155" s="49" t="e">
        <f>V155/Ф_2!V227/100</f>
        <v>#DIV/0!</v>
      </c>
      <c r="X155" s="158">
        <f>I155+L155+O155+R155+U155</f>
        <v>0</v>
      </c>
    </row>
    <row r="156" spans="1:24" x14ac:dyDescent="0.2">
      <c r="A156" s="509"/>
      <c r="B156" s="13" t="s">
        <v>11</v>
      </c>
      <c r="C156" s="528"/>
      <c r="D156" s="423"/>
      <c r="E156" s="423"/>
      <c r="F156" s="423"/>
      <c r="G156" s="30">
        <f t="shared" si="214"/>
        <v>0</v>
      </c>
      <c r="H156" s="49" t="e">
        <f>G156/Ф_2!G228/100</f>
        <v>#DIV/0!</v>
      </c>
      <c r="I156" s="158">
        <f t="shared" si="214"/>
        <v>0</v>
      </c>
      <c r="J156" s="28">
        <f t="shared" si="214"/>
        <v>0</v>
      </c>
      <c r="K156" s="49" t="e">
        <f>J156/Ф_2!J228/100</f>
        <v>#DIV/0!</v>
      </c>
      <c r="L156" s="170">
        <f t="shared" si="213"/>
        <v>0</v>
      </c>
      <c r="M156" s="30">
        <f t="shared" si="213"/>
        <v>0</v>
      </c>
      <c r="N156" s="49" t="e">
        <f>M156/Ф_2!M228/100</f>
        <v>#DIV/0!</v>
      </c>
      <c r="O156" s="158">
        <f t="shared" si="213"/>
        <v>0</v>
      </c>
      <c r="P156" s="28">
        <f t="shared" si="213"/>
        <v>0</v>
      </c>
      <c r="Q156" s="49" t="e">
        <f>P156/Ф_2!P228/100</f>
        <v>#DIV/0!</v>
      </c>
      <c r="R156" s="170">
        <f t="shared" si="213"/>
        <v>0</v>
      </c>
      <c r="S156" s="30">
        <f t="shared" si="213"/>
        <v>0</v>
      </c>
      <c r="T156" s="49" t="e">
        <f>S156/Ф_2!S228/100</f>
        <v>#DIV/0!</v>
      </c>
      <c r="U156" s="158">
        <f t="shared" si="214"/>
        <v>0</v>
      </c>
      <c r="V156" s="102">
        <f>G156+J156+M156+P156+S156</f>
        <v>0</v>
      </c>
      <c r="W156" s="49" t="e">
        <f>V156/Ф_2!V228/100</f>
        <v>#DIV/0!</v>
      </c>
      <c r="X156" s="158">
        <f>I156+L156+O156+R156+U156</f>
        <v>0</v>
      </c>
    </row>
    <row r="157" spans="1:24" ht="12.75" thickBot="1" x14ac:dyDescent="0.25">
      <c r="A157" s="513"/>
      <c r="B157" s="25" t="s">
        <v>12</v>
      </c>
      <c r="C157" s="528"/>
      <c r="D157" s="423"/>
      <c r="E157" s="423"/>
      <c r="F157" s="423"/>
      <c r="G157" s="90">
        <f>G154+G155+G156</f>
        <v>0</v>
      </c>
      <c r="H157" s="50" t="e">
        <f>G157/Ф_2!G229/100</f>
        <v>#DIV/0!</v>
      </c>
      <c r="I157" s="162">
        <f t="shared" ref="I157:X157" si="215">I154+I155+I156</f>
        <v>0</v>
      </c>
      <c r="J157" s="74">
        <f t="shared" si="215"/>
        <v>0</v>
      </c>
      <c r="K157" s="54" t="e">
        <f>J157/Ф_2!J229/100</f>
        <v>#DIV/0!</v>
      </c>
      <c r="L157" s="171">
        <f t="shared" si="215"/>
        <v>0</v>
      </c>
      <c r="M157" s="88">
        <f t="shared" si="215"/>
        <v>0</v>
      </c>
      <c r="N157" s="54" t="e">
        <f>M157/Ф_2!M229/100</f>
        <v>#DIV/0!</v>
      </c>
      <c r="O157" s="159">
        <f t="shared" si="215"/>
        <v>0</v>
      </c>
      <c r="P157" s="74">
        <f t="shared" si="215"/>
        <v>0</v>
      </c>
      <c r="Q157" s="54" t="e">
        <f>P157/Ф_2!P229/100</f>
        <v>#DIV/0!</v>
      </c>
      <c r="R157" s="171">
        <f t="shared" si="215"/>
        <v>0</v>
      </c>
      <c r="S157" s="88">
        <f t="shared" si="215"/>
        <v>0</v>
      </c>
      <c r="T157" s="54" t="e">
        <f>S157/Ф_2!S229/100</f>
        <v>#DIV/0!</v>
      </c>
      <c r="U157" s="159">
        <f t="shared" si="215"/>
        <v>0</v>
      </c>
      <c r="V157" s="74">
        <f t="shared" si="215"/>
        <v>0</v>
      </c>
      <c r="W157" s="54" t="e">
        <f>V157/Ф_2!V229/100</f>
        <v>#DIV/0!</v>
      </c>
      <c r="X157" s="159">
        <f t="shared" si="215"/>
        <v>0</v>
      </c>
    </row>
    <row r="158" spans="1:24" x14ac:dyDescent="0.2">
      <c r="A158" s="508" t="s">
        <v>14</v>
      </c>
      <c r="B158" s="15" t="s">
        <v>9</v>
      </c>
      <c r="C158" s="527" t="s">
        <v>16</v>
      </c>
      <c r="D158" s="424"/>
      <c r="E158" s="424"/>
      <c r="F158" s="424"/>
      <c r="G158" s="29">
        <f>G42+G86+G98+G145</f>
        <v>0</v>
      </c>
      <c r="H158" s="52" t="e">
        <f>G158/Ф_2!G230/100</f>
        <v>#DIV/0!</v>
      </c>
      <c r="I158" s="161">
        <f>I42+I86+I98+I145</f>
        <v>0</v>
      </c>
      <c r="J158" s="29">
        <f>J42+J86+J98+J145</f>
        <v>0</v>
      </c>
      <c r="K158" s="52" t="e">
        <f>J158/Ф_2!J230/100</f>
        <v>#DIV/0!</v>
      </c>
      <c r="L158" s="161">
        <f>L42+L86+L98+L145</f>
        <v>0</v>
      </c>
      <c r="M158" s="29">
        <f>M42+M86+M98+M145</f>
        <v>0</v>
      </c>
      <c r="N158" s="52" t="e">
        <f>M158/Ф_2!M230/100</f>
        <v>#DIV/0!</v>
      </c>
      <c r="O158" s="161">
        <f>O42+O86+O98+O145</f>
        <v>0</v>
      </c>
      <c r="P158" s="29">
        <f>P42+P86+P98+P145</f>
        <v>0</v>
      </c>
      <c r="Q158" s="52" t="e">
        <f>P158/Ф_2!P230/100</f>
        <v>#DIV/0!</v>
      </c>
      <c r="R158" s="161">
        <f>R42+R86+R98+R145</f>
        <v>0</v>
      </c>
      <c r="S158" s="29">
        <f>S42+S86+S98+S145</f>
        <v>0</v>
      </c>
      <c r="T158" s="52" t="e">
        <f>S158/Ф_2!S230/100</f>
        <v>#DIV/0!</v>
      </c>
      <c r="U158" s="161">
        <f>U42+U86+U98+U145</f>
        <v>0</v>
      </c>
      <c r="V158" s="101">
        <f>G158+J158+M158+P158+S158</f>
        <v>0</v>
      </c>
      <c r="W158" s="52" t="e">
        <f>V158/Ф_2!V230/100</f>
        <v>#DIV/0!</v>
      </c>
      <c r="X158" s="161">
        <f>I158+L158+O158+R158+U1967</f>
        <v>0</v>
      </c>
    </row>
    <row r="159" spans="1:24" x14ac:dyDescent="0.2">
      <c r="A159" s="509"/>
      <c r="B159" s="13" t="s">
        <v>10</v>
      </c>
      <c r="C159" s="528"/>
      <c r="D159" s="423"/>
      <c r="E159" s="423"/>
      <c r="F159" s="423"/>
      <c r="G159" s="30">
        <f t="shared" ref="G159:I160" si="216">G43+G87+G99+G146</f>
        <v>0</v>
      </c>
      <c r="H159" s="49" t="e">
        <f>G159/Ф_2!G231/100</f>
        <v>#DIV/0!</v>
      </c>
      <c r="I159" s="158">
        <f t="shared" si="216"/>
        <v>0</v>
      </c>
      <c r="J159" s="30">
        <f t="shared" ref="J159" si="217">J43+J87+J99+J146</f>
        <v>0</v>
      </c>
      <c r="K159" s="49" t="e">
        <f>J159/Ф_2!J231/100</f>
        <v>#DIV/0!</v>
      </c>
      <c r="L159" s="158">
        <f t="shared" ref="L159" si="218">L43+L87+L99+L146</f>
        <v>0</v>
      </c>
      <c r="M159" s="30">
        <f t="shared" ref="M159" si="219">M43+M87+M99+M146</f>
        <v>0</v>
      </c>
      <c r="N159" s="49" t="e">
        <f>M159/Ф_2!M231/100</f>
        <v>#DIV/0!</v>
      </c>
      <c r="O159" s="158">
        <f t="shared" ref="O159" si="220">O43+O87+O99+O146</f>
        <v>0</v>
      </c>
      <c r="P159" s="30">
        <f t="shared" ref="P159" si="221">P43+P87+P99+P146</f>
        <v>0</v>
      </c>
      <c r="Q159" s="49" t="e">
        <f>P159/Ф_2!P231/100</f>
        <v>#DIV/0!</v>
      </c>
      <c r="R159" s="158">
        <f t="shared" ref="R159" si="222">R43+R87+R99+R146</f>
        <v>0</v>
      </c>
      <c r="S159" s="30">
        <f t="shared" ref="S159" si="223">S43+S87+S99+S146</f>
        <v>0</v>
      </c>
      <c r="T159" s="49" t="e">
        <f>S159/Ф_2!S231/100</f>
        <v>#DIV/0!</v>
      </c>
      <c r="U159" s="158">
        <f t="shared" ref="U159" si="224">U43+U87+U99+U146</f>
        <v>0</v>
      </c>
      <c r="V159" s="28">
        <f>G159+J159+M159+P159+S159</f>
        <v>0</v>
      </c>
      <c r="W159" s="49" t="e">
        <f>V159/Ф_2!V231/100</f>
        <v>#DIV/0!</v>
      </c>
      <c r="X159" s="158">
        <f>I159+L159+O159+R159+U1968</f>
        <v>0</v>
      </c>
    </row>
    <row r="160" spans="1:24" x14ac:dyDescent="0.2">
      <c r="A160" s="509"/>
      <c r="B160" s="13" t="s">
        <v>11</v>
      </c>
      <c r="C160" s="528"/>
      <c r="D160" s="423"/>
      <c r="E160" s="423"/>
      <c r="F160" s="423"/>
      <c r="G160" s="30">
        <f>G44+G88+G100+G147</f>
        <v>0</v>
      </c>
      <c r="H160" s="53" t="e">
        <f>G160/Ф_2!G232/100</f>
        <v>#DIV/0!</v>
      </c>
      <c r="I160" s="158">
        <f t="shared" si="216"/>
        <v>0</v>
      </c>
      <c r="J160" s="30">
        <f t="shared" ref="J160" si="225">J44+J88+J100+J147</f>
        <v>0</v>
      </c>
      <c r="K160" s="53" t="e">
        <f>J160/Ф_2!J232/100</f>
        <v>#DIV/0!</v>
      </c>
      <c r="L160" s="158">
        <f t="shared" ref="L160" si="226">L44+L88+L100+L147</f>
        <v>0</v>
      </c>
      <c r="M160" s="30">
        <f t="shared" ref="M160" si="227">M44+M88+M100+M147</f>
        <v>0</v>
      </c>
      <c r="N160" s="53" t="e">
        <f>M160/Ф_2!M232/100</f>
        <v>#DIV/0!</v>
      </c>
      <c r="O160" s="158">
        <f t="shared" ref="O160" si="228">O44+O88+O100+O147</f>
        <v>0</v>
      </c>
      <c r="P160" s="30">
        <f t="shared" ref="P160" si="229">P44+P88+P100+P147</f>
        <v>0</v>
      </c>
      <c r="Q160" s="53" t="e">
        <f>P160/Ф_2!P232/100</f>
        <v>#DIV/0!</v>
      </c>
      <c r="R160" s="158">
        <f t="shared" ref="R160" si="230">R44+R88+R100+R147</f>
        <v>0</v>
      </c>
      <c r="S160" s="30">
        <f t="shared" ref="S160" si="231">S44+S88+S100+S147</f>
        <v>0</v>
      </c>
      <c r="T160" s="53" t="e">
        <f>S160/Ф_2!S232/100</f>
        <v>#DIV/0!</v>
      </c>
      <c r="U160" s="158">
        <f t="shared" ref="U160" si="232">U44+U88+U100+U147</f>
        <v>0</v>
      </c>
      <c r="V160" s="102">
        <f>G160+J160+M160+P160+S160</f>
        <v>0</v>
      </c>
      <c r="W160" s="53" t="e">
        <f>V160/Ф_2!V232/100</f>
        <v>#DIV/0!</v>
      </c>
      <c r="X160" s="158">
        <f>I160+L160+O160+R160+U1969</f>
        <v>0</v>
      </c>
    </row>
    <row r="161" spans="1:24" ht="12.75" thickBot="1" x14ac:dyDescent="0.25">
      <c r="A161" s="509"/>
      <c r="B161" s="14" t="s">
        <v>12</v>
      </c>
      <c r="C161" s="529"/>
      <c r="D161" s="425"/>
      <c r="E161" s="425"/>
      <c r="F161" s="425"/>
      <c r="G161" s="90">
        <f>G158+G159+G160</f>
        <v>0</v>
      </c>
      <c r="H161" s="50" t="e">
        <f>G161/Ф_2!G233/100</f>
        <v>#DIV/0!</v>
      </c>
      <c r="I161" s="162">
        <f t="shared" ref="I161:X161" si="233">I158+I159+I160</f>
        <v>0</v>
      </c>
      <c r="J161" s="90">
        <f>J158+J159+J160</f>
        <v>0</v>
      </c>
      <c r="K161" s="50" t="e">
        <f>J161/Ф_2!J233/100</f>
        <v>#DIV/0!</v>
      </c>
      <c r="L161" s="162">
        <f t="shared" ref="L161" si="234">L158+L159+L160</f>
        <v>0</v>
      </c>
      <c r="M161" s="90">
        <f>M158+M159+M160</f>
        <v>0</v>
      </c>
      <c r="N161" s="50" t="e">
        <f>M161/Ф_2!M233/100</f>
        <v>#DIV/0!</v>
      </c>
      <c r="O161" s="162">
        <f t="shared" ref="O161" si="235">O158+O159+O160</f>
        <v>0</v>
      </c>
      <c r="P161" s="90">
        <f>P158+P159+P160</f>
        <v>0</v>
      </c>
      <c r="Q161" s="50" t="e">
        <f>P161/Ф_2!P233/100</f>
        <v>#DIV/0!</v>
      </c>
      <c r="R161" s="162">
        <f t="shared" ref="R161" si="236">R158+R159+R160</f>
        <v>0</v>
      </c>
      <c r="S161" s="90">
        <f>S158+S159+S160</f>
        <v>0</v>
      </c>
      <c r="T161" s="50" t="e">
        <f>S161/Ф_2!S233/100</f>
        <v>#DIV/0!</v>
      </c>
      <c r="U161" s="162">
        <f t="shared" ref="U161" si="237">U158+U159+U160</f>
        <v>0</v>
      </c>
      <c r="V161" s="77">
        <f t="shared" si="233"/>
        <v>0</v>
      </c>
      <c r="W161" s="50" t="e">
        <f>V161/Ф_2!V233/100</f>
        <v>#DIV/0!</v>
      </c>
      <c r="X161" s="162">
        <f t="shared" si="233"/>
        <v>0</v>
      </c>
    </row>
    <row r="162" spans="1:24" ht="12.75" thickBot="1" x14ac:dyDescent="0.25">
      <c r="A162" s="509"/>
      <c r="B162" s="58" t="s">
        <v>9</v>
      </c>
      <c r="C162" s="536" t="s">
        <v>17</v>
      </c>
      <c r="D162" s="396"/>
      <c r="E162" s="396"/>
      <c r="F162" s="396"/>
      <c r="G162" s="29">
        <f>G46+G90+G103+G149</f>
        <v>0</v>
      </c>
      <c r="H162" s="52" t="e">
        <f>G162/Ф_2!G234/100</f>
        <v>#DIV/0!</v>
      </c>
      <c r="I162" s="161">
        <f>I46+I90+I103+I149</f>
        <v>0</v>
      </c>
      <c r="J162" s="29">
        <f>J46+J90+J103+J149</f>
        <v>0</v>
      </c>
      <c r="K162" s="52" t="e">
        <f>J162/Ф_2!J234/100</f>
        <v>#DIV/0!</v>
      </c>
      <c r="L162" s="161">
        <f>L46+L90+L103+L149</f>
        <v>0</v>
      </c>
      <c r="M162" s="29">
        <f>M46+M90+M103+M149</f>
        <v>0</v>
      </c>
      <c r="N162" s="52" t="e">
        <f>M162/Ф_2!M234/100</f>
        <v>#DIV/0!</v>
      </c>
      <c r="O162" s="161">
        <f>O46+O90+O103+O149</f>
        <v>0</v>
      </c>
      <c r="P162" s="29">
        <f>P46+P90+P103+P149</f>
        <v>0</v>
      </c>
      <c r="Q162" s="52" t="e">
        <f>P162/Ф_2!P234/100</f>
        <v>#DIV/0!</v>
      </c>
      <c r="R162" s="161">
        <f>R46+R90+R103+R149</f>
        <v>0</v>
      </c>
      <c r="S162" s="29">
        <f>S46+S90+S103+S149</f>
        <v>0</v>
      </c>
      <c r="T162" s="52" t="e">
        <f>S162/Ф_2!S234/100</f>
        <v>#DIV/0!</v>
      </c>
      <c r="U162" s="161">
        <f>U46+U90+U103+U149</f>
        <v>0</v>
      </c>
      <c r="V162" s="101">
        <f>G162+J162+M162+P162+S162</f>
        <v>0</v>
      </c>
      <c r="W162" s="52" t="e">
        <f>V162/Ф_2!V234/100</f>
        <v>#DIV/0!</v>
      </c>
      <c r="X162" s="161">
        <f>I162+L162+O162+R162+U1971</f>
        <v>0</v>
      </c>
    </row>
    <row r="163" spans="1:24" x14ac:dyDescent="0.2">
      <c r="A163" s="509"/>
      <c r="B163" s="59" t="s">
        <v>10</v>
      </c>
      <c r="C163" s="537"/>
      <c r="D163" s="397"/>
      <c r="E163" s="397"/>
      <c r="F163" s="397"/>
      <c r="G163" s="30">
        <f t="shared" ref="G163:G164" si="238">G47+G91+G104+G150</f>
        <v>0</v>
      </c>
      <c r="H163" s="51" t="e">
        <f>G163/Ф_2!G235/100</f>
        <v>#DIV/0!</v>
      </c>
      <c r="I163" s="158">
        <f t="shared" ref="I163" si="239">I47+I91+I103+I150</f>
        <v>0</v>
      </c>
      <c r="J163" s="30">
        <f t="shared" ref="J163:J164" si="240">J47+J91+J104+J150</f>
        <v>0</v>
      </c>
      <c r="K163" s="51" t="e">
        <f>J163/Ф_2!J235/100</f>
        <v>#DIV/0!</v>
      </c>
      <c r="L163" s="158">
        <f t="shared" ref="L163:L164" si="241">L47+L91+L103+L150</f>
        <v>0</v>
      </c>
      <c r="M163" s="30">
        <f t="shared" ref="M163:M164" si="242">M47+M91+M104+M150</f>
        <v>0</v>
      </c>
      <c r="N163" s="51" t="e">
        <f>M163/Ф_2!M235/100</f>
        <v>#DIV/0!</v>
      </c>
      <c r="O163" s="158">
        <f t="shared" ref="O163:O164" si="243">O47+O91+O103+O150</f>
        <v>0</v>
      </c>
      <c r="P163" s="30">
        <f t="shared" ref="P163:P164" si="244">P47+P91+P104+P150</f>
        <v>0</v>
      </c>
      <c r="Q163" s="51" t="e">
        <f>P163/Ф_2!P235/100</f>
        <v>#DIV/0!</v>
      </c>
      <c r="R163" s="158">
        <f t="shared" ref="R163:R164" si="245">R47+R91+R103+R150</f>
        <v>0</v>
      </c>
      <c r="S163" s="30">
        <f t="shared" ref="S163:S164" si="246">S47+S91+S104+S150</f>
        <v>0</v>
      </c>
      <c r="T163" s="51" t="e">
        <f>S163/Ф_2!S235/100</f>
        <v>#DIV/0!</v>
      </c>
      <c r="U163" s="158">
        <f t="shared" ref="U163:U164" si="247">U47+U91+U103+U150</f>
        <v>0</v>
      </c>
      <c r="V163" s="28">
        <f>G163+J163+M163+P163+S163</f>
        <v>0</v>
      </c>
      <c r="W163" s="51" t="e">
        <f>V163/Ф_2!V235/100</f>
        <v>#DIV/0!</v>
      </c>
      <c r="X163" s="158">
        <f>I163+L163+O163+R163+U1972</f>
        <v>0</v>
      </c>
    </row>
    <row r="164" spans="1:24" x14ac:dyDescent="0.2">
      <c r="A164" s="509"/>
      <c r="B164" s="59" t="s">
        <v>11</v>
      </c>
      <c r="C164" s="537"/>
      <c r="D164" s="397"/>
      <c r="E164" s="397"/>
      <c r="F164" s="397"/>
      <c r="G164" s="30">
        <f t="shared" si="238"/>
        <v>0</v>
      </c>
      <c r="H164" s="49" t="e">
        <f>G164/Ф_2!G236/100</f>
        <v>#DIV/0!</v>
      </c>
      <c r="I164" s="158">
        <f t="shared" ref="I164" si="248">I48+I92+I104+I151</f>
        <v>0</v>
      </c>
      <c r="J164" s="30">
        <f t="shared" si="240"/>
        <v>0</v>
      </c>
      <c r="K164" s="49" t="e">
        <f>J164/Ф_2!J236/100</f>
        <v>#DIV/0!</v>
      </c>
      <c r="L164" s="158">
        <f t="shared" si="241"/>
        <v>0</v>
      </c>
      <c r="M164" s="30">
        <f t="shared" si="242"/>
        <v>0</v>
      </c>
      <c r="N164" s="49" t="e">
        <f>M164/Ф_2!M236/100</f>
        <v>#DIV/0!</v>
      </c>
      <c r="O164" s="158">
        <f t="shared" si="243"/>
        <v>0</v>
      </c>
      <c r="P164" s="30">
        <f t="shared" si="244"/>
        <v>0</v>
      </c>
      <c r="Q164" s="49" t="e">
        <f>P164/Ф_2!P236/100</f>
        <v>#DIV/0!</v>
      </c>
      <c r="R164" s="158">
        <f t="shared" si="245"/>
        <v>0</v>
      </c>
      <c r="S164" s="30">
        <f t="shared" si="246"/>
        <v>0</v>
      </c>
      <c r="T164" s="49" t="e">
        <f>S164/Ф_2!S236/100</f>
        <v>#DIV/0!</v>
      </c>
      <c r="U164" s="158">
        <f t="shared" si="247"/>
        <v>0</v>
      </c>
      <c r="V164" s="102">
        <f>G164+J164+M164+P164+S164</f>
        <v>0</v>
      </c>
      <c r="W164" s="49" t="e">
        <f>V164/Ф_2!V236/100</f>
        <v>#DIV/0!</v>
      </c>
      <c r="X164" s="158">
        <f>I164+L164+O164+R164+U1973</f>
        <v>0</v>
      </c>
    </row>
    <row r="165" spans="1:24" ht="12.75" thickBot="1" x14ac:dyDescent="0.25">
      <c r="A165" s="509"/>
      <c r="B165" s="60" t="s">
        <v>12</v>
      </c>
      <c r="C165" s="538"/>
      <c r="D165" s="398"/>
      <c r="E165" s="398"/>
      <c r="F165" s="398"/>
      <c r="G165" s="90">
        <f>G162+G163+G164</f>
        <v>0</v>
      </c>
      <c r="H165" s="50" t="e">
        <f>G165/Ф_2!G237/100</f>
        <v>#DIV/0!</v>
      </c>
      <c r="I165" s="162">
        <f t="shared" ref="I165:X165" si="249">I162+I163+I164</f>
        <v>0</v>
      </c>
      <c r="J165" s="90">
        <f>J162+J163+J164</f>
        <v>0</v>
      </c>
      <c r="K165" s="50" t="e">
        <f>J165/Ф_2!J237/100</f>
        <v>#DIV/0!</v>
      </c>
      <c r="L165" s="162">
        <f t="shared" ref="L165" si="250">L162+L163+L164</f>
        <v>0</v>
      </c>
      <c r="M165" s="90">
        <f>M162+M163+M164</f>
        <v>0</v>
      </c>
      <c r="N165" s="50" t="e">
        <f>M165/Ф_2!M237/100</f>
        <v>#DIV/0!</v>
      </c>
      <c r="O165" s="162">
        <f t="shared" ref="O165" si="251">O162+O163+O164</f>
        <v>0</v>
      </c>
      <c r="P165" s="90">
        <f>P162+P163+P164</f>
        <v>0</v>
      </c>
      <c r="Q165" s="50" t="e">
        <f>P165/Ф_2!P237/100</f>
        <v>#DIV/0!</v>
      </c>
      <c r="R165" s="162">
        <f t="shared" ref="R165" si="252">R162+R163+R164</f>
        <v>0</v>
      </c>
      <c r="S165" s="90">
        <f>S162+S163+S164</f>
        <v>0</v>
      </c>
      <c r="T165" s="50" t="e">
        <f>S165/Ф_2!S237/100</f>
        <v>#DIV/0!</v>
      </c>
      <c r="U165" s="162">
        <f t="shared" ref="U165" si="253">U162+U163+U164</f>
        <v>0</v>
      </c>
      <c r="V165" s="77">
        <f t="shared" si="249"/>
        <v>0</v>
      </c>
      <c r="W165" s="50" t="e">
        <f>V165/Ф_2!V237/100</f>
        <v>#DIV/0!</v>
      </c>
      <c r="X165" s="162">
        <f t="shared" si="249"/>
        <v>0</v>
      </c>
    </row>
    <row r="166" spans="1:24" x14ac:dyDescent="0.2">
      <c r="A166" s="509"/>
      <c r="B166" s="15" t="s">
        <v>9</v>
      </c>
      <c r="C166" s="527" t="s">
        <v>18</v>
      </c>
      <c r="D166" s="423"/>
      <c r="E166" s="423"/>
      <c r="F166" s="423"/>
      <c r="G166" s="91">
        <f>G158+G162</f>
        <v>0</v>
      </c>
      <c r="H166" s="57" t="e">
        <f>G166/Ф_2!G238/100</f>
        <v>#DIV/0!</v>
      </c>
      <c r="I166" s="163">
        <f t="shared" ref="I166:U166" si="254">I158+I162</f>
        <v>0</v>
      </c>
      <c r="J166" s="76">
        <f t="shared" si="254"/>
        <v>0</v>
      </c>
      <c r="K166" s="52" t="e">
        <f>J166/Ф_2!J238/100</f>
        <v>#DIV/0!</v>
      </c>
      <c r="L166" s="173">
        <f t="shared" si="254"/>
        <v>0</v>
      </c>
      <c r="M166" s="29">
        <f t="shared" si="254"/>
        <v>0</v>
      </c>
      <c r="N166" s="52" t="e">
        <f>M166/Ф_2!M238/100</f>
        <v>#DIV/0!</v>
      </c>
      <c r="O166" s="161">
        <f t="shared" si="254"/>
        <v>0</v>
      </c>
      <c r="P166" s="76">
        <f t="shared" si="254"/>
        <v>0</v>
      </c>
      <c r="Q166" s="52" t="e">
        <f>P166/Ф_2!P238/100</f>
        <v>#DIV/0!</v>
      </c>
      <c r="R166" s="173">
        <f t="shared" si="254"/>
        <v>0</v>
      </c>
      <c r="S166" s="29">
        <f t="shared" si="254"/>
        <v>0</v>
      </c>
      <c r="T166" s="52" t="e">
        <f>S166/Ф_2!S238/100</f>
        <v>#DIV/0!</v>
      </c>
      <c r="U166" s="161">
        <f t="shared" si="254"/>
        <v>0</v>
      </c>
      <c r="V166" s="101">
        <f>G166+J166+M166+P166+S166</f>
        <v>0</v>
      </c>
      <c r="W166" s="52" t="e">
        <f>V166/Ф_2!V238/100</f>
        <v>#DIV/0!</v>
      </c>
      <c r="X166" s="161">
        <f>I166+L166+O166+R166+U1975</f>
        <v>0</v>
      </c>
    </row>
    <row r="167" spans="1:24" x14ac:dyDescent="0.2">
      <c r="A167" s="509"/>
      <c r="B167" s="13" t="s">
        <v>10</v>
      </c>
      <c r="C167" s="528"/>
      <c r="D167" s="423"/>
      <c r="E167" s="423"/>
      <c r="F167" s="423"/>
      <c r="G167" s="61">
        <f t="shared" ref="G167:U168" si="255">G159+G163</f>
        <v>0</v>
      </c>
      <c r="H167" s="49" t="e">
        <f>G167/Ф_2!G239/100</f>
        <v>#DIV/0!</v>
      </c>
      <c r="I167" s="165">
        <f t="shared" si="255"/>
        <v>0</v>
      </c>
      <c r="J167" s="28">
        <f t="shared" si="255"/>
        <v>0</v>
      </c>
      <c r="K167" s="49" t="e">
        <f>J167/Ф_2!J239/100</f>
        <v>#DIV/0!</v>
      </c>
      <c r="L167" s="170">
        <f t="shared" si="255"/>
        <v>0</v>
      </c>
      <c r="M167" s="30">
        <f t="shared" si="255"/>
        <v>0</v>
      </c>
      <c r="N167" s="49" t="e">
        <f>M167/Ф_2!M239/100</f>
        <v>#DIV/0!</v>
      </c>
      <c r="O167" s="158">
        <f t="shared" si="255"/>
        <v>0</v>
      </c>
      <c r="P167" s="28">
        <f t="shared" si="255"/>
        <v>0</v>
      </c>
      <c r="Q167" s="49" t="e">
        <f>P167/Ф_2!P239/100</f>
        <v>#DIV/0!</v>
      </c>
      <c r="R167" s="170">
        <f t="shared" si="255"/>
        <v>0</v>
      </c>
      <c r="S167" s="30">
        <f t="shared" si="255"/>
        <v>0</v>
      </c>
      <c r="T167" s="49" t="e">
        <f>S167/Ф_2!S239/100</f>
        <v>#DIV/0!</v>
      </c>
      <c r="U167" s="158">
        <f t="shared" si="255"/>
        <v>0</v>
      </c>
      <c r="V167" s="28">
        <f>G167+J167+M167+P167+S167</f>
        <v>0</v>
      </c>
      <c r="W167" s="49" t="e">
        <f>V167/Ф_2!V239/100</f>
        <v>#DIV/0!</v>
      </c>
      <c r="X167" s="158">
        <f>I167+L167+O167+R167+U1976</f>
        <v>0</v>
      </c>
    </row>
    <row r="168" spans="1:24" x14ac:dyDescent="0.2">
      <c r="A168" s="509"/>
      <c r="B168" s="13" t="s">
        <v>11</v>
      </c>
      <c r="C168" s="528"/>
      <c r="D168" s="423"/>
      <c r="E168" s="423"/>
      <c r="F168" s="423"/>
      <c r="G168" s="30">
        <f t="shared" si="255"/>
        <v>0</v>
      </c>
      <c r="H168" s="53" t="e">
        <f>G168/Ф_2!G240/100</f>
        <v>#DIV/0!</v>
      </c>
      <c r="I168" s="158">
        <f t="shared" si="255"/>
        <v>0</v>
      </c>
      <c r="J168" s="28">
        <f t="shared" si="255"/>
        <v>0</v>
      </c>
      <c r="K168" s="53" t="e">
        <f>J168/Ф_2!J240/100</f>
        <v>#DIV/0!</v>
      </c>
      <c r="L168" s="170">
        <f t="shared" si="255"/>
        <v>0</v>
      </c>
      <c r="M168" s="30">
        <f t="shared" si="255"/>
        <v>0</v>
      </c>
      <c r="N168" s="53" t="e">
        <f>M168/Ф_2!M240/100</f>
        <v>#DIV/0!</v>
      </c>
      <c r="O168" s="158">
        <f t="shared" si="255"/>
        <v>0</v>
      </c>
      <c r="P168" s="28">
        <f t="shared" si="255"/>
        <v>0</v>
      </c>
      <c r="Q168" s="53" t="e">
        <f>P168/Ф_2!P240/100</f>
        <v>#DIV/0!</v>
      </c>
      <c r="R168" s="170">
        <f t="shared" si="255"/>
        <v>0</v>
      </c>
      <c r="S168" s="30">
        <f t="shared" si="255"/>
        <v>0</v>
      </c>
      <c r="T168" s="53" t="e">
        <f>S168/Ф_2!S240/100</f>
        <v>#DIV/0!</v>
      </c>
      <c r="U168" s="158">
        <f t="shared" si="255"/>
        <v>0</v>
      </c>
      <c r="V168" s="102">
        <f>G168+J168+M168+P168+S168</f>
        <v>0</v>
      </c>
      <c r="W168" s="53" t="e">
        <f>V168/Ф_2!V240/100</f>
        <v>#DIV/0!</v>
      </c>
      <c r="X168" s="158">
        <f>I168+L168+O168+R168+U1977</f>
        <v>0</v>
      </c>
    </row>
    <row r="169" spans="1:24" ht="12.75" thickBot="1" x14ac:dyDescent="0.25">
      <c r="A169" s="509"/>
      <c r="B169" s="14" t="s">
        <v>12</v>
      </c>
      <c r="C169" s="529"/>
      <c r="D169" s="425"/>
      <c r="E169" s="425"/>
      <c r="F169" s="425"/>
      <c r="G169" s="90">
        <f>G166+G167+G168</f>
        <v>0</v>
      </c>
      <c r="H169" s="50" t="e">
        <f>G169/Ф_2!G241/100</f>
        <v>#DIV/0!</v>
      </c>
      <c r="I169" s="162">
        <f t="shared" ref="I169:X169" si="256">I166+I167+I168</f>
        <v>0</v>
      </c>
      <c r="J169" s="77">
        <f t="shared" si="256"/>
        <v>0</v>
      </c>
      <c r="K169" s="50" t="e">
        <f>J169/Ф_2!J241/100</f>
        <v>#DIV/0!</v>
      </c>
      <c r="L169" s="174">
        <f t="shared" si="256"/>
        <v>0</v>
      </c>
      <c r="M169" s="90">
        <f t="shared" si="256"/>
        <v>0</v>
      </c>
      <c r="N169" s="50" t="e">
        <f>M169/Ф_2!M241/100</f>
        <v>#DIV/0!</v>
      </c>
      <c r="O169" s="162">
        <f t="shared" si="256"/>
        <v>0</v>
      </c>
      <c r="P169" s="77">
        <f t="shared" si="256"/>
        <v>0</v>
      </c>
      <c r="Q169" s="50" t="e">
        <f>P169/Ф_2!P241/100</f>
        <v>#DIV/0!</v>
      </c>
      <c r="R169" s="174">
        <f t="shared" si="256"/>
        <v>0</v>
      </c>
      <c r="S169" s="90">
        <f t="shared" si="256"/>
        <v>0</v>
      </c>
      <c r="T169" s="50" t="e">
        <f>S169/Ф_2!S241/100</f>
        <v>#DIV/0!</v>
      </c>
      <c r="U169" s="162">
        <f t="shared" si="256"/>
        <v>0</v>
      </c>
      <c r="V169" s="77">
        <f t="shared" si="256"/>
        <v>0</v>
      </c>
      <c r="W169" s="50" t="e">
        <f>V169/Ф_2!V241/100</f>
        <v>#DIV/0!</v>
      </c>
      <c r="X169" s="162">
        <f t="shared" si="256"/>
        <v>0</v>
      </c>
    </row>
    <row r="170" spans="1:24" ht="15" customHeight="1" x14ac:dyDescent="0.2">
      <c r="A170" s="133" t="s">
        <v>0</v>
      </c>
      <c r="B170" s="55"/>
      <c r="C170" s="55"/>
      <c r="D170" s="55"/>
      <c r="E170" s="55"/>
      <c r="F170" s="55"/>
      <c r="G170" s="87"/>
      <c r="H170" s="55"/>
      <c r="I170" s="157"/>
      <c r="J170" s="87"/>
      <c r="K170" s="55"/>
      <c r="L170" s="157"/>
      <c r="M170" s="87"/>
      <c r="N170" s="55"/>
      <c r="O170" s="157"/>
      <c r="P170" s="87"/>
      <c r="Q170" s="55"/>
      <c r="R170" s="157"/>
      <c r="S170" s="87"/>
      <c r="T170" s="55"/>
      <c r="U170" s="157"/>
      <c r="V170" s="87"/>
      <c r="W170" s="55"/>
      <c r="X170" s="157"/>
    </row>
    <row r="171" spans="1:24" ht="12.6" customHeight="1" x14ac:dyDescent="0.2">
      <c r="A171" s="134" t="s">
        <v>51</v>
      </c>
      <c r="B171" s="28" t="s">
        <v>30</v>
      </c>
      <c r="C171" s="62" t="s">
        <v>30</v>
      </c>
      <c r="D171" s="421"/>
      <c r="E171" s="421"/>
      <c r="F171" s="421"/>
      <c r="G171" s="30">
        <f>G127+G112+G68+G24</f>
        <v>0</v>
      </c>
      <c r="H171" s="49" t="s">
        <v>30</v>
      </c>
      <c r="I171" s="158">
        <f>I127+I112+I68+I24</f>
        <v>0</v>
      </c>
      <c r="J171" s="30">
        <f>J127+J112+J68+J24</f>
        <v>0</v>
      </c>
      <c r="K171" s="49" t="s">
        <v>30</v>
      </c>
      <c r="L171" s="158">
        <f>L127+L112+L68+L24</f>
        <v>0</v>
      </c>
      <c r="M171" s="30"/>
      <c r="N171" s="49" t="s">
        <v>30</v>
      </c>
      <c r="O171" s="158">
        <f>O127+O112+O68+O24</f>
        <v>0</v>
      </c>
      <c r="P171" s="30"/>
      <c r="Q171" s="49" t="s">
        <v>30</v>
      </c>
      <c r="R171" s="158">
        <f>R127+R112+R68+R24</f>
        <v>0</v>
      </c>
      <c r="S171" s="30">
        <f>S127+S112+S68+S24</f>
        <v>0</v>
      </c>
      <c r="T171" s="49" t="s">
        <v>30</v>
      </c>
      <c r="U171" s="158">
        <f>U127+U112+U68+U24</f>
        <v>0</v>
      </c>
      <c r="V171" s="30">
        <f>G171+J171+M171+P171+S171</f>
        <v>0</v>
      </c>
      <c r="W171" s="49" t="s">
        <v>30</v>
      </c>
      <c r="X171" s="158">
        <f>U171+R171+O171+L171+I171</f>
        <v>0</v>
      </c>
    </row>
    <row r="172" spans="1:24" ht="13.15" customHeight="1" thickBot="1" x14ac:dyDescent="0.25">
      <c r="A172" s="136" t="s">
        <v>52</v>
      </c>
      <c r="B172" s="77" t="s">
        <v>30</v>
      </c>
      <c r="C172" s="70" t="s">
        <v>30</v>
      </c>
      <c r="D172" s="422"/>
      <c r="E172" s="422"/>
      <c r="F172" s="422"/>
      <c r="G172" s="88">
        <f>G128+G113+G69+G25</f>
        <v>0</v>
      </c>
      <c r="H172" s="54" t="s">
        <v>30</v>
      </c>
      <c r="I172" s="159">
        <f>I128+I113+I69+I25</f>
        <v>0</v>
      </c>
      <c r="J172" s="88">
        <f>J128+J113+J69+J25</f>
        <v>0</v>
      </c>
      <c r="K172" s="54" t="s">
        <v>30</v>
      </c>
      <c r="L172" s="159">
        <f>L128+L113+L69+L25</f>
        <v>0</v>
      </c>
      <c r="M172" s="88"/>
      <c r="N172" s="54" t="s">
        <v>30</v>
      </c>
      <c r="O172" s="159">
        <f>O128+O113+O69+O25</f>
        <v>0</v>
      </c>
      <c r="P172" s="88"/>
      <c r="Q172" s="54" t="s">
        <v>30</v>
      </c>
      <c r="R172" s="159">
        <f>R128+R113+R69+R25</f>
        <v>0</v>
      </c>
      <c r="S172" s="88">
        <f>S128+S113+S69+S25</f>
        <v>0</v>
      </c>
      <c r="T172" s="54" t="s">
        <v>30</v>
      </c>
      <c r="U172" s="159">
        <f>U128+U113+U69+U25</f>
        <v>0</v>
      </c>
      <c r="V172" s="90">
        <f>G172+J172+M172+P172+S172</f>
        <v>0</v>
      </c>
      <c r="W172" s="54" t="s">
        <v>30</v>
      </c>
      <c r="X172" s="162">
        <f>U172+R172+O172+L172+I172</f>
        <v>0</v>
      </c>
    </row>
    <row r="173" spans="1:24" ht="13.15" customHeight="1" x14ac:dyDescent="0.2">
      <c r="A173" s="133" t="s">
        <v>1</v>
      </c>
      <c r="B173" s="213"/>
      <c r="C173" s="213"/>
      <c r="D173" s="213"/>
      <c r="E173" s="213"/>
      <c r="F173" s="213"/>
      <c r="G173" s="214"/>
      <c r="H173" s="213"/>
      <c r="I173" s="215"/>
      <c r="J173" s="214"/>
      <c r="K173" s="213"/>
      <c r="L173" s="215"/>
      <c r="M173" s="214"/>
      <c r="N173" s="213"/>
      <c r="O173" s="215"/>
      <c r="P173" s="214"/>
      <c r="Q173" s="213"/>
      <c r="R173" s="215"/>
      <c r="S173" s="214"/>
      <c r="T173" s="213"/>
      <c r="U173" s="215"/>
      <c r="V173" s="214"/>
      <c r="W173" s="213"/>
      <c r="X173" s="215"/>
    </row>
    <row r="174" spans="1:24" ht="13.9" customHeight="1" x14ac:dyDescent="0.2">
      <c r="A174" s="134" t="s">
        <v>51</v>
      </c>
      <c r="B174" s="28" t="s">
        <v>30</v>
      </c>
      <c r="C174" s="62" t="s">
        <v>30</v>
      </c>
      <c r="D174" s="421"/>
      <c r="E174" s="421"/>
      <c r="F174" s="421"/>
      <c r="G174" s="30">
        <f>G142+G83+G39</f>
        <v>0</v>
      </c>
      <c r="H174" s="49" t="s">
        <v>30</v>
      </c>
      <c r="I174" s="158">
        <f>I142+I83+I39</f>
        <v>0</v>
      </c>
      <c r="J174" s="30">
        <f>J142+J83+J39</f>
        <v>0</v>
      </c>
      <c r="K174" s="49" t="s">
        <v>30</v>
      </c>
      <c r="L174" s="158">
        <f>L142+L83+L39</f>
        <v>0</v>
      </c>
      <c r="M174" s="30">
        <f>M142+M83+M39</f>
        <v>0</v>
      </c>
      <c r="N174" s="49" t="s">
        <v>30</v>
      </c>
      <c r="O174" s="158">
        <f>O142+O83+O39</f>
        <v>0</v>
      </c>
      <c r="P174" s="30"/>
      <c r="Q174" s="49" t="s">
        <v>30</v>
      </c>
      <c r="R174" s="158">
        <f>R142+R83+R39</f>
        <v>0</v>
      </c>
      <c r="S174" s="30">
        <f>S142+S83+S39</f>
        <v>0</v>
      </c>
      <c r="T174" s="49" t="s">
        <v>30</v>
      </c>
      <c r="U174" s="158">
        <f>U142+U83+U39</f>
        <v>0</v>
      </c>
      <c r="V174" s="61">
        <f t="shared" ref="V174:V176" si="257">G174+J174+M174+P174+S174</f>
        <v>0</v>
      </c>
      <c r="W174" s="49" t="s">
        <v>30</v>
      </c>
      <c r="X174" s="158">
        <f t="shared" ref="X174:X176" si="258">I174+L174+O174+R174+U174</f>
        <v>0</v>
      </c>
    </row>
    <row r="175" spans="1:24" ht="13.9" customHeight="1" x14ac:dyDescent="0.2">
      <c r="A175" s="134" t="s">
        <v>52</v>
      </c>
      <c r="B175" s="28" t="s">
        <v>30</v>
      </c>
      <c r="C175" s="62" t="s">
        <v>30</v>
      </c>
      <c r="D175" s="421"/>
      <c r="E175" s="421"/>
      <c r="F175" s="421"/>
      <c r="G175" s="30">
        <f t="shared" ref="G175:I176" si="259">G143+G84+G40</f>
        <v>0</v>
      </c>
      <c r="H175" s="49" t="s">
        <v>30</v>
      </c>
      <c r="I175" s="158">
        <f t="shared" si="259"/>
        <v>0</v>
      </c>
      <c r="J175" s="30">
        <f t="shared" ref="J175" si="260">J143+J84+J40</f>
        <v>0</v>
      </c>
      <c r="K175" s="49" t="s">
        <v>30</v>
      </c>
      <c r="L175" s="158">
        <f t="shared" ref="L175:M175" si="261">L143+L84+L40</f>
        <v>0</v>
      </c>
      <c r="M175" s="30">
        <f t="shared" si="261"/>
        <v>0</v>
      </c>
      <c r="N175" s="49" t="s">
        <v>30</v>
      </c>
      <c r="O175" s="158">
        <f t="shared" ref="O175" si="262">O143+O84+O40</f>
        <v>0</v>
      </c>
      <c r="P175" s="30"/>
      <c r="Q175" s="49" t="s">
        <v>30</v>
      </c>
      <c r="R175" s="158">
        <f t="shared" ref="R175:S175" si="263">R143+R84+R40</f>
        <v>0</v>
      </c>
      <c r="S175" s="30">
        <f t="shared" si="263"/>
        <v>0</v>
      </c>
      <c r="T175" s="49" t="s">
        <v>30</v>
      </c>
      <c r="U175" s="158">
        <f t="shared" ref="U175" si="264">U143+U84+U40</f>
        <v>0</v>
      </c>
      <c r="V175" s="61">
        <f t="shared" si="257"/>
        <v>0</v>
      </c>
      <c r="W175" s="49" t="s">
        <v>30</v>
      </c>
      <c r="X175" s="158">
        <f t="shared" si="258"/>
        <v>0</v>
      </c>
    </row>
    <row r="176" spans="1:24" ht="14.45" customHeight="1" thickBot="1" x14ac:dyDescent="0.25">
      <c r="A176" s="135" t="s">
        <v>53</v>
      </c>
      <c r="B176" s="74" t="s">
        <v>30</v>
      </c>
      <c r="C176" s="69" t="s">
        <v>30</v>
      </c>
      <c r="D176" s="422"/>
      <c r="E176" s="422"/>
      <c r="F176" s="422"/>
      <c r="G176" s="88">
        <f t="shared" si="259"/>
        <v>0</v>
      </c>
      <c r="H176" s="54" t="s">
        <v>30</v>
      </c>
      <c r="I176" s="159">
        <f t="shared" si="259"/>
        <v>0</v>
      </c>
      <c r="J176" s="90">
        <f t="shared" ref="J176" si="265">J144+J85+J41</f>
        <v>0</v>
      </c>
      <c r="K176" s="54" t="s">
        <v>30</v>
      </c>
      <c r="L176" s="162">
        <f t="shared" ref="L176:M176" si="266">L144+L85+L41</f>
        <v>0</v>
      </c>
      <c r="M176" s="88">
        <f t="shared" si="266"/>
        <v>0</v>
      </c>
      <c r="N176" s="54" t="s">
        <v>30</v>
      </c>
      <c r="O176" s="159">
        <f t="shared" ref="O176" si="267">O144+O85+O41</f>
        <v>0</v>
      </c>
      <c r="P176" s="88"/>
      <c r="Q176" s="54" t="s">
        <v>30</v>
      </c>
      <c r="R176" s="159">
        <f t="shared" ref="R176:S176" si="268">R144+R85+R41</f>
        <v>0</v>
      </c>
      <c r="S176" s="90">
        <f t="shared" si="268"/>
        <v>0</v>
      </c>
      <c r="T176" s="50" t="s">
        <v>30</v>
      </c>
      <c r="U176" s="162">
        <f t="shared" ref="U176" si="269">U144+U85+U41</f>
        <v>0</v>
      </c>
      <c r="V176" s="210">
        <f t="shared" si="257"/>
        <v>0</v>
      </c>
      <c r="W176" s="54" t="s">
        <v>30</v>
      </c>
      <c r="X176" s="162">
        <f t="shared" si="258"/>
        <v>0</v>
      </c>
    </row>
    <row r="177" spans="1:24" s="32" customFormat="1" ht="12" customHeight="1" x14ac:dyDescent="0.2">
      <c r="A177" s="551" t="s">
        <v>47</v>
      </c>
      <c r="B177" s="554" t="s">
        <v>51</v>
      </c>
      <c r="C177" s="555"/>
      <c r="D177" s="431"/>
      <c r="E177" s="431"/>
      <c r="F177" s="431"/>
      <c r="G177" s="83" t="s">
        <v>30</v>
      </c>
      <c r="H177" s="152" t="s">
        <v>30</v>
      </c>
      <c r="I177" s="178" t="e">
        <f>I171/Ф_2d!H171</f>
        <v>#DIV/0!</v>
      </c>
      <c r="J177" s="83" t="s">
        <v>30</v>
      </c>
      <c r="K177" s="6" t="s">
        <v>30</v>
      </c>
      <c r="L177" s="178" t="e">
        <f>L171/Ф_2d!J171</f>
        <v>#DIV/0!</v>
      </c>
      <c r="M177" s="83" t="s">
        <v>30</v>
      </c>
      <c r="N177" s="6" t="s">
        <v>30</v>
      </c>
      <c r="O177" s="178" t="e">
        <f>O171/Ф_2d!L171</f>
        <v>#DIV/0!</v>
      </c>
      <c r="P177" s="83" t="s">
        <v>30</v>
      </c>
      <c r="Q177" s="6" t="s">
        <v>30</v>
      </c>
      <c r="R177" s="178" t="e">
        <f>R174/Ф_2d!N171</f>
        <v>#DIV/0!</v>
      </c>
      <c r="S177" s="89" t="s">
        <v>30</v>
      </c>
      <c r="T177" s="22" t="s">
        <v>30</v>
      </c>
      <c r="U177" s="184" t="e">
        <f>U171/Ф_2d!P171</f>
        <v>#DIV/0!</v>
      </c>
      <c r="V177" s="71" t="s">
        <v>30</v>
      </c>
      <c r="W177" s="96" t="s">
        <v>30</v>
      </c>
      <c r="X177" s="184" t="e">
        <f>X171/Ф_2d!R171</f>
        <v>#DIV/0!</v>
      </c>
    </row>
    <row r="178" spans="1:24" s="32" customFormat="1" ht="12.75" thickBot="1" x14ac:dyDescent="0.25">
      <c r="A178" s="552"/>
      <c r="B178" s="556" t="s">
        <v>52</v>
      </c>
      <c r="C178" s="557"/>
      <c r="D178" s="432"/>
      <c r="E178" s="432"/>
      <c r="F178" s="432"/>
      <c r="G178" s="85" t="s">
        <v>30</v>
      </c>
      <c r="H178" s="153" t="s">
        <v>30</v>
      </c>
      <c r="I178" s="180" t="e">
        <f>I172/Ф_2d!H172</f>
        <v>#DIV/0!</v>
      </c>
      <c r="J178" s="85" t="s">
        <v>30</v>
      </c>
      <c r="K178" s="9" t="s">
        <v>30</v>
      </c>
      <c r="L178" s="195" t="e">
        <f>L172/Ф_2d!J172</f>
        <v>#DIV/0!</v>
      </c>
      <c r="M178" s="85" t="s">
        <v>30</v>
      </c>
      <c r="N178" s="9" t="s">
        <v>30</v>
      </c>
      <c r="O178" s="195" t="e">
        <f>O172/Ф_2d!L172</f>
        <v>#DIV/0!</v>
      </c>
      <c r="P178" s="85" t="s">
        <v>30</v>
      </c>
      <c r="Q178" s="9" t="s">
        <v>30</v>
      </c>
      <c r="R178" s="195" t="e">
        <f>R175/Ф_2d!N172</f>
        <v>#DIV/0!</v>
      </c>
      <c r="S178" s="84" t="s">
        <v>30</v>
      </c>
      <c r="T178" s="3" t="s">
        <v>30</v>
      </c>
      <c r="U178" s="184" t="e">
        <f>U172/Ф_2d!P172</f>
        <v>#DIV/0!</v>
      </c>
      <c r="V178" s="72" t="s">
        <v>30</v>
      </c>
      <c r="W178" s="97" t="s">
        <v>30</v>
      </c>
      <c r="X178" s="184" t="e">
        <f>X172/Ф_2d!R172</f>
        <v>#DIV/0!</v>
      </c>
    </row>
    <row r="179" spans="1:24" s="32" customFormat="1" ht="12" customHeight="1" x14ac:dyDescent="0.2">
      <c r="A179" s="552"/>
      <c r="B179" s="554" t="s">
        <v>51</v>
      </c>
      <c r="C179" s="555"/>
      <c r="D179" s="433"/>
      <c r="E179" s="433"/>
      <c r="F179" s="433"/>
      <c r="G179" s="89" t="s">
        <v>30</v>
      </c>
      <c r="H179" s="150" t="s">
        <v>30</v>
      </c>
      <c r="I179" s="184" t="e">
        <f>I174/Ф_2d!H174</f>
        <v>#DIV/0!</v>
      </c>
      <c r="J179" s="83" t="s">
        <v>30</v>
      </c>
      <c r="K179" s="6" t="s">
        <v>30</v>
      </c>
      <c r="L179" s="178" t="e">
        <f>L173/Ф_2d!J173</f>
        <v>#DIV/0!</v>
      </c>
      <c r="M179" s="83" t="s">
        <v>30</v>
      </c>
      <c r="N179" s="6" t="s">
        <v>30</v>
      </c>
      <c r="O179" s="181" t="e">
        <f>O174/Ф_2d!L174</f>
        <v>#DIV/0!</v>
      </c>
      <c r="P179" s="83" t="s">
        <v>30</v>
      </c>
      <c r="Q179" s="6" t="s">
        <v>30</v>
      </c>
      <c r="R179" s="178" t="e">
        <f>R176/Ф_2d!N173</f>
        <v>#DIV/0!</v>
      </c>
      <c r="S179" s="83" t="s">
        <v>30</v>
      </c>
      <c r="T179" s="66" t="s">
        <v>30</v>
      </c>
      <c r="U179" s="181" t="e">
        <f>U174/Ф_2d!P174</f>
        <v>#DIV/0!</v>
      </c>
      <c r="V179" s="71" t="s">
        <v>30</v>
      </c>
      <c r="W179" s="96" t="s">
        <v>30</v>
      </c>
      <c r="X179" s="181" t="e">
        <f>X174/Ф_2d!R174</f>
        <v>#DIV/0!</v>
      </c>
    </row>
    <row r="180" spans="1:24" s="32" customFormat="1" x14ac:dyDescent="0.2">
      <c r="A180" s="552"/>
      <c r="B180" s="558" t="s">
        <v>52</v>
      </c>
      <c r="C180" s="559"/>
      <c r="D180" s="434"/>
      <c r="E180" s="434"/>
      <c r="F180" s="434"/>
      <c r="G180" s="84" t="s">
        <v>30</v>
      </c>
      <c r="H180" s="151" t="s">
        <v>30</v>
      </c>
      <c r="I180" s="179" t="e">
        <f>I175/Ф_2d!H175</f>
        <v>#DIV/0!</v>
      </c>
      <c r="J180" s="84" t="s">
        <v>30</v>
      </c>
      <c r="K180" s="3" t="s">
        <v>30</v>
      </c>
      <c r="L180" s="184" t="e">
        <f>L174/Ф_2d!J174</f>
        <v>#DIV/0!</v>
      </c>
      <c r="M180" s="84" t="s">
        <v>30</v>
      </c>
      <c r="N180" s="3" t="s">
        <v>30</v>
      </c>
      <c r="O180" s="182" t="e">
        <f>O175/Ф_2d!L175</f>
        <v>#DIV/0!</v>
      </c>
      <c r="P180" s="84" t="s">
        <v>30</v>
      </c>
      <c r="Q180" s="3" t="s">
        <v>30</v>
      </c>
      <c r="R180" s="184" t="e">
        <f>R177/Ф_2d!N174</f>
        <v>#DIV/0!</v>
      </c>
      <c r="S180" s="84" t="s">
        <v>30</v>
      </c>
      <c r="T180" s="68" t="s">
        <v>30</v>
      </c>
      <c r="U180" s="182" t="e">
        <f>U175/Ф_2d!P175</f>
        <v>#DIV/0!</v>
      </c>
      <c r="V180" s="72" t="s">
        <v>30</v>
      </c>
      <c r="W180" s="97" t="s">
        <v>30</v>
      </c>
      <c r="X180" s="182" t="e">
        <f>X175/Ф_2d!R175</f>
        <v>#DIV/0!</v>
      </c>
    </row>
    <row r="181" spans="1:24" s="32" customFormat="1" ht="12.75" thickBot="1" x14ac:dyDescent="0.25">
      <c r="A181" s="553"/>
      <c r="B181" s="560" t="s">
        <v>53</v>
      </c>
      <c r="C181" s="561"/>
      <c r="D181" s="435"/>
      <c r="E181" s="435"/>
      <c r="F181" s="435"/>
      <c r="G181" s="85" t="s">
        <v>30</v>
      </c>
      <c r="H181" s="153" t="s">
        <v>30</v>
      </c>
      <c r="I181" s="180" t="e">
        <f>I176/Ф_2d!H176</f>
        <v>#DIV/0!</v>
      </c>
      <c r="J181" s="85" t="s">
        <v>30</v>
      </c>
      <c r="K181" s="9" t="s">
        <v>30</v>
      </c>
      <c r="L181" s="195" t="e">
        <f>L175/Ф_2d!J175</f>
        <v>#DIV/0!</v>
      </c>
      <c r="M181" s="85" t="s">
        <v>30</v>
      </c>
      <c r="N181" s="9" t="s">
        <v>30</v>
      </c>
      <c r="O181" s="183" t="e">
        <f>O176/Ф_2d!L176</f>
        <v>#DIV/0!</v>
      </c>
      <c r="P181" s="85" t="s">
        <v>30</v>
      </c>
      <c r="Q181" s="9" t="s">
        <v>30</v>
      </c>
      <c r="R181" s="195" t="e">
        <f>R178/Ф_2d!N175</f>
        <v>#DIV/0!</v>
      </c>
      <c r="S181" s="85" t="s">
        <v>30</v>
      </c>
      <c r="T181" s="86" t="s">
        <v>30</v>
      </c>
      <c r="U181" s="183" t="e">
        <f>U176/Ф_2d!P176</f>
        <v>#DIV/0!</v>
      </c>
      <c r="V181" s="73" t="s">
        <v>30</v>
      </c>
      <c r="W181" s="98" t="s">
        <v>30</v>
      </c>
      <c r="X181" s="183" t="e">
        <f>X176/Ф_2d!R176</f>
        <v>#DIV/0!</v>
      </c>
    </row>
    <row r="184" spans="1:24" x14ac:dyDescent="0.2">
      <c r="B184" s="1" t="s">
        <v>41</v>
      </c>
    </row>
    <row r="187" spans="1:24" x14ac:dyDescent="0.2">
      <c r="A187" s="201"/>
    </row>
  </sheetData>
  <mergeCells count="65">
    <mergeCell ref="A177:A181"/>
    <mergeCell ref="B177:C177"/>
    <mergeCell ref="B178:C178"/>
    <mergeCell ref="B179:C179"/>
    <mergeCell ref="B180:C180"/>
    <mergeCell ref="B181:C181"/>
    <mergeCell ref="C145:C148"/>
    <mergeCell ref="C149:C152"/>
    <mergeCell ref="C154:C157"/>
    <mergeCell ref="A158:A169"/>
    <mergeCell ref="C158:C161"/>
    <mergeCell ref="C162:C165"/>
    <mergeCell ref="C166:C169"/>
    <mergeCell ref="A145:A152"/>
    <mergeCell ref="A154:A157"/>
    <mergeCell ref="A114:A125"/>
    <mergeCell ref="C114:C117"/>
    <mergeCell ref="C118:C121"/>
    <mergeCell ref="C122:C125"/>
    <mergeCell ref="A129:A140"/>
    <mergeCell ref="C129:C132"/>
    <mergeCell ref="C133:C136"/>
    <mergeCell ref="C137:C140"/>
    <mergeCell ref="C98:C101"/>
    <mergeCell ref="C103:C106"/>
    <mergeCell ref="C107:C110"/>
    <mergeCell ref="A98:A101"/>
    <mergeCell ref="A103:A110"/>
    <mergeCell ref="C74:C77"/>
    <mergeCell ref="A70:A81"/>
    <mergeCell ref="C78:C81"/>
    <mergeCell ref="A86:A97"/>
    <mergeCell ref="C86:C89"/>
    <mergeCell ref="C90:C93"/>
    <mergeCell ref="C94:C97"/>
    <mergeCell ref="A55:A66"/>
    <mergeCell ref="C55:C58"/>
    <mergeCell ref="C59:C62"/>
    <mergeCell ref="C63:C66"/>
    <mergeCell ref="C70:C73"/>
    <mergeCell ref="C42:C45"/>
    <mergeCell ref="C46:C49"/>
    <mergeCell ref="C51:C54"/>
    <mergeCell ref="A42:A49"/>
    <mergeCell ref="A51:A54"/>
    <mergeCell ref="A11:A22"/>
    <mergeCell ref="C11:C14"/>
    <mergeCell ref="C15:C18"/>
    <mergeCell ref="C19:C22"/>
    <mergeCell ref="A26:A37"/>
    <mergeCell ref="C26:C29"/>
    <mergeCell ref="C30:C33"/>
    <mergeCell ref="C34:C37"/>
    <mergeCell ref="S8:U8"/>
    <mergeCell ref="V8:X8"/>
    <mergeCell ref="A4:X4"/>
    <mergeCell ref="A5:X5"/>
    <mergeCell ref="A6:X6"/>
    <mergeCell ref="A8:A9"/>
    <mergeCell ref="B8:B9"/>
    <mergeCell ref="C8:C9"/>
    <mergeCell ref="G8:I8"/>
    <mergeCell ref="J8:L8"/>
    <mergeCell ref="M8:O8"/>
    <mergeCell ref="P8:R8"/>
  </mergeCells>
  <pageMargins left="0" right="0" top="0" bottom="0" header="0.31496062992125984" footer="0.31496062992125984"/>
  <pageSetup paperSize="9" scale="90" orientation="landscape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43" zoomScale="64" zoomScaleNormal="64" workbookViewId="0">
      <selection activeCell="B48" sqref="B48"/>
    </sheetView>
  </sheetViews>
  <sheetFormatPr defaultColWidth="10.33203125" defaultRowHeight="15.75" x14ac:dyDescent="0.25"/>
  <cols>
    <col min="1" max="1" width="9.33203125" style="224" customWidth="1"/>
    <col min="2" max="2" width="139.5" style="235" customWidth="1"/>
    <col min="3" max="3" width="19.83203125" style="224" customWidth="1"/>
    <col min="4" max="4" width="26" style="224" customWidth="1"/>
    <col min="5" max="5" width="25.33203125" style="224" customWidth="1"/>
    <col min="6" max="6" width="12.5" style="218" bestFit="1" customWidth="1"/>
    <col min="7" max="7" width="10.33203125" style="381"/>
    <col min="8" max="8" width="10.33203125" style="242"/>
    <col min="9" max="9" width="20.1640625" bestFit="1" customWidth="1"/>
  </cols>
  <sheetData>
    <row r="1" spans="1:8" ht="19.5" x14ac:dyDescent="0.3">
      <c r="A1" s="563" t="s">
        <v>69</v>
      </c>
      <c r="B1" s="563"/>
      <c r="C1" s="563"/>
      <c r="D1" s="563"/>
      <c r="E1" s="563"/>
    </row>
    <row r="2" spans="1:8" ht="19.5" x14ac:dyDescent="0.25">
      <c r="A2" s="564" t="s">
        <v>111</v>
      </c>
      <c r="B2" s="564"/>
      <c r="C2" s="565"/>
      <c r="D2" s="565"/>
      <c r="E2" s="565"/>
    </row>
    <row r="3" spans="1:8" ht="20.25" thickBot="1" x14ac:dyDescent="0.35">
      <c r="A3" s="566" t="s">
        <v>110</v>
      </c>
      <c r="B3" s="566"/>
      <c r="C3" s="219"/>
      <c r="D3" s="219"/>
      <c r="E3" s="219"/>
    </row>
    <row r="4" spans="1:8" x14ac:dyDescent="0.25">
      <c r="A4" s="567" t="s">
        <v>70</v>
      </c>
      <c r="B4" s="569" t="s">
        <v>71</v>
      </c>
      <c r="C4" s="571" t="s">
        <v>72</v>
      </c>
      <c r="D4" s="569" t="s">
        <v>73</v>
      </c>
      <c r="E4" s="573" t="s">
        <v>74</v>
      </c>
    </row>
    <row r="5" spans="1:8" s="221" customFormat="1" ht="62.45" customHeight="1" thickBot="1" x14ac:dyDescent="0.3">
      <c r="A5" s="568"/>
      <c r="B5" s="570"/>
      <c r="C5" s="572"/>
      <c r="D5" s="570"/>
      <c r="E5" s="574"/>
      <c r="F5" s="220" t="s">
        <v>24</v>
      </c>
      <c r="G5" s="382" t="s">
        <v>204</v>
      </c>
      <c r="H5" s="243"/>
    </row>
    <row r="6" spans="1:8" s="224" customFormat="1" ht="129" customHeight="1" thickBot="1" x14ac:dyDescent="0.3">
      <c r="A6" s="222" t="s">
        <v>75</v>
      </c>
      <c r="B6" s="223" t="s">
        <v>76</v>
      </c>
      <c r="C6" s="349">
        <f>C7+C8+C15+C11</f>
        <v>0</v>
      </c>
      <c r="D6" s="349">
        <f t="shared" ref="D6:E6" si="0">D7+D8+D15+D11</f>
        <v>0</v>
      </c>
      <c r="E6" s="332">
        <f t="shared" si="0"/>
        <v>0</v>
      </c>
      <c r="F6" s="218" t="e">
        <f>E6/D6</f>
        <v>#DIV/0!</v>
      </c>
      <c r="G6" s="367">
        <f>G7+G8+G15+G11</f>
        <v>0</v>
      </c>
      <c r="H6" s="243"/>
    </row>
    <row r="7" spans="1:8" ht="37.5" x14ac:dyDescent="0.25">
      <c r="A7" s="225" t="s">
        <v>77</v>
      </c>
      <c r="B7" s="226" t="s">
        <v>78</v>
      </c>
      <c r="C7" s="350">
        <f>Ф_3!V22</f>
        <v>0</v>
      </c>
      <c r="D7" s="351">
        <f>Ф_2!R22</f>
        <v>0</v>
      </c>
      <c r="E7" s="333">
        <f>Ф_3!X22</f>
        <v>0</v>
      </c>
      <c r="F7" s="218" t="e">
        <f>E7/D7</f>
        <v>#DIV/0!</v>
      </c>
      <c r="G7" s="381">
        <f>Ф_2!Q22</f>
        <v>0</v>
      </c>
    </row>
    <row r="8" spans="1:8" ht="37.5" x14ac:dyDescent="0.25">
      <c r="A8" s="227" t="s">
        <v>79</v>
      </c>
      <c r="B8" s="228" t="s">
        <v>115</v>
      </c>
      <c r="C8" s="352">
        <f>Ф_3!V34</f>
        <v>0</v>
      </c>
      <c r="D8" s="353">
        <f>D9+D10</f>
        <v>0</v>
      </c>
      <c r="E8" s="334">
        <f>E9+E10</f>
        <v>0</v>
      </c>
      <c r="G8" s="381">
        <f>Ф_2!Q34</f>
        <v>0</v>
      </c>
    </row>
    <row r="9" spans="1:8" ht="18.75" x14ac:dyDescent="0.25">
      <c r="A9" s="227"/>
      <c r="B9" s="228" t="s">
        <v>80</v>
      </c>
      <c r="C9" s="354" t="s">
        <v>30</v>
      </c>
      <c r="D9" s="355">
        <f>Ф_2!R36</f>
        <v>0</v>
      </c>
      <c r="E9" s="335">
        <f>Ф_3!X36</f>
        <v>0</v>
      </c>
      <c r="F9" s="218" t="e">
        <f t="shared" ref="F9:F63" si="1">E9/D9</f>
        <v>#DIV/0!</v>
      </c>
    </row>
    <row r="10" spans="1:8" ht="18.75" x14ac:dyDescent="0.25">
      <c r="A10" s="227"/>
      <c r="B10" s="228" t="s">
        <v>81</v>
      </c>
      <c r="C10" s="354" t="s">
        <v>30</v>
      </c>
      <c r="D10" s="355">
        <f>Ф_2!R37</f>
        <v>0</v>
      </c>
      <c r="E10" s="335">
        <f>Ф_3!X37</f>
        <v>0</v>
      </c>
      <c r="F10" s="218" t="e">
        <f t="shared" si="1"/>
        <v>#DIV/0!</v>
      </c>
    </row>
    <row r="11" spans="1:8" ht="37.5" x14ac:dyDescent="0.25">
      <c r="A11" s="227" t="s">
        <v>82</v>
      </c>
      <c r="B11" s="228" t="s">
        <v>116</v>
      </c>
      <c r="C11" s="352">
        <f>Ф_3!V49</f>
        <v>0</v>
      </c>
      <c r="D11" s="353">
        <f>D12+D13+D14</f>
        <v>0</v>
      </c>
      <c r="E11" s="334">
        <f>E12+E13+E14</f>
        <v>0</v>
      </c>
      <c r="G11" s="381">
        <f>Ф_2!Q49</f>
        <v>0</v>
      </c>
    </row>
    <row r="12" spans="1:8" ht="18.75" x14ac:dyDescent="0.25">
      <c r="A12" s="227"/>
      <c r="B12" s="228" t="s">
        <v>113</v>
      </c>
      <c r="C12" s="354" t="s">
        <v>30</v>
      </c>
      <c r="D12" s="355">
        <f>Ф_2!R51</f>
        <v>0</v>
      </c>
      <c r="E12" s="335">
        <f>Ф_3!X51</f>
        <v>0</v>
      </c>
      <c r="F12" s="218" t="e">
        <f t="shared" ref="F12:F14" si="2">E12/D12</f>
        <v>#DIV/0!</v>
      </c>
    </row>
    <row r="13" spans="1:8" ht="18.75" x14ac:dyDescent="0.25">
      <c r="A13" s="227"/>
      <c r="B13" s="228" t="s">
        <v>114</v>
      </c>
      <c r="C13" s="354" t="s">
        <v>30</v>
      </c>
      <c r="D13" s="355">
        <f>Ф_2!R52</f>
        <v>0</v>
      </c>
      <c r="E13" s="335">
        <f>Ф_3!X52</f>
        <v>0</v>
      </c>
      <c r="F13" s="218" t="e">
        <f t="shared" si="2"/>
        <v>#DIV/0!</v>
      </c>
    </row>
    <row r="14" spans="1:8" ht="18.75" x14ac:dyDescent="0.25">
      <c r="A14" s="238"/>
      <c r="B14" s="239" t="s">
        <v>86</v>
      </c>
      <c r="C14" s="356" t="s">
        <v>30</v>
      </c>
      <c r="D14" s="355">
        <f>Ф_2!R53</f>
        <v>0</v>
      </c>
      <c r="E14" s="335">
        <f>Ф_3!X53</f>
        <v>0</v>
      </c>
      <c r="F14" s="218" t="e">
        <f t="shared" si="2"/>
        <v>#DIV/0!</v>
      </c>
    </row>
    <row r="15" spans="1:8" ht="38.25" thickBot="1" x14ac:dyDescent="0.3">
      <c r="A15" s="229" t="s">
        <v>117</v>
      </c>
      <c r="B15" s="230" t="s">
        <v>112</v>
      </c>
      <c r="C15" s="357">
        <v>0</v>
      </c>
      <c r="D15" s="358">
        <v>0</v>
      </c>
      <c r="E15" s="336">
        <v>0</v>
      </c>
    </row>
    <row r="16" spans="1:8" ht="75.75" thickBot="1" x14ac:dyDescent="0.3">
      <c r="A16" s="231" t="s">
        <v>83</v>
      </c>
      <c r="B16" s="223" t="s">
        <v>84</v>
      </c>
      <c r="C16" s="349">
        <f>Ф_3!V133</f>
        <v>0</v>
      </c>
      <c r="D16" s="359">
        <f>D17+D18</f>
        <v>0</v>
      </c>
      <c r="E16" s="332">
        <f>E17+E18</f>
        <v>0</v>
      </c>
      <c r="G16" s="381">
        <f>Ф_2!Q132</f>
        <v>0</v>
      </c>
    </row>
    <row r="17" spans="1:8" ht="18.75" x14ac:dyDescent="0.25">
      <c r="A17" s="225"/>
      <c r="B17" s="226" t="s">
        <v>85</v>
      </c>
      <c r="C17" s="360" t="s">
        <v>30</v>
      </c>
      <c r="D17" s="361">
        <f>Ф_2!R134</f>
        <v>0</v>
      </c>
      <c r="E17" s="337">
        <f>Ф_3!X135</f>
        <v>0</v>
      </c>
      <c r="F17" s="218" t="e">
        <f t="shared" si="1"/>
        <v>#DIV/0!</v>
      </c>
    </row>
    <row r="18" spans="1:8" ht="19.5" thickBot="1" x14ac:dyDescent="0.3">
      <c r="A18" s="229"/>
      <c r="B18" s="230" t="s">
        <v>86</v>
      </c>
      <c r="C18" s="356" t="s">
        <v>30</v>
      </c>
      <c r="D18" s="362">
        <f>Ф_2!R135</f>
        <v>0</v>
      </c>
      <c r="E18" s="338">
        <f>Ф_3!X136</f>
        <v>0</v>
      </c>
      <c r="F18" s="218" t="e">
        <f t="shared" si="1"/>
        <v>#DIV/0!</v>
      </c>
    </row>
    <row r="19" spans="1:8" ht="113.25" thickBot="1" x14ac:dyDescent="0.3">
      <c r="A19" s="231" t="s">
        <v>87</v>
      </c>
      <c r="B19" s="223" t="s">
        <v>118</v>
      </c>
      <c r="C19" s="349">
        <f>Ф_3!V160</f>
        <v>0</v>
      </c>
      <c r="D19" s="359">
        <f>Ф_2!R159</f>
        <v>0</v>
      </c>
      <c r="E19" s="339">
        <f>Ф_3!X160</f>
        <v>0</v>
      </c>
      <c r="F19" s="218" t="e">
        <f>E19/D19</f>
        <v>#DIV/0!</v>
      </c>
      <c r="G19" s="381">
        <f>Ф_2!Q159</f>
        <v>0</v>
      </c>
    </row>
    <row r="20" spans="1:8" ht="24.75" customHeight="1" x14ac:dyDescent="0.25">
      <c r="A20" s="270" t="s">
        <v>130</v>
      </c>
      <c r="B20" s="271" t="s">
        <v>78</v>
      </c>
      <c r="C20" s="350">
        <f>Ф_3!V148</f>
        <v>0</v>
      </c>
      <c r="D20" s="363">
        <f>Ф_2!R147</f>
        <v>0</v>
      </c>
      <c r="E20" s="333">
        <f>Ф_3!X148</f>
        <v>0</v>
      </c>
      <c r="F20" s="269" t="e">
        <f t="shared" ref="F20:F23" si="3">E20/D20</f>
        <v>#DIV/0!</v>
      </c>
      <c r="G20" s="381">
        <f>Ф_2!Q147</f>
        <v>0</v>
      </c>
      <c r="H20" s="269"/>
    </row>
    <row r="21" spans="1:8" ht="38.25" customHeight="1" x14ac:dyDescent="0.25">
      <c r="A21" s="279" t="s">
        <v>131</v>
      </c>
      <c r="B21" s="228" t="s">
        <v>115</v>
      </c>
      <c r="C21" s="352">
        <f>Ф_3!V160</f>
        <v>0</v>
      </c>
      <c r="D21" s="364">
        <f>D22+D23</f>
        <v>0</v>
      </c>
      <c r="E21" s="340">
        <f>E22+E23</f>
        <v>0</v>
      </c>
      <c r="F21" s="269"/>
      <c r="G21" s="381">
        <f>Ф_2!Q159</f>
        <v>0</v>
      </c>
      <c r="H21" s="269"/>
    </row>
    <row r="22" spans="1:8" ht="25.5" customHeight="1" x14ac:dyDescent="0.3">
      <c r="A22" s="279"/>
      <c r="B22" s="228" t="s">
        <v>85</v>
      </c>
      <c r="C22" s="280" t="s">
        <v>30</v>
      </c>
      <c r="D22" s="360">
        <f>Ф_2!R161</f>
        <v>0</v>
      </c>
      <c r="E22" s="335">
        <f>Ф_3!X162</f>
        <v>0</v>
      </c>
      <c r="F22" s="269" t="e">
        <f t="shared" si="3"/>
        <v>#DIV/0!</v>
      </c>
      <c r="H22" s="269"/>
    </row>
    <row r="23" spans="1:8" ht="21.75" customHeight="1" thickBot="1" x14ac:dyDescent="0.35">
      <c r="A23" s="279"/>
      <c r="B23" s="228" t="s">
        <v>86</v>
      </c>
      <c r="C23" s="280" t="s">
        <v>30</v>
      </c>
      <c r="D23" s="365">
        <f>Ф_2!R162</f>
        <v>0</v>
      </c>
      <c r="E23" s="335">
        <f>Ф_3!X163</f>
        <v>0</v>
      </c>
      <c r="F23" s="269" t="e">
        <f t="shared" si="3"/>
        <v>#DIV/0!</v>
      </c>
      <c r="H23" s="269"/>
    </row>
    <row r="24" spans="1:8" ht="81" customHeight="1" thickBot="1" x14ac:dyDescent="0.3">
      <c r="A24" s="231" t="s">
        <v>88</v>
      </c>
      <c r="B24" s="223" t="s">
        <v>89</v>
      </c>
      <c r="C24" s="366">
        <f>Ф_3!V175</f>
        <v>0</v>
      </c>
      <c r="D24" s="367">
        <f>Ф_2!R174</f>
        <v>0</v>
      </c>
      <c r="E24" s="341">
        <f>Ф_3!X175</f>
        <v>0</v>
      </c>
      <c r="F24" s="218" t="e">
        <f t="shared" si="1"/>
        <v>#DIV/0!</v>
      </c>
      <c r="G24" s="381">
        <f>Ф_2!Q174</f>
        <v>0</v>
      </c>
    </row>
    <row r="25" spans="1:8" ht="112.5" customHeight="1" thickBot="1" x14ac:dyDescent="0.3">
      <c r="A25" s="231" t="s">
        <v>90</v>
      </c>
      <c r="B25" s="223" t="s">
        <v>91</v>
      </c>
      <c r="C25" s="349">
        <f>C26+C29+C45+C36</f>
        <v>0</v>
      </c>
      <c r="D25" s="349">
        <f>D26+D29+D45+D36</f>
        <v>0</v>
      </c>
      <c r="E25" s="332">
        <f>E26+E29+E45+E36</f>
        <v>0</v>
      </c>
      <c r="F25" s="218" t="e">
        <f t="shared" si="1"/>
        <v>#DIV/0!</v>
      </c>
    </row>
    <row r="26" spans="1:8" ht="25.5" customHeight="1" x14ac:dyDescent="0.25">
      <c r="A26" s="225" t="s">
        <v>92</v>
      </c>
      <c r="B26" s="226" t="s">
        <v>78</v>
      </c>
      <c r="C26" s="363">
        <f>C27+C28</f>
        <v>0</v>
      </c>
      <c r="D26" s="351">
        <f>D27+D28</f>
        <v>0</v>
      </c>
      <c r="E26" s="333">
        <f>E27+E28</f>
        <v>0</v>
      </c>
      <c r="F26" s="218" t="e">
        <f t="shared" si="1"/>
        <v>#DIV/0!</v>
      </c>
    </row>
    <row r="27" spans="1:8" ht="24" customHeight="1" x14ac:dyDescent="0.3">
      <c r="A27" s="225" t="s">
        <v>132</v>
      </c>
      <c r="B27" s="226" t="s">
        <v>133</v>
      </c>
      <c r="C27" s="278">
        <v>0</v>
      </c>
      <c r="D27" s="329">
        <v>0</v>
      </c>
      <c r="E27" s="342">
        <v>0</v>
      </c>
      <c r="F27" s="269" t="e">
        <f t="shared" si="1"/>
        <v>#DIV/0!</v>
      </c>
      <c r="H27" s="269"/>
    </row>
    <row r="28" spans="1:8" ht="21.75" customHeight="1" x14ac:dyDescent="0.25">
      <c r="A28" s="225" t="s">
        <v>134</v>
      </c>
      <c r="B28" s="226" t="s">
        <v>135</v>
      </c>
      <c r="C28" s="350">
        <f>Ф_3!V77</f>
        <v>0</v>
      </c>
      <c r="D28" s="351">
        <f>Ф_2!R77</f>
        <v>0</v>
      </c>
      <c r="E28" s="380">
        <f>Ф_3!X77</f>
        <v>0</v>
      </c>
      <c r="F28" s="269" t="e">
        <f t="shared" si="1"/>
        <v>#DIV/0!</v>
      </c>
      <c r="G28" s="381">
        <f>Ф_2!Q77</f>
        <v>0</v>
      </c>
      <c r="H28" s="269"/>
    </row>
    <row r="29" spans="1:8" ht="37.5" customHeight="1" x14ac:dyDescent="0.25">
      <c r="A29" s="227" t="s">
        <v>93</v>
      </c>
      <c r="B29" s="228" t="s">
        <v>115</v>
      </c>
      <c r="C29" s="364">
        <f>C30+C33</f>
        <v>0</v>
      </c>
      <c r="D29" s="353">
        <f>D30+D33</f>
        <v>0</v>
      </c>
      <c r="E29" s="343">
        <f>E30+E33</f>
        <v>0</v>
      </c>
      <c r="F29" s="269" t="e">
        <f t="shared" si="1"/>
        <v>#DIV/0!</v>
      </c>
    </row>
    <row r="30" spans="1:8" ht="22.5" customHeight="1" x14ac:dyDescent="0.3">
      <c r="A30" s="272" t="s">
        <v>136</v>
      </c>
      <c r="B30" s="226" t="s">
        <v>137</v>
      </c>
      <c r="C30" s="273">
        <v>0</v>
      </c>
      <c r="D30" s="330">
        <f>D31+D32</f>
        <v>0</v>
      </c>
      <c r="E30" s="344">
        <f>E31+E32</f>
        <v>0</v>
      </c>
      <c r="F30" s="269" t="e">
        <f t="shared" si="1"/>
        <v>#DIV/0!</v>
      </c>
      <c r="H30" s="269"/>
    </row>
    <row r="31" spans="1:8" ht="25.5" customHeight="1" x14ac:dyDescent="0.3">
      <c r="A31" s="272"/>
      <c r="B31" s="228" t="s">
        <v>80</v>
      </c>
      <c r="C31" s="274" t="s">
        <v>30</v>
      </c>
      <c r="D31" s="331">
        <v>0</v>
      </c>
      <c r="E31" s="345">
        <v>0</v>
      </c>
      <c r="F31" s="269" t="e">
        <f t="shared" si="1"/>
        <v>#DIV/0!</v>
      </c>
      <c r="H31" s="269"/>
    </row>
    <row r="32" spans="1:8" ht="25.5" customHeight="1" x14ac:dyDescent="0.3">
      <c r="A32" s="272"/>
      <c r="B32" s="228" t="s">
        <v>81</v>
      </c>
      <c r="C32" s="274" t="s">
        <v>30</v>
      </c>
      <c r="D32" s="331">
        <v>0</v>
      </c>
      <c r="E32" s="345">
        <v>0</v>
      </c>
      <c r="F32" s="269" t="e">
        <f t="shared" si="1"/>
        <v>#DIV/0!</v>
      </c>
      <c r="H32" s="269"/>
    </row>
    <row r="33" spans="1:11" ht="24" customHeight="1" x14ac:dyDescent="0.3">
      <c r="A33" s="272" t="s">
        <v>138</v>
      </c>
      <c r="B33" s="226" t="s">
        <v>139</v>
      </c>
      <c r="C33" s="352">
        <f>Ф_3!V89</f>
        <v>0</v>
      </c>
      <c r="D33" s="330">
        <f>D34+D35</f>
        <v>0</v>
      </c>
      <c r="E33" s="344">
        <f>E34+E35</f>
        <v>0</v>
      </c>
      <c r="F33" s="269" t="e">
        <f t="shared" si="1"/>
        <v>#DIV/0!</v>
      </c>
      <c r="G33" s="381">
        <f>Ф_2!Q89</f>
        <v>0</v>
      </c>
      <c r="H33" s="269"/>
    </row>
    <row r="34" spans="1:11" ht="21.75" customHeight="1" x14ac:dyDescent="0.3">
      <c r="A34" s="272"/>
      <c r="B34" s="228" t="s">
        <v>80</v>
      </c>
      <c r="C34" s="274" t="s">
        <v>30</v>
      </c>
      <c r="D34" s="355">
        <f>Ф_2!R91</f>
        <v>0</v>
      </c>
      <c r="E34" s="335">
        <f>Ф_3!X91</f>
        <v>0</v>
      </c>
      <c r="F34" s="269" t="e">
        <f t="shared" si="1"/>
        <v>#DIV/0!</v>
      </c>
      <c r="H34" s="269"/>
    </row>
    <row r="35" spans="1:11" ht="23.25" customHeight="1" x14ac:dyDescent="0.3">
      <c r="A35" s="272"/>
      <c r="B35" s="228" t="s">
        <v>81</v>
      </c>
      <c r="C35" s="376" t="s">
        <v>30</v>
      </c>
      <c r="D35" s="362">
        <f>Ф_2!R92</f>
        <v>0</v>
      </c>
      <c r="E35" s="338">
        <f>Ф_3!X92</f>
        <v>0</v>
      </c>
      <c r="F35" s="269" t="e">
        <f t="shared" si="1"/>
        <v>#DIV/0!</v>
      </c>
      <c r="H35" s="269"/>
    </row>
    <row r="36" spans="1:11" ht="37.5" x14ac:dyDescent="0.25">
      <c r="A36" s="227" t="s">
        <v>94</v>
      </c>
      <c r="B36" s="375" t="s">
        <v>116</v>
      </c>
      <c r="C36" s="377">
        <f>C37+C41</f>
        <v>0</v>
      </c>
      <c r="D36" s="379">
        <f>D37+D41</f>
        <v>0</v>
      </c>
      <c r="E36" s="378">
        <f>E37+E41</f>
        <v>0</v>
      </c>
      <c r="F36" s="269" t="e">
        <f t="shared" si="1"/>
        <v>#DIV/0!</v>
      </c>
    </row>
    <row r="37" spans="1:11" ht="22.5" customHeight="1" x14ac:dyDescent="0.3">
      <c r="A37" s="272" t="s">
        <v>140</v>
      </c>
      <c r="B37" s="226" t="s">
        <v>137</v>
      </c>
      <c r="C37" s="273">
        <v>0</v>
      </c>
      <c r="D37" s="330">
        <f>D38+D39+D40</f>
        <v>0</v>
      </c>
      <c r="E37" s="344">
        <f>E38+E39+E40</f>
        <v>0</v>
      </c>
      <c r="F37" s="269" t="e">
        <f t="shared" si="1"/>
        <v>#DIV/0!</v>
      </c>
      <c r="H37" s="269"/>
    </row>
    <row r="38" spans="1:11" ht="21" customHeight="1" x14ac:dyDescent="0.3">
      <c r="A38" s="272"/>
      <c r="B38" s="228" t="s">
        <v>85</v>
      </c>
      <c r="C38" s="274" t="s">
        <v>30</v>
      </c>
      <c r="D38" s="331">
        <v>0</v>
      </c>
      <c r="E38" s="345">
        <v>0</v>
      </c>
      <c r="F38" s="269" t="e">
        <f t="shared" si="1"/>
        <v>#DIV/0!</v>
      </c>
      <c r="H38" s="269"/>
    </row>
    <row r="39" spans="1:11" ht="21.75" customHeight="1" x14ac:dyDescent="0.3">
      <c r="A39" s="272"/>
      <c r="B39" s="228" t="s">
        <v>114</v>
      </c>
      <c r="C39" s="274" t="s">
        <v>30</v>
      </c>
      <c r="D39" s="331">
        <v>0</v>
      </c>
      <c r="E39" s="345">
        <v>0</v>
      </c>
      <c r="F39" s="269" t="e">
        <f t="shared" si="1"/>
        <v>#DIV/0!</v>
      </c>
      <c r="H39" s="269"/>
    </row>
    <row r="40" spans="1:11" ht="19.5" customHeight="1" x14ac:dyDescent="0.3">
      <c r="A40" s="272"/>
      <c r="B40" s="228" t="s">
        <v>86</v>
      </c>
      <c r="C40" s="274" t="s">
        <v>30</v>
      </c>
      <c r="D40" s="331">
        <v>0</v>
      </c>
      <c r="E40" s="345">
        <v>0</v>
      </c>
      <c r="F40" s="269" t="e">
        <f t="shared" si="1"/>
        <v>#DIV/0!</v>
      </c>
      <c r="H40" s="269"/>
    </row>
    <row r="41" spans="1:11" ht="26.25" customHeight="1" x14ac:dyDescent="0.3">
      <c r="A41" s="272" t="s">
        <v>141</v>
      </c>
      <c r="B41" s="226" t="s">
        <v>142</v>
      </c>
      <c r="C41" s="352">
        <f>Ф_3!V105</f>
        <v>0</v>
      </c>
      <c r="D41" s="330">
        <f>D42+D43+D44</f>
        <v>0</v>
      </c>
      <c r="E41" s="344">
        <f>E42+E43+E44</f>
        <v>0</v>
      </c>
      <c r="F41" s="269" t="e">
        <f t="shared" si="1"/>
        <v>#DIV/0!</v>
      </c>
      <c r="G41" s="381">
        <f>Ф_2!Q104</f>
        <v>0</v>
      </c>
      <c r="H41" s="269"/>
    </row>
    <row r="42" spans="1:11" ht="23.25" customHeight="1" x14ac:dyDescent="0.3">
      <c r="A42" s="272"/>
      <c r="B42" s="228" t="s">
        <v>85</v>
      </c>
      <c r="C42" s="274" t="s">
        <v>30</v>
      </c>
      <c r="D42" s="331">
        <f>Ф_2!R106</f>
        <v>0</v>
      </c>
      <c r="E42" s="345">
        <f>Ф_3!X107</f>
        <v>0</v>
      </c>
      <c r="F42" s="269" t="e">
        <f t="shared" ref="F42:F44" si="4">E42/D42</f>
        <v>#DIV/0!</v>
      </c>
      <c r="H42" s="269"/>
    </row>
    <row r="43" spans="1:11" ht="22.5" customHeight="1" x14ac:dyDescent="0.3">
      <c r="A43" s="272"/>
      <c r="B43" s="228" t="s">
        <v>114</v>
      </c>
      <c r="C43" s="274" t="s">
        <v>30</v>
      </c>
      <c r="D43" s="331">
        <f>Ф_2!R107</f>
        <v>0</v>
      </c>
      <c r="E43" s="345">
        <f>Ф_3!X108</f>
        <v>0</v>
      </c>
      <c r="F43" s="269" t="e">
        <f t="shared" si="4"/>
        <v>#DIV/0!</v>
      </c>
      <c r="H43" s="269"/>
    </row>
    <row r="44" spans="1:11" ht="22.5" customHeight="1" x14ac:dyDescent="0.3">
      <c r="A44" s="272"/>
      <c r="B44" s="228" t="s">
        <v>86</v>
      </c>
      <c r="C44" s="274" t="s">
        <v>30</v>
      </c>
      <c r="D44" s="331">
        <f>Ф_2!R108</f>
        <v>0</v>
      </c>
      <c r="E44" s="345">
        <f>Ф_3!X109</f>
        <v>0</v>
      </c>
      <c r="F44" s="269" t="e">
        <f t="shared" si="4"/>
        <v>#DIV/0!</v>
      </c>
      <c r="H44" s="269"/>
    </row>
    <row r="45" spans="1:11" ht="40.5" customHeight="1" thickBot="1" x14ac:dyDescent="0.3">
      <c r="A45" s="229" t="s">
        <v>119</v>
      </c>
      <c r="B45" s="230" t="s">
        <v>112</v>
      </c>
      <c r="C45" s="368">
        <v>0</v>
      </c>
      <c r="D45" s="358">
        <v>0</v>
      </c>
      <c r="E45" s="336">
        <v>0</v>
      </c>
    </row>
    <row r="46" spans="1:11" ht="42.75" customHeight="1" thickBot="1" x14ac:dyDescent="0.3">
      <c r="A46" s="232" t="s">
        <v>95</v>
      </c>
      <c r="B46" s="223" t="s">
        <v>96</v>
      </c>
      <c r="C46" s="369">
        <f>C47+C48+C49+C50+C51+C52</f>
        <v>0</v>
      </c>
      <c r="D46" s="369">
        <f t="shared" ref="D46:E46" si="5">D47+D48+D49+D50+D51+D52</f>
        <v>0</v>
      </c>
      <c r="E46" s="486">
        <f t="shared" si="5"/>
        <v>0</v>
      </c>
      <c r="F46" s="218" t="e">
        <f t="shared" si="1"/>
        <v>#DIV/0!</v>
      </c>
    </row>
    <row r="47" spans="1:11" ht="37.5" x14ac:dyDescent="0.25">
      <c r="A47" s="240" t="s">
        <v>97</v>
      </c>
      <c r="B47" s="241" t="s">
        <v>98</v>
      </c>
      <c r="C47" s="370"/>
      <c r="D47" s="371"/>
      <c r="E47" s="346"/>
      <c r="F47" s="218" t="e">
        <f t="shared" si="1"/>
        <v>#DIV/0!</v>
      </c>
      <c r="G47" s="562"/>
      <c r="H47" s="562"/>
      <c r="I47" s="562"/>
      <c r="J47" s="562"/>
      <c r="K47" s="562"/>
    </row>
    <row r="48" spans="1:11" ht="40.5" customHeight="1" x14ac:dyDescent="0.25">
      <c r="A48" s="233" t="s">
        <v>99</v>
      </c>
      <c r="B48" s="234" t="s">
        <v>100</v>
      </c>
      <c r="C48" s="372"/>
      <c r="D48" s="373"/>
      <c r="E48" s="347"/>
      <c r="F48" s="218" t="e">
        <f t="shared" si="1"/>
        <v>#DIV/0!</v>
      </c>
    </row>
    <row r="49" spans="1:11" ht="90.75" customHeight="1" x14ac:dyDescent="0.25">
      <c r="A49" s="233" t="s">
        <v>101</v>
      </c>
      <c r="B49" s="234" t="s">
        <v>102</v>
      </c>
      <c r="C49" s="372"/>
      <c r="D49" s="373"/>
      <c r="E49" s="347"/>
      <c r="F49" s="218" t="e">
        <f t="shared" si="1"/>
        <v>#DIV/0!</v>
      </c>
      <c r="G49" s="562"/>
      <c r="H49" s="562"/>
      <c r="I49" s="562"/>
      <c r="J49" s="562"/>
      <c r="K49" s="562"/>
    </row>
    <row r="50" spans="1:11" ht="36" customHeight="1" x14ac:dyDescent="0.25">
      <c r="A50" s="233" t="s">
        <v>103</v>
      </c>
      <c r="B50" s="234" t="s">
        <v>104</v>
      </c>
      <c r="C50" s="372"/>
      <c r="D50" s="373"/>
      <c r="E50" s="347"/>
      <c r="F50" s="218" t="e">
        <f t="shared" si="1"/>
        <v>#DIV/0!</v>
      </c>
      <c r="G50" s="562"/>
      <c r="H50" s="562"/>
      <c r="I50" s="562"/>
      <c r="J50" s="562"/>
      <c r="K50" s="562"/>
    </row>
    <row r="51" spans="1:11" ht="94.5" customHeight="1" x14ac:dyDescent="0.25">
      <c r="A51" s="233" t="s">
        <v>105</v>
      </c>
      <c r="B51" s="234" t="s">
        <v>106</v>
      </c>
      <c r="C51" s="372"/>
      <c r="D51" s="373"/>
      <c r="E51" s="347"/>
      <c r="F51" s="218" t="e">
        <f t="shared" si="1"/>
        <v>#DIV/0!</v>
      </c>
      <c r="G51" s="562"/>
      <c r="H51" s="562"/>
      <c r="I51" s="562"/>
      <c r="J51" s="562"/>
      <c r="K51" s="562"/>
    </row>
    <row r="52" spans="1:11" ht="39" customHeight="1" thickBot="1" x14ac:dyDescent="0.3">
      <c r="A52" s="233" t="s">
        <v>107</v>
      </c>
      <c r="B52" s="234" t="s">
        <v>108</v>
      </c>
      <c r="C52" s="372"/>
      <c r="D52" s="373"/>
      <c r="E52" s="347"/>
      <c r="F52" s="218" t="e">
        <f t="shared" si="1"/>
        <v>#DIV/0!</v>
      </c>
      <c r="G52" s="562"/>
      <c r="H52" s="562"/>
      <c r="I52" s="562"/>
      <c r="J52" s="562"/>
      <c r="K52" s="562"/>
    </row>
    <row r="53" spans="1:11" ht="39" customHeight="1" thickBot="1" x14ac:dyDescent="0.35">
      <c r="A53" s="232" t="s">
        <v>109</v>
      </c>
      <c r="B53" s="223" t="s">
        <v>120</v>
      </c>
      <c r="C53" s="267">
        <f>C54+C55+C58+C62</f>
        <v>0</v>
      </c>
      <c r="D53" s="268">
        <f>D54+D55+D58+D62</f>
        <v>0</v>
      </c>
      <c r="E53" s="348">
        <f>E54+E55+E58+E62</f>
        <v>0</v>
      </c>
      <c r="F53" s="269" t="e">
        <f t="shared" si="1"/>
        <v>#DIV/0!</v>
      </c>
      <c r="H53" s="269"/>
    </row>
    <row r="54" spans="1:11" ht="23.25" customHeight="1" x14ac:dyDescent="0.25">
      <c r="A54" s="270" t="s">
        <v>121</v>
      </c>
      <c r="B54" s="271" t="s">
        <v>78</v>
      </c>
      <c r="C54" s="350">
        <f>Ф_3!V187</f>
        <v>0</v>
      </c>
      <c r="D54" s="351">
        <f>Ф_2!R186</f>
        <v>0</v>
      </c>
      <c r="E54" s="333">
        <f>Ф_3!X187</f>
        <v>0</v>
      </c>
      <c r="F54" s="218" t="e">
        <f>E54/D54</f>
        <v>#DIV/0!</v>
      </c>
      <c r="G54" s="381">
        <f>Ф_2!Q186</f>
        <v>0</v>
      </c>
      <c r="H54" s="269">
        <f>E54/120*100</f>
        <v>0</v>
      </c>
    </row>
    <row r="55" spans="1:11" ht="36" customHeight="1" x14ac:dyDescent="0.25">
      <c r="A55" s="272" t="s">
        <v>122</v>
      </c>
      <c r="B55" s="234" t="s">
        <v>123</v>
      </c>
      <c r="C55" s="352">
        <f>Ф_3!V199</f>
        <v>0</v>
      </c>
      <c r="D55" s="353">
        <f>D56+D57</f>
        <v>0</v>
      </c>
      <c r="E55" s="334">
        <f>E56+E57</f>
        <v>0</v>
      </c>
      <c r="G55" s="381">
        <f>Ф_2!Q198</f>
        <v>0</v>
      </c>
      <c r="H55" s="269">
        <f t="shared" ref="H55:H63" si="6">E55/120*100</f>
        <v>0</v>
      </c>
    </row>
    <row r="56" spans="1:11" ht="21" customHeight="1" x14ac:dyDescent="0.25">
      <c r="A56" s="272"/>
      <c r="B56" s="228" t="s">
        <v>80</v>
      </c>
      <c r="C56" s="354" t="s">
        <v>30</v>
      </c>
      <c r="D56" s="355">
        <f>Ф_2!R200</f>
        <v>0</v>
      </c>
      <c r="E56" s="335">
        <f>Ф_3!X201</f>
        <v>0</v>
      </c>
      <c r="F56" s="218" t="e">
        <f t="shared" ref="F56:F57" si="7">E56/D56</f>
        <v>#DIV/0!</v>
      </c>
      <c r="H56" s="269">
        <f t="shared" si="6"/>
        <v>0</v>
      </c>
    </row>
    <row r="57" spans="1:11" ht="20.25" customHeight="1" x14ac:dyDescent="0.25">
      <c r="A57" s="272"/>
      <c r="B57" s="228" t="s">
        <v>81</v>
      </c>
      <c r="C57" s="354" t="s">
        <v>30</v>
      </c>
      <c r="D57" s="355">
        <f>Ф_2!R201</f>
        <v>0</v>
      </c>
      <c r="E57" s="335">
        <f>Ф_3!X202</f>
        <v>0</v>
      </c>
      <c r="F57" s="218" t="e">
        <f t="shared" si="7"/>
        <v>#DIV/0!</v>
      </c>
      <c r="H57" s="269">
        <f t="shared" si="6"/>
        <v>0</v>
      </c>
    </row>
    <row r="58" spans="1:11" ht="36" customHeight="1" x14ac:dyDescent="0.25">
      <c r="A58" s="272" t="s">
        <v>124</v>
      </c>
      <c r="B58" s="234" t="s">
        <v>125</v>
      </c>
      <c r="C58" s="352">
        <f>Ф_3!V95</f>
        <v>0</v>
      </c>
      <c r="D58" s="353">
        <f>D59+D60+D61</f>
        <v>0</v>
      </c>
      <c r="E58" s="334">
        <f>E59+E60+E61</f>
        <v>0</v>
      </c>
      <c r="G58" s="381">
        <f>Ф_2!Q213</f>
        <v>0</v>
      </c>
      <c r="H58" s="269">
        <f t="shared" si="6"/>
        <v>0</v>
      </c>
    </row>
    <row r="59" spans="1:11" ht="24" customHeight="1" x14ac:dyDescent="0.25">
      <c r="A59" s="272"/>
      <c r="B59" s="228" t="s">
        <v>85</v>
      </c>
      <c r="C59" s="354" t="s">
        <v>30</v>
      </c>
      <c r="D59" s="355">
        <f>Ф_2!R215</f>
        <v>0</v>
      </c>
      <c r="E59" s="335">
        <f>Ф_3!X216</f>
        <v>0</v>
      </c>
      <c r="F59" s="218" t="e">
        <f t="shared" ref="F59:F61" si="8">E59/D59</f>
        <v>#DIV/0!</v>
      </c>
      <c r="H59" s="269">
        <f t="shared" si="6"/>
        <v>0</v>
      </c>
    </row>
    <row r="60" spans="1:11" ht="21.75" customHeight="1" x14ac:dyDescent="0.25">
      <c r="A60" s="272"/>
      <c r="B60" s="228" t="s">
        <v>114</v>
      </c>
      <c r="C60" s="354" t="s">
        <v>30</v>
      </c>
      <c r="D60" s="355">
        <f>Ф_2!R216</f>
        <v>0</v>
      </c>
      <c r="E60" s="335">
        <f>Ф_3!X217</f>
        <v>0</v>
      </c>
      <c r="F60" s="218" t="e">
        <f t="shared" si="8"/>
        <v>#DIV/0!</v>
      </c>
      <c r="H60" s="269">
        <f t="shared" si="6"/>
        <v>0</v>
      </c>
    </row>
    <row r="61" spans="1:11" ht="29.25" customHeight="1" x14ac:dyDescent="0.25">
      <c r="A61" s="272"/>
      <c r="B61" s="228" t="s">
        <v>86</v>
      </c>
      <c r="C61" s="356" t="s">
        <v>30</v>
      </c>
      <c r="D61" s="355">
        <f>Ф_2!R217</f>
        <v>0</v>
      </c>
      <c r="E61" s="335">
        <f>Ф_3!X218</f>
        <v>0</v>
      </c>
      <c r="F61" s="218" t="e">
        <f t="shared" si="8"/>
        <v>#DIV/0!</v>
      </c>
      <c r="H61" s="269">
        <f t="shared" si="6"/>
        <v>0</v>
      </c>
    </row>
    <row r="62" spans="1:11" ht="36.75" customHeight="1" thickBot="1" x14ac:dyDescent="0.3">
      <c r="A62" s="275" t="s">
        <v>126</v>
      </c>
      <c r="B62" s="230" t="s">
        <v>127</v>
      </c>
      <c r="C62" s="357">
        <f>C48</f>
        <v>0</v>
      </c>
      <c r="D62" s="358">
        <f>D48</f>
        <v>0</v>
      </c>
      <c r="E62" s="336">
        <f>E48</f>
        <v>0</v>
      </c>
      <c r="H62" s="269">
        <f t="shared" si="6"/>
        <v>0</v>
      </c>
    </row>
    <row r="63" spans="1:11" ht="24" customHeight="1" thickBot="1" x14ac:dyDescent="0.35">
      <c r="A63" s="276" t="s">
        <v>128</v>
      </c>
      <c r="B63" s="277" t="s">
        <v>129</v>
      </c>
      <c r="C63" s="374">
        <f>C6+C16+C19+C24+C25+C46</f>
        <v>0</v>
      </c>
      <c r="D63" s="374">
        <f t="shared" ref="D63:E63" si="9">D6+D16+D19+D24+D25+D46</f>
        <v>0</v>
      </c>
      <c r="E63" s="384">
        <f t="shared" si="9"/>
        <v>0</v>
      </c>
      <c r="F63" s="269" t="e">
        <f t="shared" si="1"/>
        <v>#DIV/0!</v>
      </c>
      <c r="H63" s="269">
        <f t="shared" si="6"/>
        <v>0</v>
      </c>
    </row>
    <row r="64" spans="1:11" ht="18" x14ac:dyDescent="0.25">
      <c r="C64" s="236"/>
      <c r="D64" s="236"/>
      <c r="E64" s="237"/>
    </row>
  </sheetData>
  <mergeCells count="13">
    <mergeCell ref="A1:E1"/>
    <mergeCell ref="A2:E2"/>
    <mergeCell ref="A3:B3"/>
    <mergeCell ref="A4:A5"/>
    <mergeCell ref="B4:B5"/>
    <mergeCell ref="C4:C5"/>
    <mergeCell ref="D4:D5"/>
    <mergeCell ref="E4:E5"/>
    <mergeCell ref="G52:K52"/>
    <mergeCell ref="G50:K50"/>
    <mergeCell ref="G47:K47"/>
    <mergeCell ref="G49:K49"/>
    <mergeCell ref="G51:K51"/>
  </mergeCells>
  <pageMargins left="0" right="0" top="0" bottom="0" header="0.31496062992125984" footer="0.31496062992125984"/>
  <pageSetup paperSize="9" scale="55" orientation="portrait" verticalDpi="300" r:id="rId1"/>
  <webPublishItems count="1">
    <webPublishItem id="13214" divId="Common_report_13214" sourceType="sheet" destinationFile="D:\OSPanel\domains\unibyt\docs_templ\common_report_template.htm"/>
  </webPublishItem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0" workbookViewId="0">
      <selection activeCell="D21" sqref="D21"/>
    </sheetView>
  </sheetViews>
  <sheetFormatPr defaultColWidth="6.6640625" defaultRowHeight="12.75" x14ac:dyDescent="0.2"/>
  <cols>
    <col min="1" max="1" width="6.6640625" style="282" customWidth="1"/>
    <col min="2" max="2" width="75.5" style="282" customWidth="1"/>
    <col min="3" max="3" width="30.33203125" style="282" customWidth="1"/>
    <col min="4" max="8" width="12.1640625" style="282" customWidth="1"/>
    <col min="9" max="261" width="6.6640625" style="282"/>
    <col min="262" max="262" width="6.6640625" style="282" customWidth="1"/>
    <col min="263" max="263" width="75.5" style="282" customWidth="1"/>
    <col min="264" max="264" width="33.83203125" style="282" customWidth="1"/>
    <col min="265" max="517" width="6.6640625" style="282"/>
    <col min="518" max="518" width="6.6640625" style="282" customWidth="1"/>
    <col min="519" max="519" width="75.5" style="282" customWidth="1"/>
    <col min="520" max="520" width="33.83203125" style="282" customWidth="1"/>
    <col min="521" max="773" width="6.6640625" style="282"/>
    <col min="774" max="774" width="6.6640625" style="282" customWidth="1"/>
    <col min="775" max="775" width="75.5" style="282" customWidth="1"/>
    <col min="776" max="776" width="33.83203125" style="282" customWidth="1"/>
    <col min="777" max="1029" width="6.6640625" style="282"/>
    <col min="1030" max="1030" width="6.6640625" style="282" customWidth="1"/>
    <col min="1031" max="1031" width="75.5" style="282" customWidth="1"/>
    <col min="1032" max="1032" width="33.83203125" style="282" customWidth="1"/>
    <col min="1033" max="1285" width="6.6640625" style="282"/>
    <col min="1286" max="1286" width="6.6640625" style="282" customWidth="1"/>
    <col min="1287" max="1287" width="75.5" style="282" customWidth="1"/>
    <col min="1288" max="1288" width="33.83203125" style="282" customWidth="1"/>
    <col min="1289" max="1541" width="6.6640625" style="282"/>
    <col min="1542" max="1542" width="6.6640625" style="282" customWidth="1"/>
    <col min="1543" max="1543" width="75.5" style="282" customWidth="1"/>
    <col min="1544" max="1544" width="33.83203125" style="282" customWidth="1"/>
    <col min="1545" max="1797" width="6.6640625" style="282"/>
    <col min="1798" max="1798" width="6.6640625" style="282" customWidth="1"/>
    <col min="1799" max="1799" width="75.5" style="282" customWidth="1"/>
    <col min="1800" max="1800" width="33.83203125" style="282" customWidth="1"/>
    <col min="1801" max="2053" width="6.6640625" style="282"/>
    <col min="2054" max="2054" width="6.6640625" style="282" customWidth="1"/>
    <col min="2055" max="2055" width="75.5" style="282" customWidth="1"/>
    <col min="2056" max="2056" width="33.83203125" style="282" customWidth="1"/>
    <col min="2057" max="2309" width="6.6640625" style="282"/>
    <col min="2310" max="2310" width="6.6640625" style="282" customWidth="1"/>
    <col min="2311" max="2311" width="75.5" style="282" customWidth="1"/>
    <col min="2312" max="2312" width="33.83203125" style="282" customWidth="1"/>
    <col min="2313" max="2565" width="6.6640625" style="282"/>
    <col min="2566" max="2566" width="6.6640625" style="282" customWidth="1"/>
    <col min="2567" max="2567" width="75.5" style="282" customWidth="1"/>
    <col min="2568" max="2568" width="33.83203125" style="282" customWidth="1"/>
    <col min="2569" max="2821" width="6.6640625" style="282"/>
    <col min="2822" max="2822" width="6.6640625" style="282" customWidth="1"/>
    <col min="2823" max="2823" width="75.5" style="282" customWidth="1"/>
    <col min="2824" max="2824" width="33.83203125" style="282" customWidth="1"/>
    <col min="2825" max="3077" width="6.6640625" style="282"/>
    <col min="3078" max="3078" width="6.6640625" style="282" customWidth="1"/>
    <col min="3079" max="3079" width="75.5" style="282" customWidth="1"/>
    <col min="3080" max="3080" width="33.83203125" style="282" customWidth="1"/>
    <col min="3081" max="3333" width="6.6640625" style="282"/>
    <col min="3334" max="3334" width="6.6640625" style="282" customWidth="1"/>
    <col min="3335" max="3335" width="75.5" style="282" customWidth="1"/>
    <col min="3336" max="3336" width="33.83203125" style="282" customWidth="1"/>
    <col min="3337" max="3589" width="6.6640625" style="282"/>
    <col min="3590" max="3590" width="6.6640625" style="282" customWidth="1"/>
    <col min="3591" max="3591" width="75.5" style="282" customWidth="1"/>
    <col min="3592" max="3592" width="33.83203125" style="282" customWidth="1"/>
    <col min="3593" max="3845" width="6.6640625" style="282"/>
    <col min="3846" max="3846" width="6.6640625" style="282" customWidth="1"/>
    <col min="3847" max="3847" width="75.5" style="282" customWidth="1"/>
    <col min="3848" max="3848" width="33.83203125" style="282" customWidth="1"/>
    <col min="3849" max="4101" width="6.6640625" style="282"/>
    <col min="4102" max="4102" width="6.6640625" style="282" customWidth="1"/>
    <col min="4103" max="4103" width="75.5" style="282" customWidth="1"/>
    <col min="4104" max="4104" width="33.83203125" style="282" customWidth="1"/>
    <col min="4105" max="4357" width="6.6640625" style="282"/>
    <col min="4358" max="4358" width="6.6640625" style="282" customWidth="1"/>
    <col min="4359" max="4359" width="75.5" style="282" customWidth="1"/>
    <col min="4360" max="4360" width="33.83203125" style="282" customWidth="1"/>
    <col min="4361" max="4613" width="6.6640625" style="282"/>
    <col min="4614" max="4614" width="6.6640625" style="282" customWidth="1"/>
    <col min="4615" max="4615" width="75.5" style="282" customWidth="1"/>
    <col min="4616" max="4616" width="33.83203125" style="282" customWidth="1"/>
    <col min="4617" max="4869" width="6.6640625" style="282"/>
    <col min="4870" max="4870" width="6.6640625" style="282" customWidth="1"/>
    <col min="4871" max="4871" width="75.5" style="282" customWidth="1"/>
    <col min="4872" max="4872" width="33.83203125" style="282" customWidth="1"/>
    <col min="4873" max="5125" width="6.6640625" style="282"/>
    <col min="5126" max="5126" width="6.6640625" style="282" customWidth="1"/>
    <col min="5127" max="5127" width="75.5" style="282" customWidth="1"/>
    <col min="5128" max="5128" width="33.83203125" style="282" customWidth="1"/>
    <col min="5129" max="5381" width="6.6640625" style="282"/>
    <col min="5382" max="5382" width="6.6640625" style="282" customWidth="1"/>
    <col min="5383" max="5383" width="75.5" style="282" customWidth="1"/>
    <col min="5384" max="5384" width="33.83203125" style="282" customWidth="1"/>
    <col min="5385" max="5637" width="6.6640625" style="282"/>
    <col min="5638" max="5638" width="6.6640625" style="282" customWidth="1"/>
    <col min="5639" max="5639" width="75.5" style="282" customWidth="1"/>
    <col min="5640" max="5640" width="33.83203125" style="282" customWidth="1"/>
    <col min="5641" max="5893" width="6.6640625" style="282"/>
    <col min="5894" max="5894" width="6.6640625" style="282" customWidth="1"/>
    <col min="5895" max="5895" width="75.5" style="282" customWidth="1"/>
    <col min="5896" max="5896" width="33.83203125" style="282" customWidth="1"/>
    <col min="5897" max="6149" width="6.6640625" style="282"/>
    <col min="6150" max="6150" width="6.6640625" style="282" customWidth="1"/>
    <col min="6151" max="6151" width="75.5" style="282" customWidth="1"/>
    <col min="6152" max="6152" width="33.83203125" style="282" customWidth="1"/>
    <col min="6153" max="6405" width="6.6640625" style="282"/>
    <col min="6406" max="6406" width="6.6640625" style="282" customWidth="1"/>
    <col min="6407" max="6407" width="75.5" style="282" customWidth="1"/>
    <col min="6408" max="6408" width="33.83203125" style="282" customWidth="1"/>
    <col min="6409" max="6661" width="6.6640625" style="282"/>
    <col min="6662" max="6662" width="6.6640625" style="282" customWidth="1"/>
    <col min="6663" max="6663" width="75.5" style="282" customWidth="1"/>
    <col min="6664" max="6664" width="33.83203125" style="282" customWidth="1"/>
    <col min="6665" max="6917" width="6.6640625" style="282"/>
    <col min="6918" max="6918" width="6.6640625" style="282" customWidth="1"/>
    <col min="6919" max="6919" width="75.5" style="282" customWidth="1"/>
    <col min="6920" max="6920" width="33.83203125" style="282" customWidth="1"/>
    <col min="6921" max="7173" width="6.6640625" style="282"/>
    <col min="7174" max="7174" width="6.6640625" style="282" customWidth="1"/>
    <col min="7175" max="7175" width="75.5" style="282" customWidth="1"/>
    <col min="7176" max="7176" width="33.83203125" style="282" customWidth="1"/>
    <col min="7177" max="7429" width="6.6640625" style="282"/>
    <col min="7430" max="7430" width="6.6640625" style="282" customWidth="1"/>
    <col min="7431" max="7431" width="75.5" style="282" customWidth="1"/>
    <col min="7432" max="7432" width="33.83203125" style="282" customWidth="1"/>
    <col min="7433" max="7685" width="6.6640625" style="282"/>
    <col min="7686" max="7686" width="6.6640625" style="282" customWidth="1"/>
    <col min="7687" max="7687" width="75.5" style="282" customWidth="1"/>
    <col min="7688" max="7688" width="33.83203125" style="282" customWidth="1"/>
    <col min="7689" max="7941" width="6.6640625" style="282"/>
    <col min="7942" max="7942" width="6.6640625" style="282" customWidth="1"/>
    <col min="7943" max="7943" width="75.5" style="282" customWidth="1"/>
    <col min="7944" max="7944" width="33.83203125" style="282" customWidth="1"/>
    <col min="7945" max="8197" width="6.6640625" style="282"/>
    <col min="8198" max="8198" width="6.6640625" style="282" customWidth="1"/>
    <col min="8199" max="8199" width="75.5" style="282" customWidth="1"/>
    <col min="8200" max="8200" width="33.83203125" style="282" customWidth="1"/>
    <col min="8201" max="8453" width="6.6640625" style="282"/>
    <col min="8454" max="8454" width="6.6640625" style="282" customWidth="1"/>
    <col min="8455" max="8455" width="75.5" style="282" customWidth="1"/>
    <col min="8456" max="8456" width="33.83203125" style="282" customWidth="1"/>
    <col min="8457" max="8709" width="6.6640625" style="282"/>
    <col min="8710" max="8710" width="6.6640625" style="282" customWidth="1"/>
    <col min="8711" max="8711" width="75.5" style="282" customWidth="1"/>
    <col min="8712" max="8712" width="33.83203125" style="282" customWidth="1"/>
    <col min="8713" max="8965" width="6.6640625" style="282"/>
    <col min="8966" max="8966" width="6.6640625" style="282" customWidth="1"/>
    <col min="8967" max="8967" width="75.5" style="282" customWidth="1"/>
    <col min="8968" max="8968" width="33.83203125" style="282" customWidth="1"/>
    <col min="8969" max="9221" width="6.6640625" style="282"/>
    <col min="9222" max="9222" width="6.6640625" style="282" customWidth="1"/>
    <col min="9223" max="9223" width="75.5" style="282" customWidth="1"/>
    <col min="9224" max="9224" width="33.83203125" style="282" customWidth="1"/>
    <col min="9225" max="9477" width="6.6640625" style="282"/>
    <col min="9478" max="9478" width="6.6640625" style="282" customWidth="1"/>
    <col min="9479" max="9479" width="75.5" style="282" customWidth="1"/>
    <col min="9480" max="9480" width="33.83203125" style="282" customWidth="1"/>
    <col min="9481" max="9733" width="6.6640625" style="282"/>
    <col min="9734" max="9734" width="6.6640625" style="282" customWidth="1"/>
    <col min="9735" max="9735" width="75.5" style="282" customWidth="1"/>
    <col min="9736" max="9736" width="33.83203125" style="282" customWidth="1"/>
    <col min="9737" max="9989" width="6.6640625" style="282"/>
    <col min="9990" max="9990" width="6.6640625" style="282" customWidth="1"/>
    <col min="9991" max="9991" width="75.5" style="282" customWidth="1"/>
    <col min="9992" max="9992" width="33.83203125" style="282" customWidth="1"/>
    <col min="9993" max="10245" width="6.6640625" style="282"/>
    <col min="10246" max="10246" width="6.6640625" style="282" customWidth="1"/>
    <col min="10247" max="10247" width="75.5" style="282" customWidth="1"/>
    <col min="10248" max="10248" width="33.83203125" style="282" customWidth="1"/>
    <col min="10249" max="10501" width="6.6640625" style="282"/>
    <col min="10502" max="10502" width="6.6640625" style="282" customWidth="1"/>
    <col min="10503" max="10503" width="75.5" style="282" customWidth="1"/>
    <col min="10504" max="10504" width="33.83203125" style="282" customWidth="1"/>
    <col min="10505" max="10757" width="6.6640625" style="282"/>
    <col min="10758" max="10758" width="6.6640625" style="282" customWidth="1"/>
    <col min="10759" max="10759" width="75.5" style="282" customWidth="1"/>
    <col min="10760" max="10760" width="33.83203125" style="282" customWidth="1"/>
    <col min="10761" max="11013" width="6.6640625" style="282"/>
    <col min="11014" max="11014" width="6.6640625" style="282" customWidth="1"/>
    <col min="11015" max="11015" width="75.5" style="282" customWidth="1"/>
    <col min="11016" max="11016" width="33.83203125" style="282" customWidth="1"/>
    <col min="11017" max="11269" width="6.6640625" style="282"/>
    <col min="11270" max="11270" width="6.6640625" style="282" customWidth="1"/>
    <col min="11271" max="11271" width="75.5" style="282" customWidth="1"/>
    <col min="11272" max="11272" width="33.83203125" style="282" customWidth="1"/>
    <col min="11273" max="11525" width="6.6640625" style="282"/>
    <col min="11526" max="11526" width="6.6640625" style="282" customWidth="1"/>
    <col min="11527" max="11527" width="75.5" style="282" customWidth="1"/>
    <col min="11528" max="11528" width="33.83203125" style="282" customWidth="1"/>
    <col min="11529" max="11781" width="6.6640625" style="282"/>
    <col min="11782" max="11782" width="6.6640625" style="282" customWidth="1"/>
    <col min="11783" max="11783" width="75.5" style="282" customWidth="1"/>
    <col min="11784" max="11784" width="33.83203125" style="282" customWidth="1"/>
    <col min="11785" max="12037" width="6.6640625" style="282"/>
    <col min="12038" max="12038" width="6.6640625" style="282" customWidth="1"/>
    <col min="12039" max="12039" width="75.5" style="282" customWidth="1"/>
    <col min="12040" max="12040" width="33.83203125" style="282" customWidth="1"/>
    <col min="12041" max="12293" width="6.6640625" style="282"/>
    <col min="12294" max="12294" width="6.6640625" style="282" customWidth="1"/>
    <col min="12295" max="12295" width="75.5" style="282" customWidth="1"/>
    <col min="12296" max="12296" width="33.83203125" style="282" customWidth="1"/>
    <col min="12297" max="12549" width="6.6640625" style="282"/>
    <col min="12550" max="12550" width="6.6640625" style="282" customWidth="1"/>
    <col min="12551" max="12551" width="75.5" style="282" customWidth="1"/>
    <col min="12552" max="12552" width="33.83203125" style="282" customWidth="1"/>
    <col min="12553" max="12805" width="6.6640625" style="282"/>
    <col min="12806" max="12806" width="6.6640625" style="282" customWidth="1"/>
    <col min="12807" max="12807" width="75.5" style="282" customWidth="1"/>
    <col min="12808" max="12808" width="33.83203125" style="282" customWidth="1"/>
    <col min="12809" max="13061" width="6.6640625" style="282"/>
    <col min="13062" max="13062" width="6.6640625" style="282" customWidth="1"/>
    <col min="13063" max="13063" width="75.5" style="282" customWidth="1"/>
    <col min="13064" max="13064" width="33.83203125" style="282" customWidth="1"/>
    <col min="13065" max="13317" width="6.6640625" style="282"/>
    <col min="13318" max="13318" width="6.6640625" style="282" customWidth="1"/>
    <col min="13319" max="13319" width="75.5" style="282" customWidth="1"/>
    <col min="13320" max="13320" width="33.83203125" style="282" customWidth="1"/>
    <col min="13321" max="13573" width="6.6640625" style="282"/>
    <col min="13574" max="13574" width="6.6640625" style="282" customWidth="1"/>
    <col min="13575" max="13575" width="75.5" style="282" customWidth="1"/>
    <col min="13576" max="13576" width="33.83203125" style="282" customWidth="1"/>
    <col min="13577" max="13829" width="6.6640625" style="282"/>
    <col min="13830" max="13830" width="6.6640625" style="282" customWidth="1"/>
    <col min="13831" max="13831" width="75.5" style="282" customWidth="1"/>
    <col min="13832" max="13832" width="33.83203125" style="282" customWidth="1"/>
    <col min="13833" max="14085" width="6.6640625" style="282"/>
    <col min="14086" max="14086" width="6.6640625" style="282" customWidth="1"/>
    <col min="14087" max="14087" width="75.5" style="282" customWidth="1"/>
    <col min="14088" max="14088" width="33.83203125" style="282" customWidth="1"/>
    <col min="14089" max="14341" width="6.6640625" style="282"/>
    <col min="14342" max="14342" width="6.6640625" style="282" customWidth="1"/>
    <col min="14343" max="14343" width="75.5" style="282" customWidth="1"/>
    <col min="14344" max="14344" width="33.83203125" style="282" customWidth="1"/>
    <col min="14345" max="14597" width="6.6640625" style="282"/>
    <col min="14598" max="14598" width="6.6640625" style="282" customWidth="1"/>
    <col min="14599" max="14599" width="75.5" style="282" customWidth="1"/>
    <col min="14600" max="14600" width="33.83203125" style="282" customWidth="1"/>
    <col min="14601" max="14853" width="6.6640625" style="282"/>
    <col min="14854" max="14854" width="6.6640625" style="282" customWidth="1"/>
    <col min="14855" max="14855" width="75.5" style="282" customWidth="1"/>
    <col min="14856" max="14856" width="33.83203125" style="282" customWidth="1"/>
    <col min="14857" max="15109" width="6.6640625" style="282"/>
    <col min="15110" max="15110" width="6.6640625" style="282" customWidth="1"/>
    <col min="15111" max="15111" width="75.5" style="282" customWidth="1"/>
    <col min="15112" max="15112" width="33.83203125" style="282" customWidth="1"/>
    <col min="15113" max="15365" width="6.6640625" style="282"/>
    <col min="15366" max="15366" width="6.6640625" style="282" customWidth="1"/>
    <col min="15367" max="15367" width="75.5" style="282" customWidth="1"/>
    <col min="15368" max="15368" width="33.83203125" style="282" customWidth="1"/>
    <col min="15369" max="15621" width="6.6640625" style="282"/>
    <col min="15622" max="15622" width="6.6640625" style="282" customWidth="1"/>
    <col min="15623" max="15623" width="75.5" style="282" customWidth="1"/>
    <col min="15624" max="15624" width="33.83203125" style="282" customWidth="1"/>
    <col min="15625" max="15877" width="6.6640625" style="282"/>
    <col min="15878" max="15878" width="6.6640625" style="282" customWidth="1"/>
    <col min="15879" max="15879" width="75.5" style="282" customWidth="1"/>
    <col min="15880" max="15880" width="33.83203125" style="282" customWidth="1"/>
    <col min="15881" max="16133" width="6.6640625" style="282"/>
    <col min="16134" max="16134" width="6.6640625" style="282" customWidth="1"/>
    <col min="16135" max="16135" width="75.5" style="282" customWidth="1"/>
    <col min="16136" max="16136" width="33.83203125" style="282" customWidth="1"/>
    <col min="16137" max="16384" width="6.6640625" style="282"/>
  </cols>
  <sheetData>
    <row r="1" spans="1:13" ht="15.75" x14ac:dyDescent="0.25">
      <c r="A1" s="281" t="s">
        <v>27</v>
      </c>
      <c r="I1" s="283"/>
    </row>
    <row r="2" spans="1:13" ht="51.6" customHeight="1" x14ac:dyDescent="0.25">
      <c r="A2" s="577" t="s">
        <v>143</v>
      </c>
      <c r="B2" s="578"/>
      <c r="C2" s="578"/>
      <c r="D2" s="298"/>
      <c r="E2" s="298"/>
      <c r="F2" s="298"/>
      <c r="G2" s="298"/>
      <c r="H2" s="298"/>
      <c r="I2" s="283"/>
    </row>
    <row r="3" spans="1:13" ht="90" customHeight="1" x14ac:dyDescent="0.25">
      <c r="A3" s="579" t="s">
        <v>144</v>
      </c>
      <c r="B3" s="579" t="s">
        <v>145</v>
      </c>
      <c r="C3" s="579" t="s">
        <v>61</v>
      </c>
      <c r="D3" s="579" t="str">
        <f>Ф_2!G8</f>
        <v>Брест</v>
      </c>
      <c r="E3" s="575" t="str">
        <f>Ф_2!I8</f>
        <v>Кобрин</v>
      </c>
      <c r="F3" s="575" t="str">
        <f>Ф_2!K8</f>
        <v>Каменец</v>
      </c>
      <c r="G3" s="575" t="str">
        <f>Ф_2!M8</f>
        <v>Жабинка</v>
      </c>
      <c r="H3" s="575" t="str">
        <f>Ф_2!O8</f>
        <v>Малорита</v>
      </c>
      <c r="I3" s="283"/>
    </row>
    <row r="4" spans="1:13" ht="15.75" x14ac:dyDescent="0.25">
      <c r="A4" s="580"/>
      <c r="B4" s="581"/>
      <c r="C4" s="580"/>
      <c r="D4" s="580"/>
      <c r="E4" s="576"/>
      <c r="F4" s="576"/>
      <c r="G4" s="576"/>
      <c r="H4" s="576"/>
      <c r="I4" s="284"/>
      <c r="J4" s="285"/>
      <c r="K4" s="285"/>
      <c r="L4" s="285"/>
      <c r="M4" s="285"/>
    </row>
    <row r="5" spans="1:13" ht="15.75" x14ac:dyDescent="0.25">
      <c r="A5" s="286" t="s">
        <v>146</v>
      </c>
      <c r="B5" s="287" t="s">
        <v>62</v>
      </c>
      <c r="C5" s="288">
        <f>C6+C7+C8+C9</f>
        <v>0</v>
      </c>
      <c r="D5" s="288">
        <f t="shared" ref="D5:H5" si="0">D6+D7+D8+D9</f>
        <v>0</v>
      </c>
      <c r="E5" s="288">
        <f t="shared" si="0"/>
        <v>0</v>
      </c>
      <c r="F5" s="288">
        <f t="shared" si="0"/>
        <v>0</v>
      </c>
      <c r="G5" s="288">
        <f t="shared" si="0"/>
        <v>0</v>
      </c>
      <c r="H5" s="288">
        <f t="shared" si="0"/>
        <v>0</v>
      </c>
      <c r="I5" s="284"/>
      <c r="J5" s="285"/>
      <c r="K5" s="285"/>
      <c r="L5" s="285"/>
      <c r="M5" s="285"/>
    </row>
    <row r="6" spans="1:13" ht="47.25" x14ac:dyDescent="0.25">
      <c r="A6" s="286" t="s">
        <v>147</v>
      </c>
      <c r="B6" s="289" t="s">
        <v>148</v>
      </c>
      <c r="C6" s="288">
        <f>C12+C13+C19+C20</f>
        <v>0</v>
      </c>
      <c r="D6" s="288">
        <f t="shared" ref="D6:H6" si="1">D12+D13+D19+D20</f>
        <v>0</v>
      </c>
      <c r="E6" s="288">
        <f t="shared" si="1"/>
        <v>0</v>
      </c>
      <c r="F6" s="288">
        <f t="shared" si="1"/>
        <v>0</v>
      </c>
      <c r="G6" s="288">
        <f t="shared" ref="G6" si="2">G12+G13+G19+G20</f>
        <v>0</v>
      </c>
      <c r="H6" s="288">
        <f t="shared" si="1"/>
        <v>0</v>
      </c>
      <c r="I6" s="284"/>
      <c r="J6" s="285"/>
      <c r="K6" s="285"/>
      <c r="L6" s="285"/>
      <c r="M6" s="285"/>
    </row>
    <row r="7" spans="1:13" ht="31.5" x14ac:dyDescent="0.25">
      <c r="A7" s="286" t="s">
        <v>149</v>
      </c>
      <c r="B7" s="289" t="s">
        <v>150</v>
      </c>
      <c r="C7" s="288">
        <f>C14+C15+C21+C22</f>
        <v>0</v>
      </c>
      <c r="D7" s="288">
        <f t="shared" ref="D7:H7" si="3">D14+D15+D21+D22</f>
        <v>0</v>
      </c>
      <c r="E7" s="288">
        <f t="shared" si="3"/>
        <v>0</v>
      </c>
      <c r="F7" s="288">
        <f t="shared" si="3"/>
        <v>0</v>
      </c>
      <c r="G7" s="288">
        <f t="shared" ref="G7" si="4">G14+G15+G21+G22</f>
        <v>0</v>
      </c>
      <c r="H7" s="288">
        <f t="shared" si="3"/>
        <v>0</v>
      </c>
      <c r="I7" s="284"/>
      <c r="J7" s="285"/>
      <c r="K7" s="285"/>
      <c r="L7" s="285"/>
      <c r="M7" s="285"/>
    </row>
    <row r="8" spans="1:13" ht="63" x14ac:dyDescent="0.25">
      <c r="A8" s="286" t="s">
        <v>151</v>
      </c>
      <c r="B8" s="289" t="s">
        <v>152</v>
      </c>
      <c r="C8" s="288">
        <f>C16+C23</f>
        <v>0</v>
      </c>
      <c r="D8" s="288">
        <f t="shared" ref="D8:H8" si="5">D16+D23</f>
        <v>0</v>
      </c>
      <c r="E8" s="288">
        <f t="shared" si="5"/>
        <v>0</v>
      </c>
      <c r="F8" s="288">
        <f t="shared" si="5"/>
        <v>0</v>
      </c>
      <c r="G8" s="288">
        <f t="shared" ref="G8" si="6">G16+G23</f>
        <v>0</v>
      </c>
      <c r="H8" s="288">
        <f t="shared" si="5"/>
        <v>0</v>
      </c>
      <c r="I8" s="284"/>
      <c r="J8" s="285"/>
      <c r="K8" s="285"/>
      <c r="L8" s="285"/>
      <c r="M8" s="285"/>
    </row>
    <row r="9" spans="1:13" ht="157.5" x14ac:dyDescent="0.25">
      <c r="A9" s="286" t="s">
        <v>153</v>
      </c>
      <c r="B9" s="289" t="s">
        <v>154</v>
      </c>
      <c r="C9" s="288">
        <f>C17+C24</f>
        <v>0</v>
      </c>
      <c r="D9" s="288">
        <f t="shared" ref="D9:H9" si="7">D17+D24</f>
        <v>0</v>
      </c>
      <c r="E9" s="288">
        <f t="shared" si="7"/>
        <v>0</v>
      </c>
      <c r="F9" s="288">
        <f t="shared" si="7"/>
        <v>0</v>
      </c>
      <c r="G9" s="288">
        <f t="shared" ref="G9" si="8">G17+G24</f>
        <v>0</v>
      </c>
      <c r="H9" s="288">
        <f t="shared" si="7"/>
        <v>0</v>
      </c>
      <c r="I9" s="284"/>
      <c r="J9" s="285"/>
      <c r="K9" s="285"/>
      <c r="L9" s="285"/>
      <c r="M9" s="285"/>
    </row>
    <row r="10" spans="1:13" ht="15.75" x14ac:dyDescent="0.25">
      <c r="A10" s="286" t="s">
        <v>155</v>
      </c>
      <c r="B10" s="287" t="s">
        <v>63</v>
      </c>
      <c r="C10" s="288"/>
      <c r="D10" s="288"/>
      <c r="E10" s="288"/>
      <c r="F10" s="288"/>
      <c r="G10" s="288"/>
      <c r="H10" s="288"/>
      <c r="I10" s="284"/>
      <c r="J10" s="285"/>
      <c r="K10" s="285"/>
      <c r="L10" s="285"/>
      <c r="M10" s="285"/>
    </row>
    <row r="11" spans="1:13" ht="15.75" x14ac:dyDescent="0.25">
      <c r="A11" s="286" t="s">
        <v>156</v>
      </c>
      <c r="B11" s="290" t="s">
        <v>64</v>
      </c>
      <c r="C11" s="288">
        <f>C12+C13+C14+C15+C16+C17</f>
        <v>0</v>
      </c>
      <c r="D11" s="288">
        <f t="shared" ref="D11:H11" si="9">D12+D13+D14+D15+D16+D17</f>
        <v>0</v>
      </c>
      <c r="E11" s="288">
        <f t="shared" si="9"/>
        <v>0</v>
      </c>
      <c r="F11" s="288">
        <f t="shared" si="9"/>
        <v>0</v>
      </c>
      <c r="G11" s="288">
        <f t="shared" si="9"/>
        <v>0</v>
      </c>
      <c r="H11" s="288">
        <f t="shared" si="9"/>
        <v>0</v>
      </c>
      <c r="I11" s="291"/>
      <c r="J11" s="292"/>
      <c r="K11" s="292"/>
      <c r="L11" s="292"/>
      <c r="M11" s="292"/>
    </row>
    <row r="12" spans="1:13" ht="25.5" x14ac:dyDescent="0.25">
      <c r="A12" s="286" t="s">
        <v>157</v>
      </c>
      <c r="B12" s="293" t="s">
        <v>65</v>
      </c>
      <c r="C12" s="296">
        <f t="shared" ref="C12:C23" si="10">D12+E12+F12+G12+H12</f>
        <v>0</v>
      </c>
      <c r="D12" s="294">
        <f>SUMIFS(Абоненты!L:L,Абоненты!B:B,D$3,Абоненты!C:C,0,Абоненты!F:F,2,Абоненты!J:J,"Эл.плиты",Абоненты!N:N,1,Абоненты!O:O,"С")</f>
        <v>0</v>
      </c>
      <c r="E12" s="294"/>
      <c r="F12" s="294"/>
      <c r="G12" s="294"/>
      <c r="H12" s="294"/>
      <c r="I12" s="291"/>
      <c r="J12" s="292"/>
      <c r="K12" s="292"/>
      <c r="L12" s="292"/>
      <c r="M12" s="292"/>
    </row>
    <row r="13" spans="1:13" ht="25.5" x14ac:dyDescent="0.25">
      <c r="A13" s="286" t="s">
        <v>158</v>
      </c>
      <c r="B13" s="293" t="s">
        <v>66</v>
      </c>
      <c r="C13" s="296">
        <f t="shared" si="10"/>
        <v>0</v>
      </c>
      <c r="D13" s="294">
        <f>SUMIFS(Абоненты!L:L,Абоненты!B:B,D$3,Абоненты!C:C,0,Абоненты!F:F,2,Абоненты!J:J,"Общий",Абоненты!N:N,1,Абоненты!O:O,"С")+SUMIFS(Абоненты!L:L,Абоненты!B:B,D$3,Абоненты!C:C,0,Абоненты!F:F,2,Абоненты!J:J,"Полн.возмещение",Абоненты!N:N,1,Абоненты!O:O,"С")</f>
        <v>0</v>
      </c>
      <c r="E13" s="294"/>
      <c r="F13" s="294"/>
      <c r="G13" s="294"/>
      <c r="H13" s="294"/>
      <c r="I13" s="291"/>
      <c r="J13" s="292"/>
      <c r="K13" s="292"/>
      <c r="L13" s="292"/>
      <c r="M13" s="292"/>
    </row>
    <row r="14" spans="1:13" ht="25.5" x14ac:dyDescent="0.25">
      <c r="A14" s="286" t="s">
        <v>159</v>
      </c>
      <c r="B14" s="293" t="s">
        <v>67</v>
      </c>
      <c r="C14" s="296">
        <f t="shared" si="10"/>
        <v>0</v>
      </c>
      <c r="D14" s="294">
        <f>SUMIFS(Абоненты!L:L,Абоненты!B:B,D$3,Абоненты!C:C,0,Абоненты!F:F,3,Абоненты!J:J,"Эл.плиты",Абоненты!N:N,1,Абоненты!O:O,"С")</f>
        <v>0</v>
      </c>
      <c r="E14" s="294"/>
      <c r="F14" s="294"/>
      <c r="G14" s="294"/>
      <c r="H14" s="294"/>
      <c r="I14" s="295"/>
    </row>
    <row r="15" spans="1:13" ht="25.5" x14ac:dyDescent="0.25">
      <c r="A15" s="286" t="s">
        <v>160</v>
      </c>
      <c r="B15" s="293" t="s">
        <v>68</v>
      </c>
      <c r="C15" s="296">
        <f t="shared" si="10"/>
        <v>0</v>
      </c>
      <c r="D15" s="294">
        <f>SUMIFS(Абоненты!L:L,Абоненты!B:B,D$3,Абоненты!C:C,0,Абоненты!F:F,3,Абоненты!J:J,"Общий",Абоненты!N:N,1,Абоненты!O:O,"С")+SUMIFS(Абоненты!L:L,Абоненты!B:B,D$3,Абоненты!C:C,0,Абоненты!F:F,3,Абоненты!J:J,"Полн.возмещение",Абоненты!N:N,1,Абоненты!O:O,"С")</f>
        <v>0</v>
      </c>
      <c r="E15" s="294"/>
      <c r="F15" s="294"/>
      <c r="G15" s="294"/>
      <c r="H15" s="294"/>
      <c r="I15" s="295"/>
    </row>
    <row r="16" spans="1:13" ht="25.5" x14ac:dyDescent="0.25">
      <c r="A16" s="286" t="s">
        <v>161</v>
      </c>
      <c r="B16" s="293" t="s">
        <v>162</v>
      </c>
      <c r="C16" s="296">
        <f t="shared" si="10"/>
        <v>0</v>
      </c>
      <c r="D16" s="294">
        <f>SUMIFS(Абоненты!L:L,Абоненты!B:B,D$3,Абоненты!C:C,0,Абоненты!F:F,2,Абоненты!J:J,"Нагрев",Абоненты!N:N,1,Абоненты!O:O,"С")</f>
        <v>0</v>
      </c>
      <c r="E16" s="294"/>
      <c r="F16" s="294"/>
      <c r="G16" s="294"/>
      <c r="H16" s="294"/>
      <c r="I16" s="295"/>
    </row>
    <row r="17" spans="1:9" ht="25.5" x14ac:dyDescent="0.25">
      <c r="A17" s="286" t="s">
        <v>163</v>
      </c>
      <c r="B17" s="293" t="s">
        <v>164</v>
      </c>
      <c r="C17" s="296">
        <f t="shared" si="10"/>
        <v>0</v>
      </c>
      <c r="D17" s="294">
        <f>SUMIFS(Абоненты!L:L,Абоненты!B:B,D$3,Абоненты!C:C,0,Абоненты!F:F,2,Абоненты!J:J,"Эл.плиты и отопл",Абоненты!N:N,1,Абоненты!O:O,"С")</f>
        <v>0</v>
      </c>
      <c r="E17" s="294"/>
      <c r="F17" s="294"/>
      <c r="G17" s="294"/>
      <c r="H17" s="294"/>
      <c r="I17" s="295"/>
    </row>
    <row r="18" spans="1:9" ht="15.75" x14ac:dyDescent="0.25">
      <c r="A18" s="286" t="s">
        <v>165</v>
      </c>
      <c r="B18" s="290" t="s">
        <v>166</v>
      </c>
      <c r="C18" s="288">
        <f>C19+C20+C21+C22+C23+C24</f>
        <v>0</v>
      </c>
      <c r="D18" s="288">
        <f t="shared" ref="D18:H18" si="11">D19+D20+D21+D22+D23+D24</f>
        <v>0</v>
      </c>
      <c r="E18" s="288">
        <f t="shared" si="11"/>
        <v>0</v>
      </c>
      <c r="F18" s="288">
        <f t="shared" si="11"/>
        <v>0</v>
      </c>
      <c r="G18" s="288">
        <f t="shared" si="11"/>
        <v>0</v>
      </c>
      <c r="H18" s="288">
        <f t="shared" si="11"/>
        <v>0</v>
      </c>
      <c r="I18" s="295"/>
    </row>
    <row r="19" spans="1:9" ht="25.5" x14ac:dyDescent="0.25">
      <c r="A19" s="286" t="s">
        <v>167</v>
      </c>
      <c r="B19" s="293" t="s">
        <v>65</v>
      </c>
      <c r="C19" s="296">
        <f t="shared" si="10"/>
        <v>0</v>
      </c>
      <c r="D19" s="294">
        <f>SUMIFS(Абоненты!L:L,Абоненты!B:B,D$3,Абоненты!C:C,0,Абоненты!F:F,2,Абоненты!J:J,"Эл.плиты",Абоненты!N:N,1,Абоненты!O:O,"Ч")</f>
        <v>0</v>
      </c>
      <c r="E19" s="294"/>
      <c r="F19" s="294"/>
      <c r="G19" s="294"/>
      <c r="H19" s="294"/>
      <c r="I19" s="295"/>
    </row>
    <row r="20" spans="1:9" ht="25.5" x14ac:dyDescent="0.25">
      <c r="A20" s="286" t="s">
        <v>168</v>
      </c>
      <c r="B20" s="293" t="s">
        <v>66</v>
      </c>
      <c r="C20" s="296">
        <f t="shared" si="10"/>
        <v>0</v>
      </c>
      <c r="D20" s="294">
        <f>SUMIFS(Абоненты!L:L,Абоненты!B:B,D$3,Абоненты!C:C,0,Абоненты!F:F,2,Абоненты!J:J,"Общий",Абоненты!N:N,1,Абоненты!O:O,"Ч")+SUMIFS(Абоненты!L:L,Абоненты!B:B,D$3,Абоненты!C:C,0,Абоненты!F:F,2,Абоненты!J:J,"Полн.возмещение",Абоненты!N:N,1,Абоненты!O:O,"Ч")</f>
        <v>0</v>
      </c>
      <c r="E20" s="294"/>
      <c r="F20" s="294"/>
      <c r="G20" s="294"/>
      <c r="H20" s="294"/>
      <c r="I20" s="295"/>
    </row>
    <row r="21" spans="1:9" ht="25.5" x14ac:dyDescent="0.25">
      <c r="A21" s="286" t="s">
        <v>169</v>
      </c>
      <c r="B21" s="293" t="s">
        <v>67</v>
      </c>
      <c r="C21" s="296">
        <f t="shared" si="10"/>
        <v>0</v>
      </c>
      <c r="D21" s="294">
        <f>SUMIFS(Абоненты!L:L,Абоненты!B:B,D$3,Абоненты!C:C,0,Абоненты!F:F,3,Абоненты!J:J,"Эл.плиты",Абоненты!N:N,1,Абоненты!O:O,"Ч")</f>
        <v>0</v>
      </c>
      <c r="E21" s="294"/>
      <c r="F21" s="294"/>
      <c r="G21" s="294"/>
      <c r="H21" s="294"/>
      <c r="I21" s="295"/>
    </row>
    <row r="22" spans="1:9" ht="25.5" x14ac:dyDescent="0.25">
      <c r="A22" s="286" t="s">
        <v>170</v>
      </c>
      <c r="B22" s="293" t="s">
        <v>68</v>
      </c>
      <c r="C22" s="296">
        <f t="shared" si="10"/>
        <v>0</v>
      </c>
      <c r="D22" s="294">
        <f>SUMIFS(Абоненты!L:L,Абоненты!B:B,D$3,Абоненты!C:C,0,Абоненты!F:F,3,Абоненты!J:J,"Общий",Абоненты!N:N,1,Абоненты!O:O,"Ч")+SUMIFS(Абоненты!L:L,Абоненты!B:B,D$3,Абоненты!C:C,0,Абоненты!F:F,3,Абоненты!J:J,"Полн.возмещение",Абоненты!N:N,1,Абоненты!O:O,"Ч")</f>
        <v>0</v>
      </c>
      <c r="E22" s="296"/>
      <c r="F22" s="296"/>
      <c r="G22" s="296"/>
      <c r="H22" s="296"/>
      <c r="I22" s="295"/>
    </row>
    <row r="23" spans="1:9" ht="25.5" x14ac:dyDescent="0.25">
      <c r="A23" s="286" t="s">
        <v>171</v>
      </c>
      <c r="B23" s="293" t="s">
        <v>172</v>
      </c>
      <c r="C23" s="296">
        <f t="shared" si="10"/>
        <v>0</v>
      </c>
      <c r="D23" s="294">
        <f>SUMIFS(Абоненты!L:L,Абоненты!B:B,D$3,Абоненты!C:C,0,Абоненты!F:F,2,Абоненты!J:J,"Нагрев",Абоненты!N:N,1,Абоненты!O:O,"Ч")</f>
        <v>0</v>
      </c>
      <c r="E23" s="296"/>
      <c r="F23" s="296"/>
      <c r="G23" s="296"/>
      <c r="H23" s="296"/>
      <c r="I23" s="295"/>
    </row>
    <row r="24" spans="1:9" ht="25.5" x14ac:dyDescent="0.25">
      <c r="A24" s="286" t="s">
        <v>173</v>
      </c>
      <c r="B24" s="293" t="s">
        <v>164</v>
      </c>
      <c r="C24" s="296">
        <f>D24+E24+F24+G24+H24</f>
        <v>0</v>
      </c>
      <c r="D24" s="294">
        <f>SUMIFS(Абоненты!L:L,Абоненты!B:B,D$3,Абоненты!C:C,0,Абоненты!F:F,2,Абоненты!J:J,"Эл.плиты и отопл",Абоненты!N:N,1,Абоненты!O:O,"Ч")</f>
        <v>0</v>
      </c>
      <c r="E24" s="296"/>
      <c r="F24" s="296"/>
      <c r="G24" s="296"/>
      <c r="H24" s="296"/>
      <c r="I24" s="295"/>
    </row>
    <row r="26" spans="1:9" ht="15.75" x14ac:dyDescent="0.2">
      <c r="B26" s="297"/>
    </row>
    <row r="28" spans="1:9" ht="15.75" x14ac:dyDescent="0.2">
      <c r="B28" s="297"/>
    </row>
  </sheetData>
  <mergeCells count="9">
    <mergeCell ref="F3:F4"/>
    <mergeCell ref="H3:H4"/>
    <mergeCell ref="G3:G4"/>
    <mergeCell ref="A2:C2"/>
    <mergeCell ref="A3:A4"/>
    <mergeCell ref="B3:B4"/>
    <mergeCell ref="C3:C4"/>
    <mergeCell ref="D3:D4"/>
    <mergeCell ref="E3:E4"/>
  </mergeCells>
  <pageMargins left="0" right="0" top="0" bottom="0" header="0.31496062992125984" footer="0.31496062992125984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D23" sqref="D23"/>
    </sheetView>
  </sheetViews>
  <sheetFormatPr defaultRowHeight="12.75" x14ac:dyDescent="0.2"/>
  <cols>
    <col min="1" max="1" width="11.5" style="282" customWidth="1"/>
    <col min="2" max="2" width="18.83203125" style="282" customWidth="1"/>
    <col min="3" max="6" width="11.5" style="282" customWidth="1"/>
    <col min="7" max="9" width="9.83203125" style="282" customWidth="1"/>
    <col min="10" max="10" width="11.5" style="282" customWidth="1"/>
    <col min="11" max="13" width="9.83203125" style="282" customWidth="1"/>
    <col min="14" max="14" width="11.5" style="282" customWidth="1"/>
    <col min="15" max="256" width="9.33203125" style="282"/>
    <col min="257" max="257" width="11.5" style="282" customWidth="1"/>
    <col min="258" max="258" width="18.83203125" style="282" customWidth="1"/>
    <col min="259" max="262" width="11.5" style="282" customWidth="1"/>
    <col min="263" max="265" width="9.83203125" style="282" customWidth="1"/>
    <col min="266" max="266" width="11.5" style="282" customWidth="1"/>
    <col min="267" max="269" width="9.83203125" style="282" customWidth="1"/>
    <col min="270" max="270" width="11.5" style="282" customWidth="1"/>
    <col min="271" max="512" width="9.33203125" style="282"/>
    <col min="513" max="513" width="11.5" style="282" customWidth="1"/>
    <col min="514" max="514" width="18.83203125" style="282" customWidth="1"/>
    <col min="515" max="518" width="11.5" style="282" customWidth="1"/>
    <col min="519" max="521" width="9.83203125" style="282" customWidth="1"/>
    <col min="522" max="522" width="11.5" style="282" customWidth="1"/>
    <col min="523" max="525" width="9.83203125" style="282" customWidth="1"/>
    <col min="526" max="526" width="11.5" style="282" customWidth="1"/>
    <col min="527" max="768" width="9.33203125" style="282"/>
    <col min="769" max="769" width="11.5" style="282" customWidth="1"/>
    <col min="770" max="770" width="18.83203125" style="282" customWidth="1"/>
    <col min="771" max="774" width="11.5" style="282" customWidth="1"/>
    <col min="775" max="777" width="9.83203125" style="282" customWidth="1"/>
    <col min="778" max="778" width="11.5" style="282" customWidth="1"/>
    <col min="779" max="781" width="9.83203125" style="282" customWidth="1"/>
    <col min="782" max="782" width="11.5" style="282" customWidth="1"/>
    <col min="783" max="1024" width="9.33203125" style="282"/>
    <col min="1025" max="1025" width="11.5" style="282" customWidth="1"/>
    <col min="1026" max="1026" width="18.83203125" style="282" customWidth="1"/>
    <col min="1027" max="1030" width="11.5" style="282" customWidth="1"/>
    <col min="1031" max="1033" width="9.83203125" style="282" customWidth="1"/>
    <col min="1034" max="1034" width="11.5" style="282" customWidth="1"/>
    <col min="1035" max="1037" width="9.83203125" style="282" customWidth="1"/>
    <col min="1038" max="1038" width="11.5" style="282" customWidth="1"/>
    <col min="1039" max="1280" width="9.33203125" style="282"/>
    <col min="1281" max="1281" width="11.5" style="282" customWidth="1"/>
    <col min="1282" max="1282" width="18.83203125" style="282" customWidth="1"/>
    <col min="1283" max="1286" width="11.5" style="282" customWidth="1"/>
    <col min="1287" max="1289" width="9.83203125" style="282" customWidth="1"/>
    <col min="1290" max="1290" width="11.5" style="282" customWidth="1"/>
    <col min="1291" max="1293" width="9.83203125" style="282" customWidth="1"/>
    <col min="1294" max="1294" width="11.5" style="282" customWidth="1"/>
    <col min="1295" max="1536" width="9.33203125" style="282"/>
    <col min="1537" max="1537" width="11.5" style="282" customWidth="1"/>
    <col min="1538" max="1538" width="18.83203125" style="282" customWidth="1"/>
    <col min="1539" max="1542" width="11.5" style="282" customWidth="1"/>
    <col min="1543" max="1545" width="9.83203125" style="282" customWidth="1"/>
    <col min="1546" max="1546" width="11.5" style="282" customWidth="1"/>
    <col min="1547" max="1549" width="9.83203125" style="282" customWidth="1"/>
    <col min="1550" max="1550" width="11.5" style="282" customWidth="1"/>
    <col min="1551" max="1792" width="9.33203125" style="282"/>
    <col min="1793" max="1793" width="11.5" style="282" customWidth="1"/>
    <col min="1794" max="1794" width="18.83203125" style="282" customWidth="1"/>
    <col min="1795" max="1798" width="11.5" style="282" customWidth="1"/>
    <col min="1799" max="1801" width="9.83203125" style="282" customWidth="1"/>
    <col min="1802" max="1802" width="11.5" style="282" customWidth="1"/>
    <col min="1803" max="1805" width="9.83203125" style="282" customWidth="1"/>
    <col min="1806" max="1806" width="11.5" style="282" customWidth="1"/>
    <col min="1807" max="2048" width="9.33203125" style="282"/>
    <col min="2049" max="2049" width="11.5" style="282" customWidth="1"/>
    <col min="2050" max="2050" width="18.83203125" style="282" customWidth="1"/>
    <col min="2051" max="2054" width="11.5" style="282" customWidth="1"/>
    <col min="2055" max="2057" width="9.83203125" style="282" customWidth="1"/>
    <col min="2058" max="2058" width="11.5" style="282" customWidth="1"/>
    <col min="2059" max="2061" width="9.83203125" style="282" customWidth="1"/>
    <col min="2062" max="2062" width="11.5" style="282" customWidth="1"/>
    <col min="2063" max="2304" width="9.33203125" style="282"/>
    <col min="2305" max="2305" width="11.5" style="282" customWidth="1"/>
    <col min="2306" max="2306" width="18.83203125" style="282" customWidth="1"/>
    <col min="2307" max="2310" width="11.5" style="282" customWidth="1"/>
    <col min="2311" max="2313" width="9.83203125" style="282" customWidth="1"/>
    <col min="2314" max="2314" width="11.5" style="282" customWidth="1"/>
    <col min="2315" max="2317" width="9.83203125" style="282" customWidth="1"/>
    <col min="2318" max="2318" width="11.5" style="282" customWidth="1"/>
    <col min="2319" max="2560" width="9.33203125" style="282"/>
    <col min="2561" max="2561" width="11.5" style="282" customWidth="1"/>
    <col min="2562" max="2562" width="18.83203125" style="282" customWidth="1"/>
    <col min="2563" max="2566" width="11.5" style="282" customWidth="1"/>
    <col min="2567" max="2569" width="9.83203125" style="282" customWidth="1"/>
    <col min="2570" max="2570" width="11.5" style="282" customWidth="1"/>
    <col min="2571" max="2573" width="9.83203125" style="282" customWidth="1"/>
    <col min="2574" max="2574" width="11.5" style="282" customWidth="1"/>
    <col min="2575" max="2816" width="9.33203125" style="282"/>
    <col min="2817" max="2817" width="11.5" style="282" customWidth="1"/>
    <col min="2818" max="2818" width="18.83203125" style="282" customWidth="1"/>
    <col min="2819" max="2822" width="11.5" style="282" customWidth="1"/>
    <col min="2823" max="2825" width="9.83203125" style="282" customWidth="1"/>
    <col min="2826" max="2826" width="11.5" style="282" customWidth="1"/>
    <col min="2827" max="2829" width="9.83203125" style="282" customWidth="1"/>
    <col min="2830" max="2830" width="11.5" style="282" customWidth="1"/>
    <col min="2831" max="3072" width="9.33203125" style="282"/>
    <col min="3073" max="3073" width="11.5" style="282" customWidth="1"/>
    <col min="3074" max="3074" width="18.83203125" style="282" customWidth="1"/>
    <col min="3075" max="3078" width="11.5" style="282" customWidth="1"/>
    <col min="3079" max="3081" width="9.83203125" style="282" customWidth="1"/>
    <col min="3082" max="3082" width="11.5" style="282" customWidth="1"/>
    <col min="3083" max="3085" width="9.83203125" style="282" customWidth="1"/>
    <col min="3086" max="3086" width="11.5" style="282" customWidth="1"/>
    <col min="3087" max="3328" width="9.33203125" style="282"/>
    <col min="3329" max="3329" width="11.5" style="282" customWidth="1"/>
    <col min="3330" max="3330" width="18.83203125" style="282" customWidth="1"/>
    <col min="3331" max="3334" width="11.5" style="282" customWidth="1"/>
    <col min="3335" max="3337" width="9.83203125" style="282" customWidth="1"/>
    <col min="3338" max="3338" width="11.5" style="282" customWidth="1"/>
    <col min="3339" max="3341" width="9.83203125" style="282" customWidth="1"/>
    <col min="3342" max="3342" width="11.5" style="282" customWidth="1"/>
    <col min="3343" max="3584" width="9.33203125" style="282"/>
    <col min="3585" max="3585" width="11.5" style="282" customWidth="1"/>
    <col min="3586" max="3586" width="18.83203125" style="282" customWidth="1"/>
    <col min="3587" max="3590" width="11.5" style="282" customWidth="1"/>
    <col min="3591" max="3593" width="9.83203125" style="282" customWidth="1"/>
    <col min="3594" max="3594" width="11.5" style="282" customWidth="1"/>
    <col min="3595" max="3597" width="9.83203125" style="282" customWidth="1"/>
    <col min="3598" max="3598" width="11.5" style="282" customWidth="1"/>
    <col min="3599" max="3840" width="9.33203125" style="282"/>
    <col min="3841" max="3841" width="11.5" style="282" customWidth="1"/>
    <col min="3842" max="3842" width="18.83203125" style="282" customWidth="1"/>
    <col min="3843" max="3846" width="11.5" style="282" customWidth="1"/>
    <col min="3847" max="3849" width="9.83203125" style="282" customWidth="1"/>
    <col min="3850" max="3850" width="11.5" style="282" customWidth="1"/>
    <col min="3851" max="3853" width="9.83203125" style="282" customWidth="1"/>
    <col min="3854" max="3854" width="11.5" style="282" customWidth="1"/>
    <col min="3855" max="4096" width="9.33203125" style="282"/>
    <col min="4097" max="4097" width="11.5" style="282" customWidth="1"/>
    <col min="4098" max="4098" width="18.83203125" style="282" customWidth="1"/>
    <col min="4099" max="4102" width="11.5" style="282" customWidth="1"/>
    <col min="4103" max="4105" width="9.83203125" style="282" customWidth="1"/>
    <col min="4106" max="4106" width="11.5" style="282" customWidth="1"/>
    <col min="4107" max="4109" width="9.83203125" style="282" customWidth="1"/>
    <col min="4110" max="4110" width="11.5" style="282" customWidth="1"/>
    <col min="4111" max="4352" width="9.33203125" style="282"/>
    <col min="4353" max="4353" width="11.5" style="282" customWidth="1"/>
    <col min="4354" max="4354" width="18.83203125" style="282" customWidth="1"/>
    <col min="4355" max="4358" width="11.5" style="282" customWidth="1"/>
    <col min="4359" max="4361" width="9.83203125" style="282" customWidth="1"/>
    <col min="4362" max="4362" width="11.5" style="282" customWidth="1"/>
    <col min="4363" max="4365" width="9.83203125" style="282" customWidth="1"/>
    <col min="4366" max="4366" width="11.5" style="282" customWidth="1"/>
    <col min="4367" max="4608" width="9.33203125" style="282"/>
    <col min="4609" max="4609" width="11.5" style="282" customWidth="1"/>
    <col min="4610" max="4610" width="18.83203125" style="282" customWidth="1"/>
    <col min="4611" max="4614" width="11.5" style="282" customWidth="1"/>
    <col min="4615" max="4617" width="9.83203125" style="282" customWidth="1"/>
    <col min="4618" max="4618" width="11.5" style="282" customWidth="1"/>
    <col min="4619" max="4621" width="9.83203125" style="282" customWidth="1"/>
    <col min="4622" max="4622" width="11.5" style="282" customWidth="1"/>
    <col min="4623" max="4864" width="9.33203125" style="282"/>
    <col min="4865" max="4865" width="11.5" style="282" customWidth="1"/>
    <col min="4866" max="4866" width="18.83203125" style="282" customWidth="1"/>
    <col min="4867" max="4870" width="11.5" style="282" customWidth="1"/>
    <col min="4871" max="4873" width="9.83203125" style="282" customWidth="1"/>
    <col min="4874" max="4874" width="11.5" style="282" customWidth="1"/>
    <col min="4875" max="4877" width="9.83203125" style="282" customWidth="1"/>
    <col min="4878" max="4878" width="11.5" style="282" customWidth="1"/>
    <col min="4879" max="5120" width="9.33203125" style="282"/>
    <col min="5121" max="5121" width="11.5" style="282" customWidth="1"/>
    <col min="5122" max="5122" width="18.83203125" style="282" customWidth="1"/>
    <col min="5123" max="5126" width="11.5" style="282" customWidth="1"/>
    <col min="5127" max="5129" width="9.83203125" style="282" customWidth="1"/>
    <col min="5130" max="5130" width="11.5" style="282" customWidth="1"/>
    <col min="5131" max="5133" width="9.83203125" style="282" customWidth="1"/>
    <col min="5134" max="5134" width="11.5" style="282" customWidth="1"/>
    <col min="5135" max="5376" width="9.33203125" style="282"/>
    <col min="5377" max="5377" width="11.5" style="282" customWidth="1"/>
    <col min="5378" max="5378" width="18.83203125" style="282" customWidth="1"/>
    <col min="5379" max="5382" width="11.5" style="282" customWidth="1"/>
    <col min="5383" max="5385" width="9.83203125" style="282" customWidth="1"/>
    <col min="5386" max="5386" width="11.5" style="282" customWidth="1"/>
    <col min="5387" max="5389" width="9.83203125" style="282" customWidth="1"/>
    <col min="5390" max="5390" width="11.5" style="282" customWidth="1"/>
    <col min="5391" max="5632" width="9.33203125" style="282"/>
    <col min="5633" max="5633" width="11.5" style="282" customWidth="1"/>
    <col min="5634" max="5634" width="18.83203125" style="282" customWidth="1"/>
    <col min="5635" max="5638" width="11.5" style="282" customWidth="1"/>
    <col min="5639" max="5641" width="9.83203125" style="282" customWidth="1"/>
    <col min="5642" max="5642" width="11.5" style="282" customWidth="1"/>
    <col min="5643" max="5645" width="9.83203125" style="282" customWidth="1"/>
    <col min="5646" max="5646" width="11.5" style="282" customWidth="1"/>
    <col min="5647" max="5888" width="9.33203125" style="282"/>
    <col min="5889" max="5889" width="11.5" style="282" customWidth="1"/>
    <col min="5890" max="5890" width="18.83203125" style="282" customWidth="1"/>
    <col min="5891" max="5894" width="11.5" style="282" customWidth="1"/>
    <col min="5895" max="5897" width="9.83203125" style="282" customWidth="1"/>
    <col min="5898" max="5898" width="11.5" style="282" customWidth="1"/>
    <col min="5899" max="5901" width="9.83203125" style="282" customWidth="1"/>
    <col min="5902" max="5902" width="11.5" style="282" customWidth="1"/>
    <col min="5903" max="6144" width="9.33203125" style="282"/>
    <col min="6145" max="6145" width="11.5" style="282" customWidth="1"/>
    <col min="6146" max="6146" width="18.83203125" style="282" customWidth="1"/>
    <col min="6147" max="6150" width="11.5" style="282" customWidth="1"/>
    <col min="6151" max="6153" width="9.83203125" style="282" customWidth="1"/>
    <col min="6154" max="6154" width="11.5" style="282" customWidth="1"/>
    <col min="6155" max="6157" width="9.83203125" style="282" customWidth="1"/>
    <col min="6158" max="6158" width="11.5" style="282" customWidth="1"/>
    <col min="6159" max="6400" width="9.33203125" style="282"/>
    <col min="6401" max="6401" width="11.5" style="282" customWidth="1"/>
    <col min="6402" max="6402" width="18.83203125" style="282" customWidth="1"/>
    <col min="6403" max="6406" width="11.5" style="282" customWidth="1"/>
    <col min="6407" max="6409" width="9.83203125" style="282" customWidth="1"/>
    <col min="6410" max="6410" width="11.5" style="282" customWidth="1"/>
    <col min="6411" max="6413" width="9.83203125" style="282" customWidth="1"/>
    <col min="6414" max="6414" width="11.5" style="282" customWidth="1"/>
    <col min="6415" max="6656" width="9.33203125" style="282"/>
    <col min="6657" max="6657" width="11.5" style="282" customWidth="1"/>
    <col min="6658" max="6658" width="18.83203125" style="282" customWidth="1"/>
    <col min="6659" max="6662" width="11.5" style="282" customWidth="1"/>
    <col min="6663" max="6665" width="9.83203125" style="282" customWidth="1"/>
    <col min="6666" max="6666" width="11.5" style="282" customWidth="1"/>
    <col min="6667" max="6669" width="9.83203125" style="282" customWidth="1"/>
    <col min="6670" max="6670" width="11.5" style="282" customWidth="1"/>
    <col min="6671" max="6912" width="9.33203125" style="282"/>
    <col min="6913" max="6913" width="11.5" style="282" customWidth="1"/>
    <col min="6914" max="6914" width="18.83203125" style="282" customWidth="1"/>
    <col min="6915" max="6918" width="11.5" style="282" customWidth="1"/>
    <col min="6919" max="6921" width="9.83203125" style="282" customWidth="1"/>
    <col min="6922" max="6922" width="11.5" style="282" customWidth="1"/>
    <col min="6923" max="6925" width="9.83203125" style="282" customWidth="1"/>
    <col min="6926" max="6926" width="11.5" style="282" customWidth="1"/>
    <col min="6927" max="7168" width="9.33203125" style="282"/>
    <col min="7169" max="7169" width="11.5" style="282" customWidth="1"/>
    <col min="7170" max="7170" width="18.83203125" style="282" customWidth="1"/>
    <col min="7171" max="7174" width="11.5" style="282" customWidth="1"/>
    <col min="7175" max="7177" width="9.83203125" style="282" customWidth="1"/>
    <col min="7178" max="7178" width="11.5" style="282" customWidth="1"/>
    <col min="7179" max="7181" width="9.83203125" style="282" customWidth="1"/>
    <col min="7182" max="7182" width="11.5" style="282" customWidth="1"/>
    <col min="7183" max="7424" width="9.33203125" style="282"/>
    <col min="7425" max="7425" width="11.5" style="282" customWidth="1"/>
    <col min="7426" max="7426" width="18.83203125" style="282" customWidth="1"/>
    <col min="7427" max="7430" width="11.5" style="282" customWidth="1"/>
    <col min="7431" max="7433" width="9.83203125" style="282" customWidth="1"/>
    <col min="7434" max="7434" width="11.5" style="282" customWidth="1"/>
    <col min="7435" max="7437" width="9.83203125" style="282" customWidth="1"/>
    <col min="7438" max="7438" width="11.5" style="282" customWidth="1"/>
    <col min="7439" max="7680" width="9.33203125" style="282"/>
    <col min="7681" max="7681" width="11.5" style="282" customWidth="1"/>
    <col min="7682" max="7682" width="18.83203125" style="282" customWidth="1"/>
    <col min="7683" max="7686" width="11.5" style="282" customWidth="1"/>
    <col min="7687" max="7689" width="9.83203125" style="282" customWidth="1"/>
    <col min="7690" max="7690" width="11.5" style="282" customWidth="1"/>
    <col min="7691" max="7693" width="9.83203125" style="282" customWidth="1"/>
    <col min="7694" max="7694" width="11.5" style="282" customWidth="1"/>
    <col min="7695" max="7936" width="9.33203125" style="282"/>
    <col min="7937" max="7937" width="11.5" style="282" customWidth="1"/>
    <col min="7938" max="7938" width="18.83203125" style="282" customWidth="1"/>
    <col min="7939" max="7942" width="11.5" style="282" customWidth="1"/>
    <col min="7943" max="7945" width="9.83203125" style="282" customWidth="1"/>
    <col min="7946" max="7946" width="11.5" style="282" customWidth="1"/>
    <col min="7947" max="7949" width="9.83203125" style="282" customWidth="1"/>
    <col min="7950" max="7950" width="11.5" style="282" customWidth="1"/>
    <col min="7951" max="8192" width="9.33203125" style="282"/>
    <col min="8193" max="8193" width="11.5" style="282" customWidth="1"/>
    <col min="8194" max="8194" width="18.83203125" style="282" customWidth="1"/>
    <col min="8195" max="8198" width="11.5" style="282" customWidth="1"/>
    <col min="8199" max="8201" width="9.83203125" style="282" customWidth="1"/>
    <col min="8202" max="8202" width="11.5" style="282" customWidth="1"/>
    <col min="8203" max="8205" width="9.83203125" style="282" customWidth="1"/>
    <col min="8206" max="8206" width="11.5" style="282" customWidth="1"/>
    <col min="8207" max="8448" width="9.33203125" style="282"/>
    <col min="8449" max="8449" width="11.5" style="282" customWidth="1"/>
    <col min="8450" max="8450" width="18.83203125" style="282" customWidth="1"/>
    <col min="8451" max="8454" width="11.5" style="282" customWidth="1"/>
    <col min="8455" max="8457" width="9.83203125" style="282" customWidth="1"/>
    <col min="8458" max="8458" width="11.5" style="282" customWidth="1"/>
    <col min="8459" max="8461" width="9.83203125" style="282" customWidth="1"/>
    <col min="8462" max="8462" width="11.5" style="282" customWidth="1"/>
    <col min="8463" max="8704" width="9.33203125" style="282"/>
    <col min="8705" max="8705" width="11.5" style="282" customWidth="1"/>
    <col min="8706" max="8706" width="18.83203125" style="282" customWidth="1"/>
    <col min="8707" max="8710" width="11.5" style="282" customWidth="1"/>
    <col min="8711" max="8713" width="9.83203125" style="282" customWidth="1"/>
    <col min="8714" max="8714" width="11.5" style="282" customWidth="1"/>
    <col min="8715" max="8717" width="9.83203125" style="282" customWidth="1"/>
    <col min="8718" max="8718" width="11.5" style="282" customWidth="1"/>
    <col min="8719" max="8960" width="9.33203125" style="282"/>
    <col min="8961" max="8961" width="11.5" style="282" customWidth="1"/>
    <col min="8962" max="8962" width="18.83203125" style="282" customWidth="1"/>
    <col min="8963" max="8966" width="11.5" style="282" customWidth="1"/>
    <col min="8967" max="8969" width="9.83203125" style="282" customWidth="1"/>
    <col min="8970" max="8970" width="11.5" style="282" customWidth="1"/>
    <col min="8971" max="8973" width="9.83203125" style="282" customWidth="1"/>
    <col min="8974" max="8974" width="11.5" style="282" customWidth="1"/>
    <col min="8975" max="9216" width="9.33203125" style="282"/>
    <col min="9217" max="9217" width="11.5" style="282" customWidth="1"/>
    <col min="9218" max="9218" width="18.83203125" style="282" customWidth="1"/>
    <col min="9219" max="9222" width="11.5" style="282" customWidth="1"/>
    <col min="9223" max="9225" width="9.83203125" style="282" customWidth="1"/>
    <col min="9226" max="9226" width="11.5" style="282" customWidth="1"/>
    <col min="9227" max="9229" width="9.83203125" style="282" customWidth="1"/>
    <col min="9230" max="9230" width="11.5" style="282" customWidth="1"/>
    <col min="9231" max="9472" width="9.33203125" style="282"/>
    <col min="9473" max="9473" width="11.5" style="282" customWidth="1"/>
    <col min="9474" max="9474" width="18.83203125" style="282" customWidth="1"/>
    <col min="9475" max="9478" width="11.5" style="282" customWidth="1"/>
    <col min="9479" max="9481" width="9.83203125" style="282" customWidth="1"/>
    <col min="9482" max="9482" width="11.5" style="282" customWidth="1"/>
    <col min="9483" max="9485" width="9.83203125" style="282" customWidth="1"/>
    <col min="9486" max="9486" width="11.5" style="282" customWidth="1"/>
    <col min="9487" max="9728" width="9.33203125" style="282"/>
    <col min="9729" max="9729" width="11.5" style="282" customWidth="1"/>
    <col min="9730" max="9730" width="18.83203125" style="282" customWidth="1"/>
    <col min="9731" max="9734" width="11.5" style="282" customWidth="1"/>
    <col min="9735" max="9737" width="9.83203125" style="282" customWidth="1"/>
    <col min="9738" max="9738" width="11.5" style="282" customWidth="1"/>
    <col min="9739" max="9741" width="9.83203125" style="282" customWidth="1"/>
    <col min="9742" max="9742" width="11.5" style="282" customWidth="1"/>
    <col min="9743" max="9984" width="9.33203125" style="282"/>
    <col min="9985" max="9985" width="11.5" style="282" customWidth="1"/>
    <col min="9986" max="9986" width="18.83203125" style="282" customWidth="1"/>
    <col min="9987" max="9990" width="11.5" style="282" customWidth="1"/>
    <col min="9991" max="9993" width="9.83203125" style="282" customWidth="1"/>
    <col min="9994" max="9994" width="11.5" style="282" customWidth="1"/>
    <col min="9995" max="9997" width="9.83203125" style="282" customWidth="1"/>
    <col min="9998" max="9998" width="11.5" style="282" customWidth="1"/>
    <col min="9999" max="10240" width="9.33203125" style="282"/>
    <col min="10241" max="10241" width="11.5" style="282" customWidth="1"/>
    <col min="10242" max="10242" width="18.83203125" style="282" customWidth="1"/>
    <col min="10243" max="10246" width="11.5" style="282" customWidth="1"/>
    <col min="10247" max="10249" width="9.83203125" style="282" customWidth="1"/>
    <col min="10250" max="10250" width="11.5" style="282" customWidth="1"/>
    <col min="10251" max="10253" width="9.83203125" style="282" customWidth="1"/>
    <col min="10254" max="10254" width="11.5" style="282" customWidth="1"/>
    <col min="10255" max="10496" width="9.33203125" style="282"/>
    <col min="10497" max="10497" width="11.5" style="282" customWidth="1"/>
    <col min="10498" max="10498" width="18.83203125" style="282" customWidth="1"/>
    <col min="10499" max="10502" width="11.5" style="282" customWidth="1"/>
    <col min="10503" max="10505" width="9.83203125" style="282" customWidth="1"/>
    <col min="10506" max="10506" width="11.5" style="282" customWidth="1"/>
    <col min="10507" max="10509" width="9.83203125" style="282" customWidth="1"/>
    <col min="10510" max="10510" width="11.5" style="282" customWidth="1"/>
    <col min="10511" max="10752" width="9.33203125" style="282"/>
    <col min="10753" max="10753" width="11.5" style="282" customWidth="1"/>
    <col min="10754" max="10754" width="18.83203125" style="282" customWidth="1"/>
    <col min="10755" max="10758" width="11.5" style="282" customWidth="1"/>
    <col min="10759" max="10761" width="9.83203125" style="282" customWidth="1"/>
    <col min="10762" max="10762" width="11.5" style="282" customWidth="1"/>
    <col min="10763" max="10765" width="9.83203125" style="282" customWidth="1"/>
    <col min="10766" max="10766" width="11.5" style="282" customWidth="1"/>
    <col min="10767" max="11008" width="9.33203125" style="282"/>
    <col min="11009" max="11009" width="11.5" style="282" customWidth="1"/>
    <col min="11010" max="11010" width="18.83203125" style="282" customWidth="1"/>
    <col min="11011" max="11014" width="11.5" style="282" customWidth="1"/>
    <col min="11015" max="11017" width="9.83203125" style="282" customWidth="1"/>
    <col min="11018" max="11018" width="11.5" style="282" customWidth="1"/>
    <col min="11019" max="11021" width="9.83203125" style="282" customWidth="1"/>
    <col min="11022" max="11022" width="11.5" style="282" customWidth="1"/>
    <col min="11023" max="11264" width="9.33203125" style="282"/>
    <col min="11265" max="11265" width="11.5" style="282" customWidth="1"/>
    <col min="11266" max="11266" width="18.83203125" style="282" customWidth="1"/>
    <col min="11267" max="11270" width="11.5" style="282" customWidth="1"/>
    <col min="11271" max="11273" width="9.83203125" style="282" customWidth="1"/>
    <col min="11274" max="11274" width="11.5" style="282" customWidth="1"/>
    <col min="11275" max="11277" width="9.83203125" style="282" customWidth="1"/>
    <col min="11278" max="11278" width="11.5" style="282" customWidth="1"/>
    <col min="11279" max="11520" width="9.33203125" style="282"/>
    <col min="11521" max="11521" width="11.5" style="282" customWidth="1"/>
    <col min="11522" max="11522" width="18.83203125" style="282" customWidth="1"/>
    <col min="11523" max="11526" width="11.5" style="282" customWidth="1"/>
    <col min="11527" max="11529" width="9.83203125" style="282" customWidth="1"/>
    <col min="11530" max="11530" width="11.5" style="282" customWidth="1"/>
    <col min="11531" max="11533" width="9.83203125" style="282" customWidth="1"/>
    <col min="11534" max="11534" width="11.5" style="282" customWidth="1"/>
    <col min="11535" max="11776" width="9.33203125" style="282"/>
    <col min="11777" max="11777" width="11.5" style="282" customWidth="1"/>
    <col min="11778" max="11778" width="18.83203125" style="282" customWidth="1"/>
    <col min="11779" max="11782" width="11.5" style="282" customWidth="1"/>
    <col min="11783" max="11785" width="9.83203125" style="282" customWidth="1"/>
    <col min="11786" max="11786" width="11.5" style="282" customWidth="1"/>
    <col min="11787" max="11789" width="9.83203125" style="282" customWidth="1"/>
    <col min="11790" max="11790" width="11.5" style="282" customWidth="1"/>
    <col min="11791" max="12032" width="9.33203125" style="282"/>
    <col min="12033" max="12033" width="11.5" style="282" customWidth="1"/>
    <col min="12034" max="12034" width="18.83203125" style="282" customWidth="1"/>
    <col min="12035" max="12038" width="11.5" style="282" customWidth="1"/>
    <col min="12039" max="12041" width="9.83203125" style="282" customWidth="1"/>
    <col min="12042" max="12042" width="11.5" style="282" customWidth="1"/>
    <col min="12043" max="12045" width="9.83203125" style="282" customWidth="1"/>
    <col min="12046" max="12046" width="11.5" style="282" customWidth="1"/>
    <col min="12047" max="12288" width="9.33203125" style="282"/>
    <col min="12289" max="12289" width="11.5" style="282" customWidth="1"/>
    <col min="12290" max="12290" width="18.83203125" style="282" customWidth="1"/>
    <col min="12291" max="12294" width="11.5" style="282" customWidth="1"/>
    <col min="12295" max="12297" width="9.83203125" style="282" customWidth="1"/>
    <col min="12298" max="12298" width="11.5" style="282" customWidth="1"/>
    <col min="12299" max="12301" width="9.83203125" style="282" customWidth="1"/>
    <col min="12302" max="12302" width="11.5" style="282" customWidth="1"/>
    <col min="12303" max="12544" width="9.33203125" style="282"/>
    <col min="12545" max="12545" width="11.5" style="282" customWidth="1"/>
    <col min="12546" max="12546" width="18.83203125" style="282" customWidth="1"/>
    <col min="12547" max="12550" width="11.5" style="282" customWidth="1"/>
    <col min="12551" max="12553" width="9.83203125" style="282" customWidth="1"/>
    <col min="12554" max="12554" width="11.5" style="282" customWidth="1"/>
    <col min="12555" max="12557" width="9.83203125" style="282" customWidth="1"/>
    <col min="12558" max="12558" width="11.5" style="282" customWidth="1"/>
    <col min="12559" max="12800" width="9.33203125" style="282"/>
    <col min="12801" max="12801" width="11.5" style="282" customWidth="1"/>
    <col min="12802" max="12802" width="18.83203125" style="282" customWidth="1"/>
    <col min="12803" max="12806" width="11.5" style="282" customWidth="1"/>
    <col min="12807" max="12809" width="9.83203125" style="282" customWidth="1"/>
    <col min="12810" max="12810" width="11.5" style="282" customWidth="1"/>
    <col min="12811" max="12813" width="9.83203125" style="282" customWidth="1"/>
    <col min="12814" max="12814" width="11.5" style="282" customWidth="1"/>
    <col min="12815" max="13056" width="9.33203125" style="282"/>
    <col min="13057" max="13057" width="11.5" style="282" customWidth="1"/>
    <col min="13058" max="13058" width="18.83203125" style="282" customWidth="1"/>
    <col min="13059" max="13062" width="11.5" style="282" customWidth="1"/>
    <col min="13063" max="13065" width="9.83203125" style="282" customWidth="1"/>
    <col min="13066" max="13066" width="11.5" style="282" customWidth="1"/>
    <col min="13067" max="13069" width="9.83203125" style="282" customWidth="1"/>
    <col min="13070" max="13070" width="11.5" style="282" customWidth="1"/>
    <col min="13071" max="13312" width="9.33203125" style="282"/>
    <col min="13313" max="13313" width="11.5" style="282" customWidth="1"/>
    <col min="13314" max="13314" width="18.83203125" style="282" customWidth="1"/>
    <col min="13315" max="13318" width="11.5" style="282" customWidth="1"/>
    <col min="13319" max="13321" width="9.83203125" style="282" customWidth="1"/>
    <col min="13322" max="13322" width="11.5" style="282" customWidth="1"/>
    <col min="13323" max="13325" width="9.83203125" style="282" customWidth="1"/>
    <col min="13326" max="13326" width="11.5" style="282" customWidth="1"/>
    <col min="13327" max="13568" width="9.33203125" style="282"/>
    <col min="13569" max="13569" width="11.5" style="282" customWidth="1"/>
    <col min="13570" max="13570" width="18.83203125" style="282" customWidth="1"/>
    <col min="13571" max="13574" width="11.5" style="282" customWidth="1"/>
    <col min="13575" max="13577" width="9.83203125" style="282" customWidth="1"/>
    <col min="13578" max="13578" width="11.5" style="282" customWidth="1"/>
    <col min="13579" max="13581" width="9.83203125" style="282" customWidth="1"/>
    <col min="13582" max="13582" width="11.5" style="282" customWidth="1"/>
    <col min="13583" max="13824" width="9.33203125" style="282"/>
    <col min="13825" max="13825" width="11.5" style="282" customWidth="1"/>
    <col min="13826" max="13826" width="18.83203125" style="282" customWidth="1"/>
    <col min="13827" max="13830" width="11.5" style="282" customWidth="1"/>
    <col min="13831" max="13833" width="9.83203125" style="282" customWidth="1"/>
    <col min="13834" max="13834" width="11.5" style="282" customWidth="1"/>
    <col min="13835" max="13837" width="9.83203125" style="282" customWidth="1"/>
    <col min="13838" max="13838" width="11.5" style="282" customWidth="1"/>
    <col min="13839" max="14080" width="9.33203125" style="282"/>
    <col min="14081" max="14081" width="11.5" style="282" customWidth="1"/>
    <col min="14082" max="14082" width="18.83203125" style="282" customWidth="1"/>
    <col min="14083" max="14086" width="11.5" style="282" customWidth="1"/>
    <col min="14087" max="14089" width="9.83203125" style="282" customWidth="1"/>
    <col min="14090" max="14090" width="11.5" style="282" customWidth="1"/>
    <col min="14091" max="14093" width="9.83203125" style="282" customWidth="1"/>
    <col min="14094" max="14094" width="11.5" style="282" customWidth="1"/>
    <col min="14095" max="14336" width="9.33203125" style="282"/>
    <col min="14337" max="14337" width="11.5" style="282" customWidth="1"/>
    <col min="14338" max="14338" width="18.83203125" style="282" customWidth="1"/>
    <col min="14339" max="14342" width="11.5" style="282" customWidth="1"/>
    <col min="14343" max="14345" width="9.83203125" style="282" customWidth="1"/>
    <col min="14346" max="14346" width="11.5" style="282" customWidth="1"/>
    <col min="14347" max="14349" width="9.83203125" style="282" customWidth="1"/>
    <col min="14350" max="14350" width="11.5" style="282" customWidth="1"/>
    <col min="14351" max="14592" width="9.33203125" style="282"/>
    <col min="14593" max="14593" width="11.5" style="282" customWidth="1"/>
    <col min="14594" max="14594" width="18.83203125" style="282" customWidth="1"/>
    <col min="14595" max="14598" width="11.5" style="282" customWidth="1"/>
    <col min="14599" max="14601" width="9.83203125" style="282" customWidth="1"/>
    <col min="14602" max="14602" width="11.5" style="282" customWidth="1"/>
    <col min="14603" max="14605" width="9.83203125" style="282" customWidth="1"/>
    <col min="14606" max="14606" width="11.5" style="282" customWidth="1"/>
    <col min="14607" max="14848" width="9.33203125" style="282"/>
    <col min="14849" max="14849" width="11.5" style="282" customWidth="1"/>
    <col min="14850" max="14850" width="18.83203125" style="282" customWidth="1"/>
    <col min="14851" max="14854" width="11.5" style="282" customWidth="1"/>
    <col min="14855" max="14857" width="9.83203125" style="282" customWidth="1"/>
    <col min="14858" max="14858" width="11.5" style="282" customWidth="1"/>
    <col min="14859" max="14861" width="9.83203125" style="282" customWidth="1"/>
    <col min="14862" max="14862" width="11.5" style="282" customWidth="1"/>
    <col min="14863" max="15104" width="9.33203125" style="282"/>
    <col min="15105" max="15105" width="11.5" style="282" customWidth="1"/>
    <col min="15106" max="15106" width="18.83203125" style="282" customWidth="1"/>
    <col min="15107" max="15110" width="11.5" style="282" customWidth="1"/>
    <col min="15111" max="15113" width="9.83203125" style="282" customWidth="1"/>
    <col min="15114" max="15114" width="11.5" style="282" customWidth="1"/>
    <col min="15115" max="15117" width="9.83203125" style="282" customWidth="1"/>
    <col min="15118" max="15118" width="11.5" style="282" customWidth="1"/>
    <col min="15119" max="15360" width="9.33203125" style="282"/>
    <col min="15361" max="15361" width="11.5" style="282" customWidth="1"/>
    <col min="15362" max="15362" width="18.83203125" style="282" customWidth="1"/>
    <col min="15363" max="15366" width="11.5" style="282" customWidth="1"/>
    <col min="15367" max="15369" width="9.83203125" style="282" customWidth="1"/>
    <col min="15370" max="15370" width="11.5" style="282" customWidth="1"/>
    <col min="15371" max="15373" width="9.83203125" style="282" customWidth="1"/>
    <col min="15374" max="15374" width="11.5" style="282" customWidth="1"/>
    <col min="15375" max="15616" width="9.33203125" style="282"/>
    <col min="15617" max="15617" width="11.5" style="282" customWidth="1"/>
    <col min="15618" max="15618" width="18.83203125" style="282" customWidth="1"/>
    <col min="15619" max="15622" width="11.5" style="282" customWidth="1"/>
    <col min="15623" max="15625" width="9.83203125" style="282" customWidth="1"/>
    <col min="15626" max="15626" width="11.5" style="282" customWidth="1"/>
    <col min="15627" max="15629" width="9.83203125" style="282" customWidth="1"/>
    <col min="15630" max="15630" width="11.5" style="282" customWidth="1"/>
    <col min="15631" max="15872" width="9.33203125" style="282"/>
    <col min="15873" max="15873" width="11.5" style="282" customWidth="1"/>
    <col min="15874" max="15874" width="18.83203125" style="282" customWidth="1"/>
    <col min="15875" max="15878" width="11.5" style="282" customWidth="1"/>
    <col min="15879" max="15881" width="9.83203125" style="282" customWidth="1"/>
    <col min="15882" max="15882" width="11.5" style="282" customWidth="1"/>
    <col min="15883" max="15885" width="9.83203125" style="282" customWidth="1"/>
    <col min="15886" max="15886" width="11.5" style="282" customWidth="1"/>
    <col min="15887" max="16128" width="9.33203125" style="282"/>
    <col min="16129" max="16129" width="11.5" style="282" customWidth="1"/>
    <col min="16130" max="16130" width="18.83203125" style="282" customWidth="1"/>
    <col min="16131" max="16134" width="11.5" style="282" customWidth="1"/>
    <col min="16135" max="16137" width="9.83203125" style="282" customWidth="1"/>
    <col min="16138" max="16138" width="11.5" style="282" customWidth="1"/>
    <col min="16139" max="16141" width="9.83203125" style="282" customWidth="1"/>
    <col min="16142" max="16142" width="11.5" style="282" customWidth="1"/>
    <col min="16143" max="16384" width="9.33203125" style="282"/>
  </cols>
  <sheetData>
    <row r="1" spans="1:14" x14ac:dyDescent="0.2">
      <c r="A1" s="437" t="str">
        <f>Ф_2!A2</f>
        <v>{org_name}</v>
      </c>
      <c r="M1" s="438"/>
      <c r="N1" s="438" t="s">
        <v>212</v>
      </c>
    </row>
    <row r="2" spans="1:14" x14ac:dyDescent="0.2">
      <c r="B2" s="437"/>
      <c r="C2" s="437"/>
      <c r="D2" s="439"/>
      <c r="E2" s="439"/>
      <c r="F2" s="440"/>
      <c r="G2" s="437"/>
      <c r="H2" s="439"/>
      <c r="I2" s="439"/>
      <c r="K2" s="437"/>
      <c r="L2" s="437"/>
      <c r="M2" s="440" t="s">
        <v>209</v>
      </c>
      <c r="N2" s="440" t="str">
        <f>Ф_2!R2</f>
        <v>{date_print}</v>
      </c>
    </row>
    <row r="3" spans="1:14" x14ac:dyDescent="0.2">
      <c r="F3" s="441" t="s">
        <v>213</v>
      </c>
    </row>
    <row r="4" spans="1:14" x14ac:dyDescent="0.2">
      <c r="F4" s="441" t="s">
        <v>214</v>
      </c>
    </row>
    <row r="5" spans="1:14" x14ac:dyDescent="0.2">
      <c r="F5" s="441" t="s">
        <v>237</v>
      </c>
    </row>
    <row r="6" spans="1:14" x14ac:dyDescent="0.2">
      <c r="A6" s="292"/>
      <c r="B6" s="292"/>
      <c r="C6" s="292"/>
      <c r="D6" s="292"/>
      <c r="E6" s="292"/>
      <c r="F6" s="480" t="str">
        <f>Ф_2!A6</f>
        <v>за период с {date_report_begin} г.  по  {date_report_end} г.</v>
      </c>
      <c r="G6" s="292"/>
      <c r="H6" s="292"/>
      <c r="I6" s="292"/>
      <c r="J6" s="292"/>
      <c r="K6" s="292"/>
      <c r="L6" s="292"/>
      <c r="M6" s="292"/>
    </row>
    <row r="7" spans="1:14" ht="6" customHeight="1" thickBot="1" x14ac:dyDescent="0.25">
      <c r="A7" s="292"/>
      <c r="B7" s="292"/>
      <c r="C7" s="292"/>
      <c r="D7" s="292"/>
      <c r="E7" s="292"/>
      <c r="F7" s="480"/>
      <c r="G7" s="292"/>
      <c r="H7" s="292"/>
      <c r="I7" s="292"/>
      <c r="J7" s="292"/>
      <c r="K7" s="292"/>
      <c r="L7" s="292"/>
      <c r="M7" s="292"/>
    </row>
    <row r="8" spans="1:14" ht="16.5" customHeight="1" x14ac:dyDescent="0.2">
      <c r="A8" s="442" t="s">
        <v>180</v>
      </c>
      <c r="B8" s="443" t="s">
        <v>215</v>
      </c>
      <c r="C8" s="584" t="s">
        <v>216</v>
      </c>
      <c r="D8" s="585"/>
      <c r="E8" s="585"/>
      <c r="F8" s="585"/>
      <c r="G8" s="584" t="s">
        <v>217</v>
      </c>
      <c r="H8" s="585"/>
      <c r="I8" s="585"/>
      <c r="J8" s="585"/>
      <c r="K8" s="584" t="s">
        <v>218</v>
      </c>
      <c r="L8" s="585"/>
      <c r="M8" s="585"/>
      <c r="N8" s="586"/>
    </row>
    <row r="9" spans="1:14" ht="16.5" customHeight="1" thickBot="1" x14ac:dyDescent="0.25">
      <c r="A9" s="444"/>
      <c r="B9" s="445" t="s">
        <v>236</v>
      </c>
      <c r="C9" s="446" t="s">
        <v>176</v>
      </c>
      <c r="D9" s="445" t="s">
        <v>10</v>
      </c>
      <c r="E9" s="447" t="s">
        <v>177</v>
      </c>
      <c r="F9" s="447" t="s">
        <v>219</v>
      </c>
      <c r="G9" s="446" t="s">
        <v>176</v>
      </c>
      <c r="H9" s="445" t="s">
        <v>10</v>
      </c>
      <c r="I9" s="447" t="s">
        <v>177</v>
      </c>
      <c r="J9" s="447" t="s">
        <v>219</v>
      </c>
      <c r="K9" s="445" t="s">
        <v>176</v>
      </c>
      <c r="L9" s="445" t="s">
        <v>10</v>
      </c>
      <c r="M9" s="447" t="s">
        <v>177</v>
      </c>
      <c r="N9" s="448" t="s">
        <v>219</v>
      </c>
    </row>
    <row r="10" spans="1:14" x14ac:dyDescent="0.2">
      <c r="A10" s="474" t="str">
        <f>Ф_2!G8</f>
        <v>Брест</v>
      </c>
      <c r="B10" s="475" t="s">
        <v>200</v>
      </c>
      <c r="C10" s="451">
        <f>G10+K10</f>
        <v>0</v>
      </c>
      <c r="D10" s="451">
        <f t="shared" ref="D10:E10" si="0">H10+L10</f>
        <v>0</v>
      </c>
      <c r="E10" s="451">
        <f t="shared" si="0"/>
        <v>0</v>
      </c>
      <c r="F10" s="476">
        <f>C10+D10+E10</f>
        <v>0</v>
      </c>
      <c r="G10" s="451">
        <f>SUMIFS(Абоненты!L:L,Абоненты!B:B,$A$10,Абоненты!C:C,0,Абоненты!D:D,G$9,Абоненты!E:E,1,Абоненты!J:J,$B10)</f>
        <v>0</v>
      </c>
      <c r="H10" s="451">
        <f>SUMIFS(Абоненты!L:L,Абоненты!B:B,$A$10,Абоненты!C:C,0,Абоненты!D:D,H$9,Абоненты!E:E,1,Абоненты!J:J,$B10)</f>
        <v>0</v>
      </c>
      <c r="I10" s="451">
        <f>SUMIFS(Абоненты!L:L,Абоненты!B:B,$A$10,Абоненты!C:C,0,Абоненты!D:D,I$9,Абоненты!E:E,1,Абоненты!J:J,$B10)</f>
        <v>0</v>
      </c>
      <c r="J10" s="476">
        <f>G10+H10+I10</f>
        <v>0</v>
      </c>
      <c r="K10" s="451">
        <f>SUMIFS(Абоненты!L:L,Абоненты!B:B,$A$10,Абоненты!C:C,0,Абоненты!D:D,K$9,Абоненты!E:E,3,Абоненты!J:J,$B10)</f>
        <v>0</v>
      </c>
      <c r="L10" s="451">
        <f>SUMIFS(Абоненты!L:L,Абоненты!B:B,$A$10,Абоненты!C:C,0,Абоненты!D:D,L$9,Абоненты!E:E,3,Абоненты!J:J,$B10)</f>
        <v>0</v>
      </c>
      <c r="M10" s="451">
        <f>SUMIFS(Абоненты!L:L,Абоненты!B:B,$A$10,Абоненты!C:C,0,Абоненты!D:D,M$9,Абоненты!E:E,3,Абоненты!J:J,$B10)</f>
        <v>0</v>
      </c>
      <c r="N10" s="477">
        <f>K10+L10+M10</f>
        <v>0</v>
      </c>
    </row>
    <row r="11" spans="1:14" x14ac:dyDescent="0.2">
      <c r="A11" s="453"/>
      <c r="B11" s="454" t="s">
        <v>199</v>
      </c>
      <c r="C11" s="449">
        <f t="shared" ref="C11:C14" si="1">G11+K11</f>
        <v>0</v>
      </c>
      <c r="D11" s="449">
        <f t="shared" ref="D11:D14" si="2">H11+L11</f>
        <v>0</v>
      </c>
      <c r="E11" s="449">
        <f t="shared" ref="E11:E14" si="3">I11+M11</f>
        <v>0</v>
      </c>
      <c r="F11" s="450">
        <f t="shared" ref="F11:F15" si="4">C11+D11+E11</f>
        <v>0</v>
      </c>
      <c r="G11" s="455">
        <f>SUMIFS(Абоненты!L:L,Абоненты!B:B,$A$10,Абоненты!C:C,0,Абоненты!D:D,G$9,Абоненты!E:E,1,Абоненты!J:J,$B11)</f>
        <v>0</v>
      </c>
      <c r="H11" s="455">
        <f>SUMIFS(Абоненты!L:L,Абоненты!B:B,$A$10,Абоненты!C:C,0,Абоненты!D:D,H$9,Абоненты!E:E,1,Абоненты!J:J,$B11)</f>
        <v>0</v>
      </c>
      <c r="I11" s="455">
        <f>SUMIFS(Абоненты!L:L,Абоненты!B:B,$A$10,Абоненты!C:C,0,Абоненты!D:D,I$9,Абоненты!E:E,1,Абоненты!J:J,$B11)</f>
        <v>0</v>
      </c>
      <c r="J11" s="456">
        <f t="shared" ref="J11:J15" si="5">G11+H11+I11</f>
        <v>0</v>
      </c>
      <c r="K11" s="455">
        <f>SUMIFS(Абоненты!L:L,Абоненты!B:B,$A$10,Абоненты!C:C,0,Абоненты!D:D,K$9,Абоненты!E:E,3,Абоненты!J:J,$B11)</f>
        <v>0</v>
      </c>
      <c r="L11" s="455">
        <f>SUMIFS(Абоненты!L:L,Абоненты!B:B,$A$10,Абоненты!C:C,0,Абоненты!D:D,L$9,Абоненты!E:E,3,Абоненты!J:J,$B11)</f>
        <v>0</v>
      </c>
      <c r="M11" s="455">
        <f>SUMIFS(Абоненты!L:L,Абоненты!B:B,$A$10,Абоненты!C:C,0,Абоненты!D:D,M$9,Абоненты!E:E,3,Абоненты!J:J,$B11)</f>
        <v>0</v>
      </c>
      <c r="N11" s="478">
        <f t="shared" ref="N11:N15" si="6">K11+L11+M11</f>
        <v>0</v>
      </c>
    </row>
    <row r="12" spans="1:14" x14ac:dyDescent="0.2">
      <c r="A12" s="453"/>
      <c r="B12" s="454" t="s">
        <v>202</v>
      </c>
      <c r="C12" s="449">
        <f t="shared" si="1"/>
        <v>0</v>
      </c>
      <c r="D12" s="449">
        <f t="shared" si="2"/>
        <v>0</v>
      </c>
      <c r="E12" s="449">
        <f t="shared" si="3"/>
        <v>0</v>
      </c>
      <c r="F12" s="450">
        <f t="shared" si="4"/>
        <v>0</v>
      </c>
      <c r="G12" s="455">
        <f>SUMIFS(Абоненты!L:L,Абоненты!B:B,$A$10,Абоненты!C:C,0,Абоненты!D:D,G$9,Абоненты!E:E,1,Абоненты!J:J,$B12)</f>
        <v>0</v>
      </c>
      <c r="H12" s="455">
        <f>SUMIFS(Абоненты!L:L,Абоненты!B:B,$A$10,Абоненты!C:C,0,Абоненты!D:D,H$9,Абоненты!E:E,1,Абоненты!J:J,$B12)</f>
        <v>0</v>
      </c>
      <c r="I12" s="455">
        <f>SUMIFS(Абоненты!L:L,Абоненты!B:B,$A$10,Абоненты!C:C,0,Абоненты!D:D,I$9,Абоненты!E:E,1,Абоненты!J:J,$B12)</f>
        <v>0</v>
      </c>
      <c r="J12" s="456">
        <f t="shared" si="5"/>
        <v>0</v>
      </c>
      <c r="K12" s="455">
        <f>SUMIFS(Абоненты!L:L,Абоненты!B:B,$A$10,Абоненты!C:C,0,Абоненты!D:D,K$9,Абоненты!E:E,3,Абоненты!J:J,$B12)</f>
        <v>0</v>
      </c>
      <c r="L12" s="455">
        <f>SUMIFS(Абоненты!L:L,Абоненты!B:B,$A$10,Абоненты!C:C,0,Абоненты!D:D,L$9,Абоненты!E:E,3,Абоненты!J:J,$B12)</f>
        <v>0</v>
      </c>
      <c r="M12" s="455">
        <f>SUMIFS(Абоненты!L:L,Абоненты!B:B,$A$10,Абоненты!C:C,0,Абоненты!D:D,M$9,Абоненты!E:E,3,Абоненты!J:J,$B12)</f>
        <v>0</v>
      </c>
      <c r="N12" s="478">
        <f t="shared" si="6"/>
        <v>0</v>
      </c>
    </row>
    <row r="13" spans="1:14" x14ac:dyDescent="0.2">
      <c r="A13" s="453"/>
      <c r="B13" s="454" t="s">
        <v>2</v>
      </c>
      <c r="C13" s="449">
        <f t="shared" si="1"/>
        <v>0</v>
      </c>
      <c r="D13" s="449">
        <f t="shared" si="2"/>
        <v>0</v>
      </c>
      <c r="E13" s="449">
        <f t="shared" si="3"/>
        <v>0</v>
      </c>
      <c r="F13" s="450">
        <f t="shared" si="4"/>
        <v>0</v>
      </c>
      <c r="G13" s="455">
        <f>SUMIFS(Абоненты!L:L,Абоненты!B:B,$A$10,Абоненты!C:C,0,Абоненты!D:D,G$9,Абоненты!E:E,1,Абоненты!J:J,$B13)</f>
        <v>0</v>
      </c>
      <c r="H13" s="455">
        <f>SUMIFS(Абоненты!L:L,Абоненты!B:B,$A$10,Абоненты!C:C,0,Абоненты!D:D,H$9,Абоненты!E:E,1,Абоненты!J:J,$B13)</f>
        <v>0</v>
      </c>
      <c r="I13" s="455">
        <f>SUMIFS(Абоненты!L:L,Абоненты!B:B,$A$10,Абоненты!C:C,0,Абоненты!D:D,I$9,Абоненты!E:E,1,Абоненты!J:J,$B13)</f>
        <v>0</v>
      </c>
      <c r="J13" s="456">
        <f t="shared" si="5"/>
        <v>0</v>
      </c>
      <c r="K13" s="455">
        <f>SUMIFS(Абоненты!L:L,Абоненты!B:B,$A$10,Абоненты!C:C,0,Абоненты!D:D,K$9,Абоненты!E:E,3,Абоненты!J:J,$B13)</f>
        <v>0</v>
      </c>
      <c r="L13" s="455">
        <f>SUMIFS(Абоненты!L:L,Абоненты!B:B,$A$10,Абоненты!C:C,0,Абоненты!D:D,L$9,Абоненты!E:E,3,Абоненты!J:J,$B13)</f>
        <v>0</v>
      </c>
      <c r="M13" s="455">
        <f>SUMIFS(Абоненты!L:L,Абоненты!B:B,$A$10,Абоненты!C:C,0,Абоненты!D:D,M$9,Абоненты!E:E,3,Абоненты!J:J,$B13)</f>
        <v>0</v>
      </c>
      <c r="N13" s="478">
        <f t="shared" si="6"/>
        <v>0</v>
      </c>
    </row>
    <row r="14" spans="1:14" x14ac:dyDescent="0.2">
      <c r="A14" s="458"/>
      <c r="B14" s="459" t="s">
        <v>201</v>
      </c>
      <c r="C14" s="449">
        <f t="shared" si="1"/>
        <v>0</v>
      </c>
      <c r="D14" s="449">
        <f t="shared" si="2"/>
        <v>0</v>
      </c>
      <c r="E14" s="449">
        <f t="shared" si="3"/>
        <v>0</v>
      </c>
      <c r="F14" s="450">
        <f t="shared" si="4"/>
        <v>0</v>
      </c>
      <c r="G14" s="455">
        <f>SUMIFS(Абоненты!L:L,Абоненты!B:B,$A$10,Абоненты!C:C,0,Абоненты!D:D,G$9,Абоненты!E:E,1,Абоненты!J:J,$B14)</f>
        <v>0</v>
      </c>
      <c r="H14" s="455">
        <f>SUMIFS(Абоненты!L:L,Абоненты!B:B,$A$10,Абоненты!C:C,0,Абоненты!D:D,H$9,Абоненты!E:E,1,Абоненты!J:J,$B14)</f>
        <v>0</v>
      </c>
      <c r="I14" s="455">
        <f>SUMIFS(Абоненты!L:L,Абоненты!B:B,$A$10,Абоненты!C:C,0,Абоненты!D:D,I$9,Абоненты!E:E,1,Абоненты!J:J,$B14)</f>
        <v>0</v>
      </c>
      <c r="J14" s="456">
        <f t="shared" si="5"/>
        <v>0</v>
      </c>
      <c r="K14" s="455">
        <f>SUMIFS(Абоненты!L:L,Абоненты!B:B,$A$10,Абоненты!C:C,0,Абоненты!D:D,K$9,Абоненты!E:E,3,Абоненты!J:J,$B14)</f>
        <v>0</v>
      </c>
      <c r="L14" s="455">
        <f>SUMIFS(Абоненты!L:L,Абоненты!B:B,$A$10,Абоненты!C:C,0,Абоненты!D:D,L$9,Абоненты!E:E,3,Абоненты!J:J,$B14)</f>
        <v>0</v>
      </c>
      <c r="M14" s="455">
        <f>SUMIFS(Абоненты!L:L,Абоненты!B:B,$A$10,Абоненты!C:C,0,Абоненты!D:D,M$9,Абоненты!E:E,3,Абоненты!J:J,$B14)</f>
        <v>0</v>
      </c>
      <c r="N14" s="478">
        <f t="shared" si="6"/>
        <v>0</v>
      </c>
    </row>
    <row r="15" spans="1:14" x14ac:dyDescent="0.2">
      <c r="A15" s="453"/>
      <c r="B15" s="454" t="s">
        <v>13</v>
      </c>
      <c r="C15" s="449">
        <f t="shared" ref="C15" si="7">G15+K15</f>
        <v>0</v>
      </c>
      <c r="D15" s="449">
        <f t="shared" ref="D15" si="8">H15+L15</f>
        <v>0</v>
      </c>
      <c r="E15" s="449">
        <f t="shared" ref="E15" si="9">I15+M15</f>
        <v>0</v>
      </c>
      <c r="F15" s="450">
        <f t="shared" si="4"/>
        <v>0</v>
      </c>
      <c r="G15" s="455">
        <f>SUMIFS(Абоненты!L:L,Абоненты!B:B,$A$10,Абоненты!C:C,0,Абоненты!D:D,G$9,Абоненты!E:E,1,Абоненты!J:J,$B15)</f>
        <v>0</v>
      </c>
      <c r="H15" s="455">
        <f>SUMIFS(Абоненты!L:L,Абоненты!B:B,$A$10,Абоненты!C:C,0,Абоненты!D:D,H$9,Абоненты!E:E,1,Абоненты!J:J,$B15)</f>
        <v>0</v>
      </c>
      <c r="I15" s="455">
        <f>SUMIFS(Абоненты!L:L,Абоненты!B:B,$A$10,Абоненты!C:C,0,Абоненты!D:D,I$9,Абоненты!E:E,1,Абоненты!J:J,$B15)</f>
        <v>0</v>
      </c>
      <c r="J15" s="456">
        <f t="shared" si="5"/>
        <v>0</v>
      </c>
      <c r="K15" s="455">
        <f>SUMIFS(Абоненты!L:L,Абоненты!B:B,$A$10,Абоненты!C:C,0,Абоненты!D:D,K$9,Абоненты!E:E,3,Абоненты!J:J,$B15)</f>
        <v>0</v>
      </c>
      <c r="L15" s="455">
        <f>SUMIFS(Абоненты!L:L,Абоненты!B:B,$A$10,Абоненты!C:C,0,Абоненты!D:D,L$9,Абоненты!E:E,3,Абоненты!J:J,$B15)</f>
        <v>0</v>
      </c>
      <c r="M15" s="455">
        <f>SUMIFS(Абоненты!L:L,Абоненты!B:B,$A$10,Абоненты!C:C,0,Абоненты!D:D,M$9,Абоненты!E:E,3,Абоненты!J:J,$B15)</f>
        <v>0</v>
      </c>
      <c r="N15" s="478">
        <f t="shared" si="6"/>
        <v>0</v>
      </c>
    </row>
    <row r="16" spans="1:14" x14ac:dyDescent="0.2">
      <c r="A16" s="453"/>
      <c r="B16" s="454"/>
      <c r="C16" s="455"/>
      <c r="D16" s="455"/>
      <c r="E16" s="455"/>
      <c r="F16" s="456"/>
      <c r="G16" s="455"/>
      <c r="H16" s="455"/>
      <c r="I16" s="455"/>
      <c r="J16" s="456"/>
      <c r="K16" s="455"/>
      <c r="L16" s="455"/>
      <c r="M16" s="455"/>
      <c r="N16" s="457"/>
    </row>
    <row r="17" spans="1:14" x14ac:dyDescent="0.2">
      <c r="A17" s="458"/>
      <c r="B17" s="459"/>
      <c r="C17" s="460"/>
      <c r="D17" s="460"/>
      <c r="E17" s="460"/>
      <c r="F17" s="461"/>
      <c r="G17" s="460"/>
      <c r="H17" s="460"/>
      <c r="I17" s="460"/>
      <c r="J17" s="461"/>
      <c r="K17" s="460"/>
      <c r="L17" s="460"/>
      <c r="M17" s="460"/>
      <c r="N17" s="462"/>
    </row>
    <row r="18" spans="1:14" ht="13.5" thickBot="1" x14ac:dyDescent="0.25">
      <c r="A18" s="463"/>
      <c r="B18" s="464" t="s">
        <v>220</v>
      </c>
      <c r="C18" s="465">
        <f>SUM(C10:C17)</f>
        <v>0</v>
      </c>
      <c r="D18" s="465">
        <f t="shared" ref="D18:N18" si="10">SUM(D10:D17)</f>
        <v>0</v>
      </c>
      <c r="E18" s="465">
        <f t="shared" si="10"/>
        <v>0</v>
      </c>
      <c r="F18" s="465">
        <f t="shared" si="10"/>
        <v>0</v>
      </c>
      <c r="G18" s="465">
        <f t="shared" si="10"/>
        <v>0</v>
      </c>
      <c r="H18" s="465">
        <f t="shared" si="10"/>
        <v>0</v>
      </c>
      <c r="I18" s="465">
        <f t="shared" si="10"/>
        <v>0</v>
      </c>
      <c r="J18" s="465">
        <f t="shared" si="10"/>
        <v>0</v>
      </c>
      <c r="K18" s="465">
        <f t="shared" si="10"/>
        <v>0</v>
      </c>
      <c r="L18" s="465">
        <f t="shared" si="10"/>
        <v>0</v>
      </c>
      <c r="M18" s="465">
        <f t="shared" si="10"/>
        <v>0</v>
      </c>
      <c r="N18" s="479">
        <f t="shared" si="10"/>
        <v>0</v>
      </c>
    </row>
    <row r="19" spans="1:14" ht="22.5" customHeight="1" x14ac:dyDescent="0.2">
      <c r="A19" s="587" t="s">
        <v>221</v>
      </c>
      <c r="B19" s="588"/>
      <c r="C19" s="451">
        <f>G19+K19</f>
        <v>0</v>
      </c>
      <c r="D19" s="451">
        <f t="shared" ref="D19" si="11">H19+L19</f>
        <v>0</v>
      </c>
      <c r="E19" s="451">
        <f t="shared" ref="E19" si="12">I19+M19</f>
        <v>0</v>
      </c>
      <c r="F19" s="476">
        <f>C19+D19+E19</f>
        <v>0</v>
      </c>
      <c r="G19" s="451">
        <f>SUMIFS(Абоненты!L:L,Абоненты!B:B,$A$10,Абоненты!C:C,0,Абоненты!D:D,$G9,Абоненты!E:E,1)</f>
        <v>0</v>
      </c>
      <c r="H19" s="451">
        <f>SUMIFS(Абоненты!L:L,Абоненты!B:B,$A$10,Абоненты!C:C,0,Абоненты!D:D,$H9,Абоненты!E:E,1)</f>
        <v>0</v>
      </c>
      <c r="I19" s="451">
        <f>SUMIFS(Абоненты!L:L,Абоненты!B:B,$A$10,Абоненты!C:C,0,Абоненты!D:D,$I9,Абоненты!E:E,1)</f>
        <v>0</v>
      </c>
      <c r="J19" s="476">
        <f>I19+H19+G19</f>
        <v>0</v>
      </c>
      <c r="K19" s="451">
        <f>SUMIFS(Абоненты!L:L,Абоненты!B:B,$A$10,Абоненты!C:C,0,Абоненты!D:D,$K9,Абоненты!E:E,3)</f>
        <v>0</v>
      </c>
      <c r="L19" s="451">
        <f>SUMIFS(Абоненты!L:L,Абоненты!B:B,$A$10,Абоненты!C:C,0,Абоненты!D:D,$L9,Абоненты!E:E,3)</f>
        <v>0</v>
      </c>
      <c r="M19" s="451">
        <f>SUMIFS(Абоненты!L:L,Абоненты!B:B,$A$10,Абоненты!C:C,0,Абоненты!D:D,$M9,Абоненты!E:E,3)</f>
        <v>0</v>
      </c>
      <c r="N19" s="477">
        <f>M19+L19+K19</f>
        <v>0</v>
      </c>
    </row>
    <row r="20" spans="1:14" x14ac:dyDescent="0.2">
      <c r="A20" s="582" t="s">
        <v>222</v>
      </c>
      <c r="B20" s="583"/>
      <c r="C20" s="455"/>
      <c r="D20" s="455"/>
      <c r="E20" s="455"/>
      <c r="F20" s="456"/>
      <c r="G20" s="455"/>
      <c r="H20" s="455"/>
      <c r="I20" s="455"/>
      <c r="J20" s="456"/>
      <c r="K20" s="455"/>
      <c r="L20" s="455"/>
      <c r="M20" s="455"/>
      <c r="N20" s="457"/>
    </row>
    <row r="21" spans="1:14" x14ac:dyDescent="0.2">
      <c r="A21" s="582" t="s">
        <v>223</v>
      </c>
      <c r="B21" s="583"/>
      <c r="C21" s="455"/>
      <c r="D21" s="455"/>
      <c r="E21" s="455"/>
      <c r="F21" s="456"/>
      <c r="G21" s="455"/>
      <c r="H21" s="455"/>
      <c r="I21" s="455"/>
      <c r="J21" s="456"/>
      <c r="K21" s="455"/>
      <c r="L21" s="455"/>
      <c r="M21" s="455"/>
      <c r="N21" s="457"/>
    </row>
    <row r="22" spans="1:14" x14ac:dyDescent="0.2">
      <c r="A22" s="582" t="s">
        <v>224</v>
      </c>
      <c r="B22" s="583"/>
      <c r="C22" s="455"/>
      <c r="D22" s="455"/>
      <c r="E22" s="455"/>
      <c r="F22" s="456"/>
      <c r="G22" s="455"/>
      <c r="H22" s="455"/>
      <c r="I22" s="455"/>
      <c r="J22" s="456"/>
      <c r="K22" s="455"/>
      <c r="L22" s="455"/>
      <c r="M22" s="455"/>
      <c r="N22" s="457"/>
    </row>
    <row r="23" spans="1:14" x14ac:dyDescent="0.2">
      <c r="A23" s="582" t="s">
        <v>225</v>
      </c>
      <c r="B23" s="583"/>
      <c r="C23" s="455"/>
      <c r="D23" s="455"/>
      <c r="E23" s="455"/>
      <c r="F23" s="456"/>
      <c r="G23" s="455"/>
      <c r="H23" s="455"/>
      <c r="I23" s="455"/>
      <c r="J23" s="456"/>
      <c r="K23" s="455"/>
      <c r="L23" s="455"/>
      <c r="M23" s="455"/>
      <c r="N23" s="457"/>
    </row>
    <row r="24" spans="1:14" x14ac:dyDescent="0.2">
      <c r="A24" s="582" t="s">
        <v>226</v>
      </c>
      <c r="B24" s="583"/>
      <c r="C24" s="455"/>
      <c r="D24" s="455"/>
      <c r="E24" s="455"/>
      <c r="F24" s="456"/>
      <c r="G24" s="455"/>
      <c r="H24" s="455"/>
      <c r="I24" s="455"/>
      <c r="J24" s="456"/>
      <c r="K24" s="455"/>
      <c r="L24" s="455"/>
      <c r="M24" s="455"/>
      <c r="N24" s="457"/>
    </row>
    <row r="25" spans="1:14" x14ac:dyDescent="0.2">
      <c r="A25" s="582" t="s">
        <v>227</v>
      </c>
      <c r="B25" s="583"/>
      <c r="C25" s="455"/>
      <c r="D25" s="455"/>
      <c r="E25" s="455"/>
      <c r="F25" s="456"/>
      <c r="G25" s="455"/>
      <c r="H25" s="455"/>
      <c r="I25" s="455"/>
      <c r="J25" s="456"/>
      <c r="K25" s="455"/>
      <c r="L25" s="455"/>
      <c r="M25" s="455"/>
      <c r="N25" s="457"/>
    </row>
    <row r="26" spans="1:14" x14ac:dyDescent="0.2">
      <c r="A26" s="582" t="s">
        <v>228</v>
      </c>
      <c r="B26" s="583"/>
      <c r="C26" s="455"/>
      <c r="D26" s="455"/>
      <c r="E26" s="455"/>
      <c r="F26" s="456"/>
      <c r="G26" s="455"/>
      <c r="H26" s="455"/>
      <c r="I26" s="455"/>
      <c r="J26" s="456"/>
      <c r="K26" s="455"/>
      <c r="L26" s="455"/>
      <c r="M26" s="455"/>
      <c r="N26" s="457"/>
    </row>
    <row r="27" spans="1:14" x14ac:dyDescent="0.2">
      <c r="A27" s="582" t="s">
        <v>229</v>
      </c>
      <c r="B27" s="583"/>
      <c r="C27" s="455"/>
      <c r="D27" s="455"/>
      <c r="E27" s="455"/>
      <c r="F27" s="456"/>
      <c r="G27" s="455"/>
      <c r="H27" s="455"/>
      <c r="I27" s="455"/>
      <c r="J27" s="456"/>
      <c r="K27" s="455"/>
      <c r="L27" s="455"/>
      <c r="M27" s="455"/>
      <c r="N27" s="457"/>
    </row>
    <row r="28" spans="1:14" x14ac:dyDescent="0.2">
      <c r="A28" s="582" t="s">
        <v>230</v>
      </c>
      <c r="B28" s="583"/>
      <c r="C28" s="455"/>
      <c r="D28" s="455"/>
      <c r="E28" s="455"/>
      <c r="F28" s="456"/>
      <c r="G28" s="455"/>
      <c r="H28" s="455"/>
      <c r="I28" s="455"/>
      <c r="J28" s="456"/>
      <c r="K28" s="455"/>
      <c r="L28" s="455"/>
      <c r="M28" s="455"/>
      <c r="N28" s="457"/>
    </row>
    <row r="29" spans="1:14" ht="13.5" thickBot="1" x14ac:dyDescent="0.25">
      <c r="A29" s="589" t="s">
        <v>231</v>
      </c>
      <c r="B29" s="590"/>
      <c r="C29" s="465"/>
      <c r="D29" s="465"/>
      <c r="E29" s="465"/>
      <c r="F29" s="465"/>
      <c r="G29" s="465"/>
      <c r="H29" s="465"/>
      <c r="I29" s="465"/>
      <c r="J29" s="465"/>
      <c r="K29" s="465"/>
      <c r="L29" s="465"/>
      <c r="M29" s="465"/>
      <c r="N29" s="466"/>
    </row>
    <row r="30" spans="1:14" ht="22.5" customHeight="1" x14ac:dyDescent="0.2">
      <c r="A30" s="587" t="s">
        <v>232</v>
      </c>
      <c r="B30" s="588"/>
      <c r="C30" s="449"/>
      <c r="D30" s="449"/>
      <c r="E30" s="449"/>
      <c r="F30" s="450"/>
      <c r="G30" s="449"/>
      <c r="H30" s="449"/>
      <c r="I30" s="449"/>
      <c r="J30" s="450"/>
      <c r="K30" s="449"/>
      <c r="L30" s="449"/>
      <c r="M30" s="449"/>
      <c r="N30" s="452"/>
    </row>
    <row r="31" spans="1:14" x14ac:dyDescent="0.2">
      <c r="A31" s="582" t="s">
        <v>233</v>
      </c>
      <c r="B31" s="583"/>
      <c r="C31" s="455"/>
      <c r="D31" s="455"/>
      <c r="E31" s="455"/>
      <c r="F31" s="456"/>
      <c r="G31" s="455"/>
      <c r="H31" s="455"/>
      <c r="I31" s="455"/>
      <c r="J31" s="456"/>
      <c r="K31" s="455"/>
      <c r="L31" s="455"/>
      <c r="M31" s="455"/>
      <c r="N31" s="457"/>
    </row>
    <row r="32" spans="1:14" ht="13.5" thickBot="1" x14ac:dyDescent="0.25">
      <c r="A32" s="589" t="s">
        <v>234</v>
      </c>
      <c r="B32" s="590"/>
      <c r="C32" s="467"/>
      <c r="D32" s="467"/>
      <c r="E32" s="467"/>
      <c r="F32" s="465"/>
      <c r="G32" s="467"/>
      <c r="H32" s="467"/>
      <c r="I32" s="467"/>
      <c r="J32" s="465"/>
      <c r="K32" s="467"/>
      <c r="L32" s="467"/>
      <c r="M32" s="467"/>
      <c r="N32" s="466"/>
    </row>
  </sheetData>
  <mergeCells count="17">
    <mergeCell ref="A28:B28"/>
    <mergeCell ref="A29:B29"/>
    <mergeCell ref="A30:B30"/>
    <mergeCell ref="A31:B31"/>
    <mergeCell ref="A32:B32"/>
    <mergeCell ref="A27:B27"/>
    <mergeCell ref="C8:F8"/>
    <mergeCell ref="G8:J8"/>
    <mergeCell ref="K8:N8"/>
    <mergeCell ref="A19:B19"/>
    <mergeCell ref="A20:B20"/>
    <mergeCell ref="A21:B21"/>
    <mergeCell ref="A22:B22"/>
    <mergeCell ref="A23:B23"/>
    <mergeCell ref="A24:B24"/>
    <mergeCell ref="A25:B25"/>
    <mergeCell ref="A26:B26"/>
  </mergeCells>
  <pageMargins left="0.78" right="0.19" top="0.61" bottom="0.49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R2" sqref="R2"/>
    </sheetView>
  </sheetViews>
  <sheetFormatPr defaultRowHeight="12" x14ac:dyDescent="0.2"/>
  <sheetData>
    <row r="1" spans="1:18" x14ac:dyDescent="0.2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203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72"/>
  <sheetViews>
    <sheetView topLeftCell="A112" zoomScaleNormal="100" workbookViewId="0">
      <selection activeCell="H52" sqref="H52"/>
    </sheetView>
  </sheetViews>
  <sheetFormatPr defaultRowHeight="12" x14ac:dyDescent="0.2"/>
  <cols>
    <col min="1" max="1" width="9.1640625" style="1"/>
    <col min="2" max="2" width="11.83203125" style="1" bestFit="1" customWidth="1"/>
    <col min="3" max="3" width="4.5" style="11" bestFit="1" customWidth="1"/>
    <col min="4" max="6" width="11.1640625" style="300" hidden="1" customWidth="1"/>
    <col min="7" max="7" width="11.5" style="2" bestFit="1" customWidth="1"/>
    <col min="8" max="9" width="14.6640625" style="2" customWidth="1"/>
    <col min="10" max="16" width="13.6640625" style="2" customWidth="1"/>
    <col min="17" max="17" width="13.6640625" style="207" customWidth="1"/>
    <col min="18" max="18" width="15.5" style="207" customWidth="1"/>
  </cols>
  <sheetData>
    <row r="1" spans="1:18" x14ac:dyDescent="0.2">
      <c r="R1" s="207" t="s">
        <v>32</v>
      </c>
    </row>
    <row r="2" spans="1:18" x14ac:dyDescent="0.2">
      <c r="A2" s="416" t="s">
        <v>207</v>
      </c>
      <c r="Q2" s="415" t="s">
        <v>209</v>
      </c>
      <c r="R2" s="207" t="s">
        <v>208</v>
      </c>
    </row>
    <row r="3" spans="1:18" x14ac:dyDescent="0.2">
      <c r="Q3" s="1"/>
    </row>
    <row r="4" spans="1:18" ht="15.75" x14ac:dyDescent="0.25">
      <c r="A4" s="521" t="s">
        <v>28</v>
      </c>
      <c r="B4" s="521"/>
      <c r="C4" s="521"/>
      <c r="D4" s="521"/>
      <c r="E4" s="521"/>
      <c r="F4" s="521"/>
      <c r="G4" s="521"/>
      <c r="H4" s="521"/>
      <c r="I4" s="521"/>
      <c r="J4" s="521"/>
      <c r="K4" s="521"/>
      <c r="L4" s="521"/>
      <c r="M4" s="521"/>
      <c r="N4" s="521"/>
      <c r="O4" s="521"/>
      <c r="P4" s="521"/>
      <c r="Q4" s="521"/>
      <c r="R4" s="521"/>
    </row>
    <row r="5" spans="1:18" ht="15.75" x14ac:dyDescent="0.25">
      <c r="A5" s="514" t="s">
        <v>33</v>
      </c>
      <c r="B5" s="514"/>
      <c r="C5" s="514"/>
      <c r="D5" s="514"/>
      <c r="E5" s="514"/>
      <c r="F5" s="514"/>
      <c r="G5" s="514"/>
      <c r="H5" s="514"/>
      <c r="I5" s="514"/>
      <c r="J5" s="514"/>
      <c r="K5" s="514"/>
      <c r="L5" s="514"/>
      <c r="M5" s="514"/>
      <c r="N5" s="514"/>
      <c r="O5" s="514"/>
      <c r="P5" s="514"/>
      <c r="Q5" s="514"/>
      <c r="R5" s="514"/>
    </row>
    <row r="6" spans="1:18" ht="15.75" x14ac:dyDescent="0.25">
      <c r="A6" s="514" t="s">
        <v>235</v>
      </c>
      <c r="B6" s="515"/>
      <c r="C6" s="515"/>
      <c r="D6" s="515"/>
      <c r="E6" s="515"/>
      <c r="F6" s="515"/>
      <c r="G6" s="515"/>
      <c r="H6" s="515"/>
      <c r="I6" s="515"/>
      <c r="J6" s="515"/>
      <c r="K6" s="515"/>
      <c r="L6" s="515"/>
      <c r="M6" s="515"/>
      <c r="N6" s="515"/>
      <c r="O6" s="515"/>
      <c r="P6" s="515"/>
      <c r="Q6" s="515"/>
      <c r="R6" s="515"/>
    </row>
    <row r="7" spans="1:18" ht="17.45" customHeight="1" thickBot="1" x14ac:dyDescent="0.25">
      <c r="A7" s="27"/>
      <c r="B7" s="27"/>
      <c r="C7" s="27"/>
      <c r="D7" s="301"/>
      <c r="E7" s="301"/>
      <c r="F7" s="301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18" ht="12.75" customHeight="1" thickBot="1" x14ac:dyDescent="0.25">
      <c r="A8" s="519" t="s">
        <v>24</v>
      </c>
      <c r="B8" s="510" t="s">
        <v>25</v>
      </c>
      <c r="C8" s="512"/>
      <c r="D8" s="302"/>
      <c r="E8" s="303"/>
      <c r="F8" s="303"/>
      <c r="G8" s="516" t="s">
        <v>19</v>
      </c>
      <c r="H8" s="517"/>
      <c r="I8" s="518" t="s">
        <v>21</v>
      </c>
      <c r="J8" s="518"/>
      <c r="K8" s="516" t="s">
        <v>22</v>
      </c>
      <c r="L8" s="517"/>
      <c r="M8" s="518" t="s">
        <v>23</v>
      </c>
      <c r="N8" s="518"/>
      <c r="O8" s="516" t="s">
        <v>26</v>
      </c>
      <c r="P8" s="517"/>
      <c r="Q8" s="518" t="s">
        <v>14</v>
      </c>
      <c r="R8" s="517"/>
    </row>
    <row r="9" spans="1:18" ht="25.9" customHeight="1" thickBot="1" x14ac:dyDescent="0.25">
      <c r="A9" s="520"/>
      <c r="B9" s="511"/>
      <c r="C9" s="503"/>
      <c r="D9" s="304" t="s">
        <v>197</v>
      </c>
      <c r="E9" s="305" t="s">
        <v>24</v>
      </c>
      <c r="F9" s="305" t="s">
        <v>198</v>
      </c>
      <c r="G9" s="82" t="s">
        <v>15</v>
      </c>
      <c r="H9" s="64" t="s">
        <v>20</v>
      </c>
      <c r="I9" s="40" t="s">
        <v>15</v>
      </c>
      <c r="J9" s="95" t="s">
        <v>20</v>
      </c>
      <c r="K9" s="82" t="s">
        <v>15</v>
      </c>
      <c r="L9" s="64" t="s">
        <v>20</v>
      </c>
      <c r="M9" s="40" t="s">
        <v>15</v>
      </c>
      <c r="N9" s="95" t="s">
        <v>20</v>
      </c>
      <c r="O9" s="82" t="s">
        <v>15</v>
      </c>
      <c r="P9" s="64" t="s">
        <v>20</v>
      </c>
      <c r="Q9" s="40" t="s">
        <v>15</v>
      </c>
      <c r="R9" s="64" t="s">
        <v>20</v>
      </c>
    </row>
    <row r="10" spans="1:18" ht="11.45" customHeight="1" thickBot="1" x14ac:dyDescent="0.25">
      <c r="A10" s="110">
        <v>1</v>
      </c>
      <c r="B10" s="106">
        <v>2</v>
      </c>
      <c r="C10" s="63">
        <v>3</v>
      </c>
      <c r="D10" s="306"/>
      <c r="E10" s="306"/>
      <c r="F10" s="306"/>
      <c r="G10" s="106">
        <v>4</v>
      </c>
      <c r="H10" s="108">
        <v>5</v>
      </c>
      <c r="I10" s="105">
        <v>6</v>
      </c>
      <c r="J10" s="108">
        <v>7</v>
      </c>
      <c r="K10" s="109">
        <v>8</v>
      </c>
      <c r="L10" s="108">
        <v>9</v>
      </c>
      <c r="M10" s="105">
        <v>10</v>
      </c>
      <c r="N10" s="108">
        <v>11</v>
      </c>
      <c r="O10" s="109">
        <v>12</v>
      </c>
      <c r="P10" s="108">
        <v>13</v>
      </c>
      <c r="Q10" s="106">
        <v>14</v>
      </c>
      <c r="R10" s="107">
        <v>15</v>
      </c>
    </row>
    <row r="11" spans="1:18" ht="12" customHeight="1" x14ac:dyDescent="0.2">
      <c r="A11" s="508" t="s">
        <v>4</v>
      </c>
      <c r="B11" s="5" t="s">
        <v>176</v>
      </c>
      <c r="C11" s="505" t="s">
        <v>16</v>
      </c>
      <c r="D11" s="310">
        <v>1</v>
      </c>
      <c r="E11" s="311" t="s">
        <v>199</v>
      </c>
      <c r="F11" s="312">
        <v>1</v>
      </c>
      <c r="G11" s="249">
        <f>SUMIFS(Абоненты!L:L,Абоненты!B:B,G$8,Абоненты!C:C,0,Абоненты!D:D,$B11,Абоненты!E:E,$D11,Абоненты!F:F,$F11,Абоненты!J:J,$E11)</f>
        <v>0</v>
      </c>
      <c r="H11" s="385">
        <f>SUMIFS(Квитанции!P:P,Квитанции!B:B,G$8,Квитанции!D:D,$B11,Квитанции!E:E,$D11,Квитанции!K:K,$E11,Квитанции!F:F,$F11,Квитанции!C:C,0)</f>
        <v>0</v>
      </c>
      <c r="I11" s="249">
        <f>SUMIFS(Абоненты!L:L,Абоненты!B:B,I$8,Абоненты!C:C,0,Абоненты!D:D,$B11,Абоненты!E:E,$D11,Абоненты!F:F,$F11,Абоненты!J:J,$E11)</f>
        <v>0</v>
      </c>
      <c r="J11" s="386">
        <f>SUMIFS(Квитанции!P:P,Квитанции!B:B,I$8,Квитанции!D:D,$B11,Квитанции!E:E,$D11,Квитанции!K:K,$E11,Квитанции!F:F,$F11,Квитанции!C:C,0)</f>
        <v>0</v>
      </c>
      <c r="K11" s="145">
        <f>SUMIFS(Абоненты!L:L,Абоненты!B:B,K$8,Абоненты!C:C,0,Абоненты!D:D,$B11,Абоненты!E:E,$D11,Абоненты!F:F,$F11,Абоненты!J:J,$E11)</f>
        <v>0</v>
      </c>
      <c r="L11" s="67">
        <f>SUMIFS(Квитанции!P:P,Квитанции!B:B,K$8,Квитанции!D:D,$B11,Квитанции!E:E,$D11,Квитанции!K:K,$E11,Квитанции!F:F,$F11,Квитанции!C:C,0)</f>
        <v>0</v>
      </c>
      <c r="M11" s="249">
        <f>SUMIFS(Абоненты!L:L,Абоненты!B:B,M$8,Абоненты!C:C,0,Абоненты!D:D,$B11,Абоненты!E:E,$D11,Абоненты!F:F,$F11,Абоненты!J:J,$E11)</f>
        <v>0</v>
      </c>
      <c r="N11" s="386">
        <f>SUMIFS(Квитанции!P:P,Квитанции!B:B,M$8,Квитанции!D:D,$B11,Квитанции!E:E,$D11,Квитанции!K:K,$E11,Квитанции!F:F,$F11,Квитанции!C:C,0)</f>
        <v>0</v>
      </c>
      <c r="O11" s="145">
        <f>SUMIFS(Абоненты!L:L,Абоненты!B:B,O$8,Абоненты!C:C,0,Абоненты!D:D,$B11,Абоненты!E:E,$D11,Абоненты!F:F,$F11,Абоненты!J:J,$E11)</f>
        <v>0</v>
      </c>
      <c r="P11" s="67">
        <f>SUMIFS(Квитанции!P:P,Квитанции!B:B,O$8,Квитанции!D:D,$B11,Квитанции!E:E,$D11,Квитанции!K:K,$E11,Квитанции!F:F,$F11,Квитанции!C:C,0)</f>
        <v>0</v>
      </c>
      <c r="Q11" s="101">
        <f>G11+I11+K11+M11+O11</f>
        <v>0</v>
      </c>
      <c r="R11" s="23">
        <f>H11+J11+L11+N11+P11</f>
        <v>0</v>
      </c>
    </row>
    <row r="12" spans="1:18" x14ac:dyDescent="0.2">
      <c r="A12" s="509"/>
      <c r="B12" s="7" t="s">
        <v>10</v>
      </c>
      <c r="C12" s="506"/>
      <c r="D12" s="313">
        <v>1</v>
      </c>
      <c r="E12" s="314" t="s">
        <v>199</v>
      </c>
      <c r="F12" s="315">
        <v>1</v>
      </c>
      <c r="G12" s="84">
        <f>SUMIFS(Абоненты!L:L,Абоненты!B:B,G$8,Абоненты!C:C,0,Абоненты!D:D,$B12,Абоненты!E:E,$D12,Абоненты!F:F,$F12,Абоненты!J:J,$E12)</f>
        <v>0</v>
      </c>
      <c r="H12" s="212">
        <f>SUMIFS(Квитанции!P:P,Квитанции!B:B,G$8,Квитанции!D:D,$B12,Квитанции!E:E,$D12,Квитанции!K:K,$E12,Квитанции!F:F,$F12,Квитанции!C:C,0)</f>
        <v>0</v>
      </c>
      <c r="I12" s="72">
        <f>SUMIFS(Абоненты!L:L,Абоненты!B:B,I$8,Абоненты!C:C,0,Абоненты!D:D,$B12,Абоненты!E:E,$D12,Абоненты!F:F,$F12,Абоненты!J:J,$E12)</f>
        <v>0</v>
      </c>
      <c r="J12" s="97">
        <f>SUMIFS(Квитанции!P:P,Квитанции!B:B,I$8,Квитанции!D:D,$B12,Квитанции!E:E,$D12,Квитанции!K:K,$E12,Квитанции!F:F,$F12,Квитанции!C:C,0)</f>
        <v>0</v>
      </c>
      <c r="K12" s="84">
        <f>SUMIFS(Абоненты!L:L,Абоненты!B:B,K$8,Абоненты!C:C,0,Абоненты!D:D,$B12,Абоненты!E:E,$D12,Абоненты!F:F,$F12,Абоненты!J:J,$E12)</f>
        <v>0</v>
      </c>
      <c r="L12" s="68">
        <f>SUMIFS(Квитанции!P:P,Квитанции!B:B,K$8,Квитанции!D:D,$B12,Квитанции!E:E,$D12,Квитанции!K:K,$E12,Квитанции!F:F,$F12,Квитанции!C:C,0)</f>
        <v>0</v>
      </c>
      <c r="M12" s="72">
        <f>SUMIFS(Абоненты!L:L,Абоненты!B:B,M$8,Абоненты!C:C,0,Абоненты!D:D,$B12,Абоненты!E:E,$D12,Абоненты!F:F,$F12,Абоненты!J:J,$E12)</f>
        <v>0</v>
      </c>
      <c r="N12" s="97">
        <f>SUMIFS(Квитанции!P:P,Квитанции!B:B,M$8,Квитанции!D:D,$B12,Квитанции!E:E,$D12,Квитанции!K:K,$E12,Квитанции!F:F,$F12,Квитанции!C:C,0)</f>
        <v>0</v>
      </c>
      <c r="O12" s="84">
        <f>SUMIFS(Абоненты!L:L,Абоненты!B:B,O$8,Абоненты!C:C,0,Абоненты!D:D,$B12,Абоненты!E:E,$D12,Абоненты!F:F,$F12,Абоненты!J:J,$E12)</f>
        <v>0</v>
      </c>
      <c r="P12" s="68">
        <f>SUMIFS(Квитанции!P:P,Квитанции!B:B,O$8,Квитанции!D:D,$B12,Квитанции!E:E,$D12,Квитанции!K:K,$E12,Квитанции!F:F,$F12,Квитанции!C:C,0)</f>
        <v>0</v>
      </c>
      <c r="Q12" s="28">
        <f t="shared" ref="Q12:Q13" si="0">G12+I12+K12+M12+O12</f>
        <v>0</v>
      </c>
      <c r="R12" s="20">
        <f t="shared" ref="R12:R21" si="1">H12+J12+L12+N12+P12</f>
        <v>0</v>
      </c>
    </row>
    <row r="13" spans="1:18" x14ac:dyDescent="0.2">
      <c r="A13" s="509"/>
      <c r="B13" s="7" t="s">
        <v>177</v>
      </c>
      <c r="C13" s="506"/>
      <c r="D13" s="313">
        <v>1</v>
      </c>
      <c r="E13" s="314" t="s">
        <v>199</v>
      </c>
      <c r="F13" s="315">
        <v>1</v>
      </c>
      <c r="G13" s="84">
        <f>SUMIFS(Абоненты!L:L,Абоненты!B:B,G$8,Абоненты!C:C,0,Абоненты!D:D,$B13,Абоненты!E:E,$D13,Абоненты!F:F,$F13,Абоненты!J:J,$E13)</f>
        <v>0</v>
      </c>
      <c r="H13" s="326">
        <f>SUMIFS(Квитанции!P:P,Квитанции!B:B,G$8,Квитанции!D:D,$B13,Квитанции!E:E,$D13,Квитанции!K:K,$E13,Квитанции!F:F,$F13,Квитанции!C:C,0)</f>
        <v>0</v>
      </c>
      <c r="I13" s="75">
        <f>SUMIFS(Абоненты!L:L,Абоненты!B:B,I$8,Абоненты!C:C,0,Абоненты!D:D,$B13,Абоненты!E:E,$D13,Абоненты!F:F,$F13,Абоненты!J:J,$E13)</f>
        <v>0</v>
      </c>
      <c r="J13" s="246">
        <f>SUMIFS(Квитанции!P:P,Квитанции!B:B,I$8,Квитанции!D:D,$B13,Квитанции!E:E,$D13,Квитанции!K:K,$E13,Квитанции!F:F,$F13,Квитанции!C:C,0)</f>
        <v>0</v>
      </c>
      <c r="K13" s="89">
        <f>SUMIFS(Абоненты!L:L,Абоненты!B:B,K$8,Абоненты!C:C,0,Абоненты!D:D,$B13,Абоненты!E:E,$D13,Абоненты!F:F,$F13,Абоненты!J:J,$E13)</f>
        <v>0</v>
      </c>
      <c r="L13" s="248">
        <f>SUMIFS(Квитанции!P:P,Квитанции!B:B,K$8,Квитанции!D:D,$B13,Квитанции!E:E,$D13,Квитанции!K:K,$E13,Квитанции!F:F,$F13,Квитанции!C:C,0)</f>
        <v>0</v>
      </c>
      <c r="M13" s="75">
        <f>SUMIFS(Абоненты!L:L,Абоненты!B:B,M$8,Абоненты!C:C,0,Абоненты!D:D,$B13,Абоненты!E:E,$D13,Абоненты!F:F,$F13,Абоненты!J:J,$E13)</f>
        <v>0</v>
      </c>
      <c r="N13" s="246">
        <f>SUMIFS(Квитанции!P:P,Квитанции!B:B,M$8,Квитанции!D:D,$B13,Квитанции!E:E,$D13,Квитанции!K:K,$E13,Квитанции!F:F,$F13,Квитанции!C:C,0)</f>
        <v>0</v>
      </c>
      <c r="O13" s="89">
        <f>SUMIFS(Абоненты!L:L,Абоненты!B:B,O$8,Абоненты!C:C,0,Абоненты!D:D,$B13,Абоненты!E:E,$D13,Абоненты!F:F,$F13,Абоненты!J:J,$E13)</f>
        <v>0</v>
      </c>
      <c r="P13" s="248">
        <f>SUMIFS(Квитанции!P:P,Квитанции!B:B,O$8,Квитанции!D:D,$B13,Квитанции!E:E,$D13,Квитанции!K:K,$E13,Квитанции!F:F,$F13,Квитанции!C:C,0)</f>
        <v>0</v>
      </c>
      <c r="Q13" s="102">
        <f t="shared" si="0"/>
        <v>0</v>
      </c>
      <c r="R13" s="20">
        <f t="shared" si="1"/>
        <v>0</v>
      </c>
    </row>
    <row r="14" spans="1:18" ht="12.75" thickBot="1" x14ac:dyDescent="0.25">
      <c r="A14" s="509"/>
      <c r="B14" s="8" t="s">
        <v>12</v>
      </c>
      <c r="C14" s="507"/>
      <c r="D14" s="313"/>
      <c r="E14" s="314"/>
      <c r="F14" s="315"/>
      <c r="G14" s="307">
        <f>G11+G12+G13</f>
        <v>0</v>
      </c>
      <c r="H14" s="86">
        <f t="shared" ref="H14:R14" si="2">H11+H12+H13</f>
        <v>0</v>
      </c>
      <c r="I14" s="73">
        <f t="shared" si="2"/>
        <v>0</v>
      </c>
      <c r="J14" s="98">
        <f t="shared" si="2"/>
        <v>0</v>
      </c>
      <c r="K14" s="85">
        <f t="shared" si="2"/>
        <v>0</v>
      </c>
      <c r="L14" s="86">
        <f t="shared" si="2"/>
        <v>0</v>
      </c>
      <c r="M14" s="73">
        <f t="shared" si="2"/>
        <v>0</v>
      </c>
      <c r="N14" s="98">
        <f t="shared" si="2"/>
        <v>0</v>
      </c>
      <c r="O14" s="85">
        <f t="shared" si="2"/>
        <v>0</v>
      </c>
      <c r="P14" s="86">
        <f t="shared" si="2"/>
        <v>0</v>
      </c>
      <c r="Q14" s="77">
        <f t="shared" si="2"/>
        <v>0</v>
      </c>
      <c r="R14" s="10">
        <f t="shared" si="2"/>
        <v>0</v>
      </c>
    </row>
    <row r="15" spans="1:18" x14ac:dyDescent="0.2">
      <c r="A15" s="509"/>
      <c r="B15" s="205" t="s">
        <v>176</v>
      </c>
      <c r="C15" s="505" t="s">
        <v>17</v>
      </c>
      <c r="D15" s="313">
        <v>3</v>
      </c>
      <c r="E15" s="314" t="s">
        <v>199</v>
      </c>
      <c r="F15" s="315">
        <v>1</v>
      </c>
      <c r="G15" s="249">
        <f>SUMIFS(Абоненты!L:L,Абоненты!B:B,G$8,Абоненты!C:C,0,Абоненты!D:D,$B15,Абоненты!E:E,$D15,Абоненты!F:F,$F15,Абоненты!J:J,$E15)</f>
        <v>0</v>
      </c>
      <c r="H15" s="385">
        <f>SUMIFS(Квитанции!P:P,Квитанции!B:B,G$8,Квитанции!D:D,$B15,Квитанции!E:E,$D15,Квитанции!K:K,$E15,Квитанции!F:F,$F15,Квитанции!C:C,0)</f>
        <v>0</v>
      </c>
      <c r="I15" s="249">
        <f>SUMIFS(Абоненты!L:L,Абоненты!B:B,I$8,Абоненты!C:C,0,Абоненты!D:D,$B15,Абоненты!E:E,$D15,Абоненты!F:F,$F15,Абоненты!J:J,$E15)</f>
        <v>0</v>
      </c>
      <c r="J15" s="386">
        <f>SUMIFS(Квитанции!P:P,Квитанции!B:B,I$8,Квитанции!D:D,$B15,Квитанции!E:E,$D15,Квитанции!K:K,$E15,Квитанции!F:F,$F15,Квитанции!C:C,0)</f>
        <v>0</v>
      </c>
      <c r="K15" s="145">
        <f>SUMIFS(Абоненты!L:L,Абоненты!B:B,K$8,Абоненты!C:C,0,Абоненты!D:D,$B15,Абоненты!E:E,$D15,Абоненты!F:F,$F15,Абоненты!J:J,$E15)</f>
        <v>0</v>
      </c>
      <c r="L15" s="67">
        <f>SUMIFS(Квитанции!P:P,Квитанции!B:B,K$8,Квитанции!D:D,$B15,Квитанции!E:E,$D15,Квитанции!K:K,$E15,Квитанции!F:F,$F15,Квитанции!C:C,0)</f>
        <v>0</v>
      </c>
      <c r="M15" s="249">
        <f>SUMIFS(Абоненты!L:L,Абоненты!B:B,M$8,Абоненты!C:C,0,Абоненты!D:D,$B15,Абоненты!E:E,$D15,Абоненты!F:F,$F15,Абоненты!J:J,$E15)</f>
        <v>0</v>
      </c>
      <c r="N15" s="386">
        <f>SUMIFS(Квитанции!P:P,Квитанции!B:B,M$8,Квитанции!D:D,$B15,Квитанции!E:E,$D15,Квитанции!K:K,$E15,Квитанции!F:F,$F15,Квитанции!C:C,0)</f>
        <v>0</v>
      </c>
      <c r="O15" s="145">
        <f>SUMIFS(Абоненты!L:L,Абоненты!B:B,O$8,Абоненты!C:C,0,Абоненты!D:D,$B15,Абоненты!E:E,$D15,Абоненты!F:F,$F15,Абоненты!J:J,$E15)</f>
        <v>0</v>
      </c>
      <c r="P15" s="67">
        <f>SUMIFS(Квитанции!P:P,Квитанции!B:B,O$8,Квитанции!D:D,$B15,Квитанции!E:E,$D15,Квитанции!K:K,$E15,Квитанции!F:F,$F15,Квитанции!C:C,0)</f>
        <v>0</v>
      </c>
      <c r="Q15" s="101">
        <f>G15+I15+K15+M15+O15</f>
        <v>0</v>
      </c>
      <c r="R15" s="23">
        <f t="shared" si="1"/>
        <v>0</v>
      </c>
    </row>
    <row r="16" spans="1:18" x14ac:dyDescent="0.2">
      <c r="A16" s="509"/>
      <c r="B16" s="148" t="s">
        <v>10</v>
      </c>
      <c r="C16" s="506"/>
      <c r="D16" s="313">
        <v>3</v>
      </c>
      <c r="E16" s="314" t="s">
        <v>199</v>
      </c>
      <c r="F16" s="315">
        <v>1</v>
      </c>
      <c r="G16" s="84">
        <f>SUMIFS(Абоненты!L:L,Абоненты!B:B,G$8,Абоненты!C:C,0,Абоненты!D:D,$B16,Абоненты!E:E,$D16,Абоненты!F:F,$F16,Абоненты!J:J,$E16)</f>
        <v>0</v>
      </c>
      <c r="H16" s="212">
        <f>SUMIFS(Квитанции!P:P,Квитанции!B:B,G$8,Квитанции!D:D,$B16,Квитанции!E:E,$D16,Квитанции!K:K,$E16,Квитанции!F:F,$F16,Квитанции!C:C,0)</f>
        <v>0</v>
      </c>
      <c r="I16" s="72">
        <f>SUMIFS(Абоненты!L:L,Абоненты!B:B,I$8,Абоненты!C:C,0,Абоненты!D:D,$B16,Абоненты!E:E,$D16,Абоненты!F:F,$F16,Абоненты!J:J,$E16)</f>
        <v>0</v>
      </c>
      <c r="J16" s="97">
        <f>SUMIFS(Квитанции!P:P,Квитанции!B:B,I$8,Квитанции!D:D,$B16,Квитанции!E:E,$D16,Квитанции!K:K,$E16,Квитанции!F:F,$F16,Квитанции!C:C,0)</f>
        <v>0</v>
      </c>
      <c r="K16" s="84">
        <f>SUMIFS(Абоненты!L:L,Абоненты!B:B,K$8,Абоненты!C:C,0,Абоненты!D:D,$B16,Абоненты!E:E,$D16,Абоненты!F:F,$F16,Абоненты!J:J,$E16)</f>
        <v>0</v>
      </c>
      <c r="L16" s="68">
        <f>SUMIFS(Квитанции!P:P,Квитанции!B:B,K$8,Квитанции!D:D,$B16,Квитанции!E:E,$D16,Квитанции!K:K,$E16,Квитанции!F:F,$F16,Квитанции!C:C,0)</f>
        <v>0</v>
      </c>
      <c r="M16" s="72">
        <f>SUMIFS(Абоненты!L:L,Абоненты!B:B,M$8,Абоненты!C:C,0,Абоненты!D:D,$B16,Абоненты!E:E,$D16,Абоненты!F:F,$F16,Абоненты!J:J,$E16)</f>
        <v>0</v>
      </c>
      <c r="N16" s="97">
        <f>SUMIFS(Квитанции!P:P,Квитанции!B:B,M$8,Квитанции!D:D,$B16,Квитанции!E:E,$D16,Квитанции!K:K,$E16,Квитанции!F:F,$F16,Квитанции!C:C,0)</f>
        <v>0</v>
      </c>
      <c r="O16" s="84">
        <f>SUMIFS(Абоненты!L:L,Абоненты!B:B,O$8,Абоненты!C:C,0,Абоненты!D:D,$B16,Абоненты!E:E,$D16,Абоненты!F:F,$F16,Абоненты!J:J,$E16)</f>
        <v>0</v>
      </c>
      <c r="P16" s="68">
        <f>SUMIFS(Квитанции!P:P,Квитанции!B:B,O$8,Квитанции!D:D,$B16,Квитанции!E:E,$D16,Квитанции!K:K,$E16,Квитанции!F:F,$F16,Квитанции!C:C,0)</f>
        <v>0</v>
      </c>
      <c r="Q16" s="28">
        <f t="shared" ref="Q16:Q17" si="3">G16+I16+K16+M16+O16</f>
        <v>0</v>
      </c>
      <c r="R16" s="20">
        <f t="shared" si="1"/>
        <v>0</v>
      </c>
    </row>
    <row r="17" spans="1:18" x14ac:dyDescent="0.2">
      <c r="A17" s="509"/>
      <c r="B17" s="148" t="s">
        <v>177</v>
      </c>
      <c r="C17" s="506"/>
      <c r="D17" s="313">
        <v>3</v>
      </c>
      <c r="E17" s="314" t="s">
        <v>199</v>
      </c>
      <c r="F17" s="315">
        <v>1</v>
      </c>
      <c r="G17" s="84">
        <f>SUMIFS(Абоненты!L:L,Абоненты!B:B,G$8,Абоненты!C:C,0,Абоненты!D:D,$B17,Абоненты!E:E,$D17,Абоненты!F:F,$F17,Абоненты!J:J,$E17)</f>
        <v>0</v>
      </c>
      <c r="H17" s="326">
        <f>SUMIFS(Квитанции!P:P,Квитанции!B:B,G$8,Квитанции!D:D,$B17,Квитанции!E:E,$D17,Квитанции!K:K,$E17,Квитанции!F:F,$F17,Квитанции!C:C,0)</f>
        <v>0</v>
      </c>
      <c r="I17" s="75">
        <f>SUMIFS(Абоненты!L:L,Абоненты!B:B,I$8,Абоненты!C:C,0,Абоненты!D:D,$B17,Абоненты!E:E,$D17,Абоненты!F:F,$F17,Абоненты!J:J,$E17)</f>
        <v>0</v>
      </c>
      <c r="J17" s="246">
        <f>SUMIFS(Квитанции!P:P,Квитанции!B:B,I$8,Квитанции!D:D,$B17,Квитанции!E:E,$D17,Квитанции!K:K,$E17,Квитанции!F:F,$F17,Квитанции!C:C,0)</f>
        <v>0</v>
      </c>
      <c r="K17" s="89">
        <f>SUMIFS(Абоненты!L:L,Абоненты!B:B,K$8,Абоненты!C:C,0,Абоненты!D:D,$B17,Абоненты!E:E,$D17,Абоненты!F:F,$F17,Абоненты!J:J,$E17)</f>
        <v>0</v>
      </c>
      <c r="L17" s="248">
        <f>SUMIFS(Квитанции!P:P,Квитанции!B:B,K$8,Квитанции!D:D,$B17,Квитанции!E:E,$D17,Квитанции!K:K,$E17,Квитанции!F:F,$F17,Квитанции!C:C,0)</f>
        <v>0</v>
      </c>
      <c r="M17" s="75">
        <f>SUMIFS(Абоненты!L:L,Абоненты!B:B,M$8,Абоненты!C:C,0,Абоненты!D:D,$B17,Абоненты!E:E,$D17,Абоненты!F:F,$F17,Абоненты!J:J,$E17)</f>
        <v>0</v>
      </c>
      <c r="N17" s="246">
        <f>SUMIFS(Квитанции!P:P,Квитанции!B:B,M$8,Квитанции!D:D,$B17,Квитанции!E:E,$D17,Квитанции!K:K,$E17,Квитанции!F:F,$F17,Квитанции!C:C,0)</f>
        <v>0</v>
      </c>
      <c r="O17" s="89">
        <f>SUMIFS(Абоненты!L:L,Абоненты!B:B,O$8,Абоненты!C:C,0,Абоненты!D:D,$B17,Абоненты!E:E,$D17,Абоненты!F:F,$F17,Абоненты!J:J,$E17)</f>
        <v>0</v>
      </c>
      <c r="P17" s="248">
        <f>SUMIFS(Квитанции!P:P,Квитанции!B:B,O$8,Квитанции!D:D,$B17,Квитанции!E:E,$D17,Квитанции!K:K,$E17,Квитанции!F:F,$F17,Квитанции!C:C,0)</f>
        <v>0</v>
      </c>
      <c r="Q17" s="102">
        <f t="shared" si="3"/>
        <v>0</v>
      </c>
      <c r="R17" s="20">
        <f t="shared" si="1"/>
        <v>0</v>
      </c>
    </row>
    <row r="18" spans="1:18" ht="12.75" thickBot="1" x14ac:dyDescent="0.25">
      <c r="A18" s="509"/>
      <c r="B18" s="149" t="s">
        <v>178</v>
      </c>
      <c r="C18" s="507"/>
      <c r="D18" s="313"/>
      <c r="E18" s="314"/>
      <c r="F18" s="315"/>
      <c r="G18" s="73">
        <f>G15+G16+G17</f>
        <v>0</v>
      </c>
      <c r="H18" s="86">
        <f t="shared" ref="H18:R18" si="4">H15+H16+H17</f>
        <v>0</v>
      </c>
      <c r="I18" s="73">
        <f t="shared" si="4"/>
        <v>0</v>
      </c>
      <c r="J18" s="98">
        <f t="shared" si="4"/>
        <v>0</v>
      </c>
      <c r="K18" s="85">
        <f t="shared" si="4"/>
        <v>0</v>
      </c>
      <c r="L18" s="86">
        <f t="shared" si="4"/>
        <v>0</v>
      </c>
      <c r="M18" s="73">
        <f t="shared" si="4"/>
        <v>0</v>
      </c>
      <c r="N18" s="98">
        <f t="shared" si="4"/>
        <v>0</v>
      </c>
      <c r="O18" s="85">
        <f t="shared" si="4"/>
        <v>0</v>
      </c>
      <c r="P18" s="86">
        <f t="shared" si="4"/>
        <v>0</v>
      </c>
      <c r="Q18" s="77">
        <f t="shared" si="4"/>
        <v>0</v>
      </c>
      <c r="R18" s="10">
        <f t="shared" si="4"/>
        <v>0</v>
      </c>
    </row>
    <row r="19" spans="1:18" x14ac:dyDescent="0.2">
      <c r="A19" s="509"/>
      <c r="B19" s="5" t="s">
        <v>176</v>
      </c>
      <c r="C19" s="505" t="s">
        <v>18</v>
      </c>
      <c r="D19" s="313"/>
      <c r="E19" s="314"/>
      <c r="F19" s="315"/>
      <c r="G19" s="71">
        <f>G11+G15</f>
        <v>0</v>
      </c>
      <c r="H19" s="66">
        <f t="shared" ref="H19:P19" si="5">H11+H15</f>
        <v>0</v>
      </c>
      <c r="I19" s="71">
        <f t="shared" si="5"/>
        <v>0</v>
      </c>
      <c r="J19" s="96">
        <f t="shared" si="5"/>
        <v>0</v>
      </c>
      <c r="K19" s="83">
        <f t="shared" si="5"/>
        <v>0</v>
      </c>
      <c r="L19" s="66">
        <f t="shared" si="5"/>
        <v>0</v>
      </c>
      <c r="M19" s="71">
        <f t="shared" si="5"/>
        <v>0</v>
      </c>
      <c r="N19" s="96">
        <f t="shared" si="5"/>
        <v>0</v>
      </c>
      <c r="O19" s="83">
        <f t="shared" si="5"/>
        <v>0</v>
      </c>
      <c r="P19" s="66">
        <f t="shared" si="5"/>
        <v>0</v>
      </c>
      <c r="Q19" s="101">
        <f>G19+I19+K19+M19+O19</f>
        <v>0</v>
      </c>
      <c r="R19" s="23">
        <f t="shared" si="1"/>
        <v>0</v>
      </c>
    </row>
    <row r="20" spans="1:18" x14ac:dyDescent="0.2">
      <c r="A20" s="509"/>
      <c r="B20" s="7" t="s">
        <v>10</v>
      </c>
      <c r="C20" s="506"/>
      <c r="D20" s="313"/>
      <c r="E20" s="314"/>
      <c r="F20" s="315"/>
      <c r="G20" s="72">
        <f t="shared" ref="G20:P21" si="6">G12+G16</f>
        <v>0</v>
      </c>
      <c r="H20" s="68">
        <f t="shared" si="6"/>
        <v>0</v>
      </c>
      <c r="I20" s="72">
        <f t="shared" si="6"/>
        <v>0</v>
      </c>
      <c r="J20" s="97">
        <f t="shared" si="6"/>
        <v>0</v>
      </c>
      <c r="K20" s="84">
        <f t="shared" si="6"/>
        <v>0</v>
      </c>
      <c r="L20" s="68">
        <f t="shared" si="6"/>
        <v>0</v>
      </c>
      <c r="M20" s="72">
        <f t="shared" si="6"/>
        <v>0</v>
      </c>
      <c r="N20" s="97">
        <f t="shared" si="6"/>
        <v>0</v>
      </c>
      <c r="O20" s="84">
        <f t="shared" si="6"/>
        <v>0</v>
      </c>
      <c r="P20" s="68">
        <f t="shared" si="6"/>
        <v>0</v>
      </c>
      <c r="Q20" s="28">
        <f t="shared" ref="Q20:Q21" si="7">G20+I20+K20+M20+O20</f>
        <v>0</v>
      </c>
      <c r="R20" s="20">
        <f t="shared" si="1"/>
        <v>0</v>
      </c>
    </row>
    <row r="21" spans="1:18" x14ac:dyDescent="0.2">
      <c r="A21" s="509"/>
      <c r="B21" s="7" t="s">
        <v>177</v>
      </c>
      <c r="C21" s="506"/>
      <c r="D21" s="313"/>
      <c r="E21" s="314"/>
      <c r="F21" s="315"/>
      <c r="G21" s="72">
        <f t="shared" ref="G21" si="8">G13+G17</f>
        <v>0</v>
      </c>
      <c r="H21" s="68">
        <f t="shared" si="6"/>
        <v>0</v>
      </c>
      <c r="I21" s="72">
        <f t="shared" si="6"/>
        <v>0</v>
      </c>
      <c r="J21" s="97">
        <f t="shared" si="6"/>
        <v>0</v>
      </c>
      <c r="K21" s="84">
        <f t="shared" si="6"/>
        <v>0</v>
      </c>
      <c r="L21" s="68">
        <f t="shared" si="6"/>
        <v>0</v>
      </c>
      <c r="M21" s="72">
        <f t="shared" si="6"/>
        <v>0</v>
      </c>
      <c r="N21" s="97">
        <f t="shared" si="6"/>
        <v>0</v>
      </c>
      <c r="O21" s="84">
        <f t="shared" si="6"/>
        <v>0</v>
      </c>
      <c r="P21" s="68">
        <f t="shared" si="6"/>
        <v>0</v>
      </c>
      <c r="Q21" s="102">
        <f t="shared" si="7"/>
        <v>0</v>
      </c>
      <c r="R21" s="20">
        <f t="shared" si="1"/>
        <v>0</v>
      </c>
    </row>
    <row r="22" spans="1:18" ht="12.75" thickBot="1" x14ac:dyDescent="0.25">
      <c r="A22" s="513"/>
      <c r="B22" s="8" t="s">
        <v>178</v>
      </c>
      <c r="C22" s="507"/>
      <c r="D22" s="313"/>
      <c r="E22" s="314"/>
      <c r="F22" s="315"/>
      <c r="G22" s="73">
        <f>G19+G20+G21</f>
        <v>0</v>
      </c>
      <c r="H22" s="86">
        <f t="shared" ref="H22:R22" si="9">H19+H20+H21</f>
        <v>0</v>
      </c>
      <c r="I22" s="73">
        <f t="shared" si="9"/>
        <v>0</v>
      </c>
      <c r="J22" s="98">
        <f t="shared" si="9"/>
        <v>0</v>
      </c>
      <c r="K22" s="85">
        <f t="shared" si="9"/>
        <v>0</v>
      </c>
      <c r="L22" s="86">
        <f t="shared" si="9"/>
        <v>0</v>
      </c>
      <c r="M22" s="73">
        <f t="shared" si="9"/>
        <v>0</v>
      </c>
      <c r="N22" s="98">
        <f t="shared" si="9"/>
        <v>0</v>
      </c>
      <c r="O22" s="85">
        <f t="shared" si="9"/>
        <v>0</v>
      </c>
      <c r="P22" s="86">
        <f t="shared" si="9"/>
        <v>0</v>
      </c>
      <c r="Q22" s="77">
        <f t="shared" si="9"/>
        <v>0</v>
      </c>
      <c r="R22" s="10">
        <f t="shared" si="9"/>
        <v>0</v>
      </c>
    </row>
    <row r="23" spans="1:18" ht="12" customHeight="1" x14ac:dyDescent="0.2">
      <c r="A23" s="497" t="s">
        <v>29</v>
      </c>
      <c r="B23" s="5" t="s">
        <v>176</v>
      </c>
      <c r="C23" s="505" t="s">
        <v>16</v>
      </c>
      <c r="D23" s="313">
        <v>1</v>
      </c>
      <c r="E23" s="314" t="s">
        <v>199</v>
      </c>
      <c r="F23" s="315">
        <v>2</v>
      </c>
      <c r="G23" s="249">
        <f>SUMIFS(Абоненты!L:L,Абоненты!B:B,G$8,Абоненты!C:C,0,Абоненты!D:D,$B23,Абоненты!E:E,$D23,Абоненты!F:F,$F23,Абоненты!J:J,$E23)</f>
        <v>0</v>
      </c>
      <c r="H23" s="385">
        <f>SUMIFS(Квитанции!P:P,Квитанции!B:B,G$8,Квитанции!D:D,$B23,Квитанции!E:E,$D23,Квитанции!K:K,$E23,Квитанции!F:F,$F23,Квитанции!C:C,0)</f>
        <v>0</v>
      </c>
      <c r="I23" s="249">
        <f>SUMIFS(Абоненты!L:L,Абоненты!B:B,I$8,Абоненты!C:C,0,Абоненты!D:D,$B23,Абоненты!E:E,$D23,Абоненты!F:F,$F23,Абоненты!J:J,$E23)</f>
        <v>0</v>
      </c>
      <c r="J23" s="386">
        <f>SUMIFS(Квитанции!P:P,Квитанции!B:B,I$8,Квитанции!D:D,$B23,Квитанции!E:E,$D23,Квитанции!K:K,$E23,Квитанции!F:F,$F23,Квитанции!C:C,0)</f>
        <v>0</v>
      </c>
      <c r="K23" s="145">
        <f>SUMIFS(Абоненты!L:L,Абоненты!B:B,K$8,Абоненты!C:C,0,Абоненты!D:D,$B23,Абоненты!E:E,$D23,Абоненты!F:F,$F23,Абоненты!J:J,$E23)</f>
        <v>0</v>
      </c>
      <c r="L23" s="67">
        <f>SUMIFS(Квитанции!P:P,Квитанции!B:B,K$8,Квитанции!D:D,$B23,Квитанции!E:E,$D23,Квитанции!K:K,$E23,Квитанции!F:F,$F23,Квитанции!C:C,0)</f>
        <v>0</v>
      </c>
      <c r="M23" s="249">
        <f>SUMIFS(Абоненты!L:L,Абоненты!B:B,M$8,Абоненты!C:C,0,Абоненты!D:D,$B23,Абоненты!E:E,$D23,Абоненты!F:F,$F23,Абоненты!J:J,$E23)</f>
        <v>0</v>
      </c>
      <c r="N23" s="386">
        <f>SUMIFS(Квитанции!P:P,Квитанции!B:B,M$8,Квитанции!D:D,$B23,Квитанции!E:E,$D23,Квитанции!K:K,$E23,Квитанции!F:F,$F23,Квитанции!C:C,0)</f>
        <v>0</v>
      </c>
      <c r="O23" s="145">
        <f>SUMIFS(Абоненты!L:L,Абоненты!B:B,O$8,Абоненты!C:C,0,Абоненты!D:D,$B23,Абоненты!E:E,$D23,Абоненты!F:F,$F23,Абоненты!J:J,$E23)</f>
        <v>0</v>
      </c>
      <c r="P23" s="67">
        <f>SUMIFS(Квитанции!P:P,Квитанции!B:B,O$8,Квитанции!D:D,$B23,Квитанции!E:E,$D23,Квитанции!K:K,$E23,Квитанции!F:F,$F23,Квитанции!C:C,0)</f>
        <v>0</v>
      </c>
      <c r="Q23" s="101">
        <f>G23+I23+K23+M23+O23</f>
        <v>0</v>
      </c>
      <c r="R23" s="23">
        <f>H23+J23+L23+N23+P23</f>
        <v>0</v>
      </c>
    </row>
    <row r="24" spans="1:18" x14ac:dyDescent="0.2">
      <c r="A24" s="497"/>
      <c r="B24" s="7" t="s">
        <v>10</v>
      </c>
      <c r="C24" s="506"/>
      <c r="D24" s="313">
        <v>1</v>
      </c>
      <c r="E24" s="314" t="s">
        <v>199</v>
      </c>
      <c r="F24" s="315">
        <v>2</v>
      </c>
      <c r="G24" s="84">
        <f>SUMIFS(Абоненты!L:L,Абоненты!B:B,G$8,Абоненты!C:C,0,Абоненты!D:D,$B24,Абоненты!E:E,$D24,Абоненты!F:F,$F24,Абоненты!J:J,$E24)</f>
        <v>0</v>
      </c>
      <c r="H24" s="212">
        <f>SUMIFS(Квитанции!P:P,Квитанции!B:B,G$8,Квитанции!D:D,$B24,Квитанции!E:E,$D24,Квитанции!K:K,$E24,Квитанции!F:F,$F24,Квитанции!C:C,0)</f>
        <v>0</v>
      </c>
      <c r="I24" s="72">
        <f>SUMIFS(Абоненты!L:L,Абоненты!B:B,I$8,Абоненты!C:C,0,Абоненты!D:D,$B24,Абоненты!E:E,$D24,Абоненты!F:F,$F24,Абоненты!J:J,$E24)</f>
        <v>0</v>
      </c>
      <c r="J24" s="97">
        <f>SUMIFS(Квитанции!P:P,Квитанции!B:B,I$8,Квитанции!D:D,$B24,Квитанции!E:E,$D24,Квитанции!K:K,$E24,Квитанции!F:F,$F24,Квитанции!C:C,0)</f>
        <v>0</v>
      </c>
      <c r="K24" s="84">
        <f>SUMIFS(Абоненты!L:L,Абоненты!B:B,K$8,Абоненты!C:C,0,Абоненты!D:D,$B24,Абоненты!E:E,$D24,Абоненты!F:F,$F24,Абоненты!J:J,$E24)</f>
        <v>0</v>
      </c>
      <c r="L24" s="68">
        <f>SUMIFS(Квитанции!P:P,Квитанции!B:B,K$8,Квитанции!D:D,$B24,Квитанции!E:E,$D24,Квитанции!K:K,$E24,Квитанции!F:F,$F24,Квитанции!C:C,0)</f>
        <v>0</v>
      </c>
      <c r="M24" s="72">
        <f>SUMIFS(Абоненты!L:L,Абоненты!B:B,M$8,Абоненты!C:C,0,Абоненты!D:D,$B24,Абоненты!E:E,$D24,Абоненты!F:F,$F24,Абоненты!J:J,$E24)</f>
        <v>0</v>
      </c>
      <c r="N24" s="97">
        <f>SUMIFS(Квитанции!P:P,Квитанции!B:B,M$8,Квитанции!D:D,$B24,Квитанции!E:E,$D24,Квитанции!K:K,$E24,Квитанции!F:F,$F24,Квитанции!C:C,0)</f>
        <v>0</v>
      </c>
      <c r="O24" s="84">
        <f>SUMIFS(Абоненты!L:L,Абоненты!B:B,O$8,Абоненты!C:C,0,Абоненты!D:D,$B24,Абоненты!E:E,$D24,Абоненты!F:F,$F24,Абоненты!J:J,$E24)</f>
        <v>0</v>
      </c>
      <c r="P24" s="68">
        <f>SUMIFS(Квитанции!P:P,Квитанции!B:B,O$8,Квитанции!D:D,$B24,Квитанции!E:E,$D24,Квитанции!K:K,$E24,Квитанции!F:F,$F24,Квитанции!C:C,0)</f>
        <v>0</v>
      </c>
      <c r="Q24" s="28">
        <f t="shared" ref="Q24:Q25" si="10">G24+I24+K24+M24+O24</f>
        <v>0</v>
      </c>
      <c r="R24" s="20">
        <f t="shared" ref="R24:R25" si="11">H24+J24+L24+N24+P24</f>
        <v>0</v>
      </c>
    </row>
    <row r="25" spans="1:18" x14ac:dyDescent="0.2">
      <c r="A25" s="497"/>
      <c r="B25" s="7" t="s">
        <v>177</v>
      </c>
      <c r="C25" s="506"/>
      <c r="D25" s="313">
        <v>1</v>
      </c>
      <c r="E25" s="314" t="s">
        <v>199</v>
      </c>
      <c r="F25" s="315">
        <v>2</v>
      </c>
      <c r="G25" s="84">
        <f>SUMIFS(Абоненты!L:L,Абоненты!B:B,G$8,Абоненты!C:C,0,Абоненты!D:D,$B25,Абоненты!E:E,$D25,Абоненты!F:F,$F25,Абоненты!J:J,$E25)</f>
        <v>0</v>
      </c>
      <c r="H25" s="326">
        <f>SUMIFS(Квитанции!P:P,Квитанции!B:B,G$8,Квитанции!D:D,$B25,Квитанции!E:E,$D25,Квитанции!K:K,$E25,Квитанции!F:F,$F25,Квитанции!C:C,0)</f>
        <v>0</v>
      </c>
      <c r="I25" s="75">
        <f>SUMIFS(Абоненты!L:L,Абоненты!B:B,I$8,Абоненты!C:C,0,Абоненты!D:D,$B25,Абоненты!E:E,$D25,Абоненты!F:F,$F25,Абоненты!J:J,$E25)</f>
        <v>0</v>
      </c>
      <c r="J25" s="246">
        <f>SUMIFS(Квитанции!P:P,Квитанции!B:B,I$8,Квитанции!D:D,$B25,Квитанции!E:E,$D25,Квитанции!K:K,$E25,Квитанции!F:F,$F25,Квитанции!C:C,0)</f>
        <v>0</v>
      </c>
      <c r="K25" s="89">
        <f>SUMIFS(Абоненты!L:L,Абоненты!B:B,K$8,Абоненты!C:C,0,Абоненты!D:D,$B25,Абоненты!E:E,$D25,Абоненты!F:F,$F25,Абоненты!J:J,$E25)</f>
        <v>0</v>
      </c>
      <c r="L25" s="248">
        <f>SUMIFS(Квитанции!P:P,Квитанции!B:B,K$8,Квитанции!D:D,$B25,Квитанции!E:E,$D25,Квитанции!K:K,$E25,Квитанции!F:F,$F25,Квитанции!C:C,0)</f>
        <v>0</v>
      </c>
      <c r="M25" s="75">
        <f>SUMIFS(Абоненты!L:L,Абоненты!B:B,M$8,Абоненты!C:C,0,Абоненты!D:D,$B25,Абоненты!E:E,$D25,Абоненты!F:F,$F25,Абоненты!J:J,$E25)</f>
        <v>0</v>
      </c>
      <c r="N25" s="246">
        <f>SUMIFS(Квитанции!P:P,Квитанции!B:B,M$8,Квитанции!D:D,$B25,Квитанции!E:E,$D25,Квитанции!K:K,$E25,Квитанции!F:F,$F25,Квитанции!C:C,0)</f>
        <v>0</v>
      </c>
      <c r="O25" s="89">
        <f>SUMIFS(Абоненты!L:L,Абоненты!B:B,O$8,Абоненты!C:C,0,Абоненты!D:D,$B25,Абоненты!E:E,$D25,Абоненты!F:F,$F25,Абоненты!J:J,$E25)</f>
        <v>0</v>
      </c>
      <c r="P25" s="248">
        <f>SUMIFS(Квитанции!P:P,Квитанции!B:B,O$8,Квитанции!D:D,$B25,Квитанции!E:E,$D25,Квитанции!K:K,$E25,Квитанции!F:F,$F25,Квитанции!C:C,0)</f>
        <v>0</v>
      </c>
      <c r="Q25" s="102">
        <f t="shared" si="10"/>
        <v>0</v>
      </c>
      <c r="R25" s="20">
        <f t="shared" si="11"/>
        <v>0</v>
      </c>
    </row>
    <row r="26" spans="1:18" ht="12.75" thickBot="1" x14ac:dyDescent="0.25">
      <c r="A26" s="497"/>
      <c r="B26" s="8" t="s">
        <v>178</v>
      </c>
      <c r="C26" s="507"/>
      <c r="D26" s="313"/>
      <c r="E26" s="314"/>
      <c r="F26" s="315"/>
      <c r="G26" s="73">
        <f>G23+G24+G25</f>
        <v>0</v>
      </c>
      <c r="H26" s="86">
        <f t="shared" ref="H26:R26" si="12">H23+H24+H25</f>
        <v>0</v>
      </c>
      <c r="I26" s="73">
        <f t="shared" si="12"/>
        <v>0</v>
      </c>
      <c r="J26" s="98">
        <f t="shared" si="12"/>
        <v>0</v>
      </c>
      <c r="K26" s="85">
        <f t="shared" si="12"/>
        <v>0</v>
      </c>
      <c r="L26" s="86">
        <f t="shared" si="12"/>
        <v>0</v>
      </c>
      <c r="M26" s="73">
        <f t="shared" si="12"/>
        <v>0</v>
      </c>
      <c r="N26" s="98">
        <f t="shared" si="12"/>
        <v>0</v>
      </c>
      <c r="O26" s="85">
        <f t="shared" si="12"/>
        <v>0</v>
      </c>
      <c r="P26" s="86">
        <f t="shared" si="12"/>
        <v>0</v>
      </c>
      <c r="Q26" s="77">
        <f t="shared" si="12"/>
        <v>0</v>
      </c>
      <c r="R26" s="10">
        <f t="shared" si="12"/>
        <v>0</v>
      </c>
    </row>
    <row r="27" spans="1:18" x14ac:dyDescent="0.2">
      <c r="A27" s="497"/>
      <c r="B27" s="205" t="s">
        <v>176</v>
      </c>
      <c r="C27" s="505" t="s">
        <v>17</v>
      </c>
      <c r="D27" s="313">
        <v>3</v>
      </c>
      <c r="E27" s="314" t="s">
        <v>199</v>
      </c>
      <c r="F27" s="315">
        <v>2</v>
      </c>
      <c r="G27" s="249">
        <f>SUMIFS(Абоненты!L:L,Абоненты!B:B,G$8,Абоненты!C:C,0,Абоненты!D:D,$B27,Абоненты!E:E,$D27,Абоненты!F:F,$F27,Абоненты!J:J,$E27)</f>
        <v>0</v>
      </c>
      <c r="H27" s="385">
        <f>SUMIFS(Квитанции!P:P,Квитанции!B:B,G$8,Квитанции!D:D,$B27,Квитанции!E:E,$D27,Квитанции!K:K,$E27,Квитанции!F:F,$F27,Квитанции!C:C,0)</f>
        <v>0</v>
      </c>
      <c r="I27" s="249">
        <f>SUMIFS(Абоненты!L:L,Абоненты!B:B,I$8,Абоненты!C:C,0,Абоненты!D:D,$B27,Абоненты!E:E,$D27,Абоненты!F:F,$F27,Абоненты!J:J,$E27)</f>
        <v>0</v>
      </c>
      <c r="J27" s="386">
        <f>SUMIFS(Квитанции!P:P,Квитанции!B:B,I$8,Квитанции!D:D,$B27,Квитанции!E:E,$D27,Квитанции!K:K,$E27,Квитанции!F:F,$F27,Квитанции!C:C,0)</f>
        <v>0</v>
      </c>
      <c r="K27" s="145">
        <f>SUMIFS(Абоненты!L:L,Абоненты!B:B,K$8,Абоненты!C:C,0,Абоненты!D:D,$B27,Абоненты!E:E,$D27,Абоненты!F:F,$F27,Абоненты!J:J,$E27)</f>
        <v>0</v>
      </c>
      <c r="L27" s="67">
        <f>SUMIFS(Квитанции!P:P,Квитанции!B:B,K$8,Квитанции!D:D,$B27,Квитанции!E:E,$D27,Квитанции!K:K,$E27,Квитанции!F:F,$F27,Квитанции!C:C,0)</f>
        <v>0</v>
      </c>
      <c r="M27" s="249">
        <f>SUMIFS(Абоненты!L:L,Абоненты!B:B,M$8,Абоненты!C:C,0,Абоненты!D:D,$B27,Абоненты!E:E,$D27,Абоненты!F:F,$F27,Абоненты!J:J,$E27)</f>
        <v>0</v>
      </c>
      <c r="N27" s="386">
        <f>SUMIFS(Квитанции!P:P,Квитанции!B:B,M$8,Квитанции!D:D,$B27,Квитанции!E:E,$D27,Квитанции!K:K,$E27,Квитанции!F:F,$F27,Квитанции!C:C,0)</f>
        <v>0</v>
      </c>
      <c r="O27" s="145">
        <f>SUMIFS(Абоненты!L:L,Абоненты!B:B,O$8,Абоненты!C:C,0,Абоненты!D:D,$B27,Абоненты!E:E,$D27,Абоненты!F:F,$F27,Абоненты!J:J,$E27)</f>
        <v>0</v>
      </c>
      <c r="P27" s="67">
        <f>SUMIFS(Квитанции!P:P,Квитанции!B:B,O$8,Квитанции!D:D,$B27,Квитанции!E:E,$D27,Квитанции!K:K,$E27,Квитанции!F:F,$F27,Квитанции!C:C,0)</f>
        <v>0</v>
      </c>
      <c r="Q27" s="101">
        <f>G27+I27+K27+M27+O27</f>
        <v>0</v>
      </c>
      <c r="R27" s="23">
        <f t="shared" ref="R27:R29" si="13">H27+J27+L27+N27+P27</f>
        <v>0</v>
      </c>
    </row>
    <row r="28" spans="1:18" x14ac:dyDescent="0.2">
      <c r="A28" s="497"/>
      <c r="B28" s="148" t="s">
        <v>10</v>
      </c>
      <c r="C28" s="506"/>
      <c r="D28" s="313">
        <v>3</v>
      </c>
      <c r="E28" s="314" t="s">
        <v>199</v>
      </c>
      <c r="F28" s="315">
        <v>2</v>
      </c>
      <c r="G28" s="84">
        <f>SUMIFS(Абоненты!L:L,Абоненты!B:B,G$8,Абоненты!C:C,0,Абоненты!D:D,$B28,Абоненты!E:E,$D28,Абоненты!F:F,$F28,Абоненты!J:J,$E28)</f>
        <v>0</v>
      </c>
      <c r="H28" s="212">
        <f>SUMIFS(Квитанции!P:P,Квитанции!B:B,G$8,Квитанции!D:D,$B28,Квитанции!E:E,$D28,Квитанции!K:K,$E28,Квитанции!F:F,$F28,Квитанции!C:C,0)</f>
        <v>0</v>
      </c>
      <c r="I28" s="72">
        <f>SUMIFS(Абоненты!L:L,Абоненты!B:B,I$8,Абоненты!C:C,0,Абоненты!D:D,$B28,Абоненты!E:E,$D28,Абоненты!F:F,$F28,Абоненты!J:J,$E28)</f>
        <v>0</v>
      </c>
      <c r="J28" s="97">
        <f>SUMIFS(Квитанции!P:P,Квитанции!B:B,I$8,Квитанции!D:D,$B28,Квитанции!E:E,$D28,Квитанции!K:K,$E28,Квитанции!F:F,$F28,Квитанции!C:C,0)</f>
        <v>0</v>
      </c>
      <c r="K28" s="84">
        <f>SUMIFS(Абоненты!L:L,Абоненты!B:B,K$8,Абоненты!C:C,0,Абоненты!D:D,$B28,Абоненты!E:E,$D28,Абоненты!F:F,$F28,Абоненты!J:J,$E28)</f>
        <v>0</v>
      </c>
      <c r="L28" s="68">
        <f>SUMIFS(Квитанции!P:P,Квитанции!B:B,K$8,Квитанции!D:D,$B28,Квитанции!E:E,$D28,Квитанции!K:K,$E28,Квитанции!F:F,$F28,Квитанции!C:C,0)</f>
        <v>0</v>
      </c>
      <c r="M28" s="72">
        <f>SUMIFS(Абоненты!L:L,Абоненты!B:B,M$8,Абоненты!C:C,0,Абоненты!D:D,$B28,Абоненты!E:E,$D28,Абоненты!F:F,$F28,Абоненты!J:J,$E28)</f>
        <v>0</v>
      </c>
      <c r="N28" s="97">
        <f>SUMIFS(Квитанции!P:P,Квитанции!B:B,M$8,Квитанции!D:D,$B28,Квитанции!E:E,$D28,Квитанции!K:K,$E28,Квитанции!F:F,$F28,Квитанции!C:C,0)</f>
        <v>0</v>
      </c>
      <c r="O28" s="84">
        <f>SUMIFS(Абоненты!L:L,Абоненты!B:B,O$8,Абоненты!C:C,0,Абоненты!D:D,$B28,Абоненты!E:E,$D28,Абоненты!F:F,$F28,Абоненты!J:J,$E28)</f>
        <v>0</v>
      </c>
      <c r="P28" s="68">
        <f>SUMIFS(Квитанции!P:P,Квитанции!B:B,O$8,Квитанции!D:D,$B28,Квитанции!E:E,$D28,Квитанции!K:K,$E28,Квитанции!F:F,$F28,Квитанции!C:C,0)</f>
        <v>0</v>
      </c>
      <c r="Q28" s="28">
        <f t="shared" ref="Q28:Q29" si="14">G28+I28+K28+M28+O28</f>
        <v>0</v>
      </c>
      <c r="R28" s="20">
        <f t="shared" si="13"/>
        <v>0</v>
      </c>
    </row>
    <row r="29" spans="1:18" x14ac:dyDescent="0.2">
      <c r="A29" s="497"/>
      <c r="B29" s="148" t="s">
        <v>177</v>
      </c>
      <c r="C29" s="506"/>
      <c r="D29" s="313">
        <v>3</v>
      </c>
      <c r="E29" s="314" t="s">
        <v>199</v>
      </c>
      <c r="F29" s="315">
        <v>2</v>
      </c>
      <c r="G29" s="84">
        <f>SUMIFS(Абоненты!L:L,Абоненты!B:B,G$8,Абоненты!C:C,0,Абоненты!D:D,$B29,Абоненты!E:E,$D29,Абоненты!F:F,$F29,Абоненты!J:J,$E29)</f>
        <v>0</v>
      </c>
      <c r="H29" s="326">
        <f>SUMIFS(Квитанции!P:P,Квитанции!B:B,G$8,Квитанции!D:D,$B29,Квитанции!E:E,$D29,Квитанции!K:K,$E29,Квитанции!F:F,$F29,Квитанции!C:C,0)</f>
        <v>0</v>
      </c>
      <c r="I29" s="75">
        <f>SUMIFS(Абоненты!L:L,Абоненты!B:B,I$8,Абоненты!C:C,0,Абоненты!D:D,$B29,Абоненты!E:E,$D29,Абоненты!F:F,$F29,Абоненты!J:J,$E29)</f>
        <v>0</v>
      </c>
      <c r="J29" s="246">
        <f>SUMIFS(Квитанции!P:P,Квитанции!B:B,I$8,Квитанции!D:D,$B29,Квитанции!E:E,$D29,Квитанции!K:K,$E29,Квитанции!F:F,$F29,Квитанции!C:C,0)</f>
        <v>0</v>
      </c>
      <c r="K29" s="89">
        <f>SUMIFS(Абоненты!L:L,Абоненты!B:B,K$8,Абоненты!C:C,0,Абоненты!D:D,$B29,Абоненты!E:E,$D29,Абоненты!F:F,$F29,Абоненты!J:J,$E29)</f>
        <v>0</v>
      </c>
      <c r="L29" s="248">
        <f>SUMIFS(Квитанции!P:P,Квитанции!B:B,K$8,Квитанции!D:D,$B29,Квитанции!E:E,$D29,Квитанции!K:K,$E29,Квитанции!F:F,$F29,Квитанции!C:C,0)</f>
        <v>0</v>
      </c>
      <c r="M29" s="75">
        <f>SUMIFS(Абоненты!L:L,Абоненты!B:B,M$8,Абоненты!C:C,0,Абоненты!D:D,$B29,Абоненты!E:E,$D29,Абоненты!F:F,$F29,Абоненты!J:J,$E29)</f>
        <v>0</v>
      </c>
      <c r="N29" s="246">
        <f>SUMIFS(Квитанции!P:P,Квитанции!B:B,M$8,Квитанции!D:D,$B29,Квитанции!E:E,$D29,Квитанции!K:K,$E29,Квитанции!F:F,$F29,Квитанции!C:C,0)</f>
        <v>0</v>
      </c>
      <c r="O29" s="89">
        <f>SUMIFS(Абоненты!L:L,Абоненты!B:B,O$8,Абоненты!C:C,0,Абоненты!D:D,$B29,Абоненты!E:E,$D29,Абоненты!F:F,$F29,Абоненты!J:J,$E29)</f>
        <v>0</v>
      </c>
      <c r="P29" s="248">
        <f>SUMIFS(Квитанции!P:P,Квитанции!B:B,O$8,Квитанции!D:D,$B29,Квитанции!E:E,$D29,Квитанции!K:K,$E29,Квитанции!F:F,$F29,Квитанции!C:C,0)</f>
        <v>0</v>
      </c>
      <c r="Q29" s="102">
        <f t="shared" si="14"/>
        <v>0</v>
      </c>
      <c r="R29" s="20">
        <f t="shared" si="13"/>
        <v>0</v>
      </c>
    </row>
    <row r="30" spans="1:18" ht="12.75" thickBot="1" x14ac:dyDescent="0.25">
      <c r="A30" s="497"/>
      <c r="B30" s="149" t="s">
        <v>178</v>
      </c>
      <c r="C30" s="507"/>
      <c r="D30" s="313"/>
      <c r="E30" s="314"/>
      <c r="F30" s="315"/>
      <c r="G30" s="299">
        <f>G27+G28+G29</f>
        <v>0</v>
      </c>
      <c r="H30" s="86">
        <f t="shared" ref="H30:R30" si="15">H27+H28+H29</f>
        <v>0</v>
      </c>
      <c r="I30" s="73">
        <f t="shared" si="15"/>
        <v>0</v>
      </c>
      <c r="J30" s="98">
        <f t="shared" si="15"/>
        <v>0</v>
      </c>
      <c r="K30" s="85">
        <f t="shared" si="15"/>
        <v>0</v>
      </c>
      <c r="L30" s="86">
        <f t="shared" si="15"/>
        <v>0</v>
      </c>
      <c r="M30" s="73">
        <f t="shared" si="15"/>
        <v>0</v>
      </c>
      <c r="N30" s="98">
        <f t="shared" si="15"/>
        <v>0</v>
      </c>
      <c r="O30" s="85">
        <f t="shared" si="15"/>
        <v>0</v>
      </c>
      <c r="P30" s="86">
        <f t="shared" si="15"/>
        <v>0</v>
      </c>
      <c r="Q30" s="77">
        <f t="shared" si="15"/>
        <v>0</v>
      </c>
      <c r="R30" s="10">
        <f t="shared" si="15"/>
        <v>0</v>
      </c>
    </row>
    <row r="31" spans="1:18" x14ac:dyDescent="0.2">
      <c r="A31" s="497"/>
      <c r="B31" s="5" t="s">
        <v>176</v>
      </c>
      <c r="C31" s="505" t="s">
        <v>18</v>
      </c>
      <c r="D31" s="313"/>
      <c r="E31" s="314"/>
      <c r="F31" s="315"/>
      <c r="G31" s="71">
        <f>G23+G27</f>
        <v>0</v>
      </c>
      <c r="H31" s="66">
        <f t="shared" ref="H31:P31" si="16">H23+H27</f>
        <v>0</v>
      </c>
      <c r="I31" s="71">
        <f t="shared" si="16"/>
        <v>0</v>
      </c>
      <c r="J31" s="96">
        <f t="shared" si="16"/>
        <v>0</v>
      </c>
      <c r="K31" s="83">
        <f t="shared" si="16"/>
        <v>0</v>
      </c>
      <c r="L31" s="66">
        <f t="shared" si="16"/>
        <v>0</v>
      </c>
      <c r="M31" s="71">
        <f t="shared" si="16"/>
        <v>0</v>
      </c>
      <c r="N31" s="96">
        <f t="shared" si="16"/>
        <v>0</v>
      </c>
      <c r="O31" s="83">
        <f t="shared" si="16"/>
        <v>0</v>
      </c>
      <c r="P31" s="66">
        <f t="shared" si="16"/>
        <v>0</v>
      </c>
      <c r="Q31" s="101">
        <f>G31+I31+K31+M31+O31</f>
        <v>0</v>
      </c>
      <c r="R31" s="23">
        <f t="shared" ref="R31:R33" si="17">H31+J31+L31+N31+P31</f>
        <v>0</v>
      </c>
    </row>
    <row r="32" spans="1:18" x14ac:dyDescent="0.2">
      <c r="A32" s="497"/>
      <c r="B32" s="7" t="s">
        <v>10</v>
      </c>
      <c r="C32" s="506"/>
      <c r="D32" s="313"/>
      <c r="E32" s="314"/>
      <c r="F32" s="315"/>
      <c r="G32" s="72">
        <f t="shared" ref="G32:P32" si="18">G24+G28</f>
        <v>0</v>
      </c>
      <c r="H32" s="68">
        <f t="shared" si="18"/>
        <v>0</v>
      </c>
      <c r="I32" s="72">
        <f t="shared" si="18"/>
        <v>0</v>
      </c>
      <c r="J32" s="97">
        <f t="shared" si="18"/>
        <v>0</v>
      </c>
      <c r="K32" s="84">
        <f t="shared" si="18"/>
        <v>0</v>
      </c>
      <c r="L32" s="68">
        <f t="shared" si="18"/>
        <v>0</v>
      </c>
      <c r="M32" s="72">
        <f t="shared" si="18"/>
        <v>0</v>
      </c>
      <c r="N32" s="97">
        <f t="shared" si="18"/>
        <v>0</v>
      </c>
      <c r="O32" s="84">
        <f t="shared" si="18"/>
        <v>0</v>
      </c>
      <c r="P32" s="68">
        <f t="shared" si="18"/>
        <v>0</v>
      </c>
      <c r="Q32" s="28">
        <f t="shared" ref="Q32:Q33" si="19">G32+I32+K32+M32+O32</f>
        <v>0</v>
      </c>
      <c r="R32" s="20">
        <f t="shared" si="17"/>
        <v>0</v>
      </c>
    </row>
    <row r="33" spans="1:18" x14ac:dyDescent="0.2">
      <c r="A33" s="497"/>
      <c r="B33" s="7" t="s">
        <v>177</v>
      </c>
      <c r="C33" s="506"/>
      <c r="D33" s="313"/>
      <c r="E33" s="314"/>
      <c r="F33" s="315"/>
      <c r="G33" s="72">
        <f t="shared" ref="G33:P33" si="20">G25+G29</f>
        <v>0</v>
      </c>
      <c r="H33" s="68">
        <f t="shared" si="20"/>
        <v>0</v>
      </c>
      <c r="I33" s="72">
        <f t="shared" si="20"/>
        <v>0</v>
      </c>
      <c r="J33" s="97">
        <f t="shared" si="20"/>
        <v>0</v>
      </c>
      <c r="K33" s="84">
        <f t="shared" si="20"/>
        <v>0</v>
      </c>
      <c r="L33" s="68">
        <f t="shared" si="20"/>
        <v>0</v>
      </c>
      <c r="M33" s="72">
        <f t="shared" si="20"/>
        <v>0</v>
      </c>
      <c r="N33" s="97">
        <f t="shared" si="20"/>
        <v>0</v>
      </c>
      <c r="O33" s="84">
        <f t="shared" si="20"/>
        <v>0</v>
      </c>
      <c r="P33" s="68">
        <f t="shared" si="20"/>
        <v>0</v>
      </c>
      <c r="Q33" s="102">
        <f t="shared" si="19"/>
        <v>0</v>
      </c>
      <c r="R33" s="20">
        <f t="shared" si="17"/>
        <v>0</v>
      </c>
    </row>
    <row r="34" spans="1:18" ht="12.75" thickBot="1" x14ac:dyDescent="0.25">
      <c r="A34" s="497"/>
      <c r="B34" s="8" t="s">
        <v>178</v>
      </c>
      <c r="C34" s="506"/>
      <c r="D34" s="313"/>
      <c r="E34" s="314"/>
      <c r="F34" s="315"/>
      <c r="G34" s="73">
        <f>G31+G32+G33</f>
        <v>0</v>
      </c>
      <c r="H34" s="86">
        <f t="shared" ref="H34:R34" si="21">H31+H32+H33</f>
        <v>0</v>
      </c>
      <c r="I34" s="73">
        <f t="shared" si="21"/>
        <v>0</v>
      </c>
      <c r="J34" s="98">
        <f t="shared" si="21"/>
        <v>0</v>
      </c>
      <c r="K34" s="85">
        <f t="shared" si="21"/>
        <v>0</v>
      </c>
      <c r="L34" s="86">
        <f t="shared" si="21"/>
        <v>0</v>
      </c>
      <c r="M34" s="73">
        <f t="shared" si="21"/>
        <v>0</v>
      </c>
      <c r="N34" s="98">
        <f t="shared" si="21"/>
        <v>0</v>
      </c>
      <c r="O34" s="85">
        <f t="shared" si="21"/>
        <v>0</v>
      </c>
      <c r="P34" s="86">
        <f t="shared" si="21"/>
        <v>0</v>
      </c>
      <c r="Q34" s="77">
        <f t="shared" si="21"/>
        <v>0</v>
      </c>
      <c r="R34" s="10">
        <f t="shared" si="21"/>
        <v>0</v>
      </c>
    </row>
    <row r="35" spans="1:18" x14ac:dyDescent="0.2">
      <c r="A35" s="133" t="s">
        <v>0</v>
      </c>
      <c r="B35" s="55"/>
      <c r="C35" s="56"/>
      <c r="D35" s="316"/>
      <c r="E35" s="317"/>
      <c r="F35" s="318"/>
      <c r="G35" s="87"/>
      <c r="H35" s="56"/>
      <c r="I35" s="55"/>
      <c r="J35" s="55"/>
      <c r="K35" s="87"/>
      <c r="L35" s="56"/>
      <c r="M35" s="55"/>
      <c r="N35" s="55"/>
      <c r="O35" s="87"/>
      <c r="P35" s="56"/>
      <c r="Q35" s="55"/>
      <c r="R35" s="56"/>
    </row>
    <row r="36" spans="1:18" x14ac:dyDescent="0.2">
      <c r="A36" s="134" t="s">
        <v>51</v>
      </c>
      <c r="B36" s="28" t="s">
        <v>30</v>
      </c>
      <c r="C36" s="131" t="s">
        <v>30</v>
      </c>
      <c r="D36" s="319"/>
      <c r="E36" s="314" t="s">
        <v>199</v>
      </c>
      <c r="F36" s="321">
        <v>2</v>
      </c>
      <c r="G36" s="30" t="s">
        <v>30</v>
      </c>
      <c r="H36" s="68">
        <f>SUMIFS(Квитанции!P:P,Квитанции!B:B,G$8,Квитанции!G:G,$F36,Квитанции!K:K,$E36,Квитанции!F:F,2,Квитанции!C:C,0)</f>
        <v>0</v>
      </c>
      <c r="I36" s="28" t="s">
        <v>30</v>
      </c>
      <c r="J36" s="97">
        <f>SUMIFS(Квитанции!P:P,Квитанции!B:B,IG$8,Квитанции!G:G,$F36,Квитанции!K:K,$E36,Квитанции!F:F,2,Квитанции!C:C,0)</f>
        <v>0</v>
      </c>
      <c r="K36" s="30" t="s">
        <v>30</v>
      </c>
      <c r="L36" s="68">
        <f>SUMIFS(Квитанции!P:P,Квитанции!B:B,K$8,Квитанции!G:G,$F36,Квитанции!K:K,$E36,Квитанции!F:F,2,Квитанции!C:C,0)</f>
        <v>0</v>
      </c>
      <c r="M36" s="28" t="s">
        <v>30</v>
      </c>
      <c r="N36" s="97">
        <f>SUMIFS(Квитанции!P:P,Квитанции!B:B,M$8,Квитанции!G:G,$F36,Квитанции!K:K,$E36,Квитанции!F:F,2,Квитанции!C:C,0)</f>
        <v>0</v>
      </c>
      <c r="O36" s="30" t="s">
        <v>30</v>
      </c>
      <c r="P36" s="68">
        <f>SUMIFS(Квитанции!P:P,Квитанции!B:B,O$8,Квитанции!G:G,$F36,Квитанции!K:K,$E36,Квитанции!F:F,2,Квитанции!C:C,0)</f>
        <v>0</v>
      </c>
      <c r="Q36" s="28" t="s">
        <v>30</v>
      </c>
      <c r="R36" s="20">
        <f>P36+N36+L36+J36+H36</f>
        <v>0</v>
      </c>
    </row>
    <row r="37" spans="1:18" ht="12.75" thickBot="1" x14ac:dyDescent="0.25">
      <c r="A37" s="136" t="s">
        <v>52</v>
      </c>
      <c r="B37" s="77" t="s">
        <v>30</v>
      </c>
      <c r="C37" s="132" t="s">
        <v>30</v>
      </c>
      <c r="D37" s="319"/>
      <c r="E37" s="314" t="s">
        <v>199</v>
      </c>
      <c r="F37" s="321">
        <v>1</v>
      </c>
      <c r="G37" s="90" t="s">
        <v>30</v>
      </c>
      <c r="H37" s="86">
        <f>SUMIFS(Квитанции!P:P,Квитанции!B:B,G$8,Квитанции!G:G,$F37,Квитанции!K:K,$E37,Квитанции!F:F,2,Квитанции!C:C,0)</f>
        <v>0</v>
      </c>
      <c r="I37" s="28" t="s">
        <v>30</v>
      </c>
      <c r="J37" s="97">
        <f>SUMIFS(Квитанции!P:P,Квитанции!B:B,IG$8,Квитанции!G:G,$F37,Квитанции!K:K,$E37,Квитанции!F:F,2,Квитанции!C:C,0)</f>
        <v>0</v>
      </c>
      <c r="K37" s="30" t="s">
        <v>30</v>
      </c>
      <c r="L37" s="68">
        <f>SUMIFS(Квитанции!P:P,Квитанции!B:B,K$8,Квитанции!G:G,$F37,Квитанции!K:K,$E37,Квитанции!F:F,2,Квитанции!C:C,0)</f>
        <v>0</v>
      </c>
      <c r="M37" s="28" t="s">
        <v>30</v>
      </c>
      <c r="N37" s="97">
        <f>SUMIFS(Квитанции!P:P,Квитанции!B:B,M$8,Квитанции!G:G,$F37,Квитанции!K:K,$E37,Квитанции!F:F,2,Квитанции!C:C,0)</f>
        <v>0</v>
      </c>
      <c r="O37" s="30" t="s">
        <v>30</v>
      </c>
      <c r="P37" s="68">
        <f>SUMIFS(Квитанции!P:P,Квитанции!B:B,O$8,Квитанции!G:G,$F37,Квитанции!K:K,$E37,Квитанции!F:F,2,Квитанции!C:C,0)</f>
        <v>0</v>
      </c>
      <c r="Q37" s="28" t="s">
        <v>30</v>
      </c>
      <c r="R37" s="10">
        <f t="shared" ref="R37" si="22">P37+N37+L37+J37+H37</f>
        <v>0</v>
      </c>
    </row>
    <row r="38" spans="1:18" ht="12" customHeight="1" x14ac:dyDescent="0.2">
      <c r="A38" s="509" t="s">
        <v>31</v>
      </c>
      <c r="B38" s="5" t="s">
        <v>176</v>
      </c>
      <c r="C38" s="505" t="s">
        <v>16</v>
      </c>
      <c r="D38" s="313">
        <v>1</v>
      </c>
      <c r="E38" s="314" t="s">
        <v>199</v>
      </c>
      <c r="F38" s="315">
        <v>3</v>
      </c>
      <c r="G38" s="325">
        <f>SUMIFS(Абоненты!L:L,Абоненты!B:B,G$8,Абоненты!C:C,0,Абоненты!D:D,$B38,Абоненты!E:E,$D38,Абоненты!F:F,$F38,Абоненты!J:J,$E38)</f>
        <v>0</v>
      </c>
      <c r="H38" s="387">
        <f>SUMIFS(Квитанции!P:P,Квитанции!B:B,G$8,Квитанции!D:D,$B38,Квитанции!E:E,$D38,Квитанции!K:K,$E38,Квитанции!F:F,$F38,Квитанции!C:C,0)</f>
        <v>0</v>
      </c>
      <c r="I38" s="249">
        <f>SUMIFS(Абоненты!L:L,Абоненты!B:B,I$8,Абоненты!C:C,0,Абоненты!D:D,$B38,Абоненты!E:E,$D38,Абоненты!F:F,$F38,Абоненты!J:J,$E38)</f>
        <v>0</v>
      </c>
      <c r="J38" s="386">
        <f>SUMIFS(Квитанции!P:P,Квитанции!B:B,I$8,Квитанции!D:D,$B38,Квитанции!E:E,$D38,Квитанции!K:K,$E38,Квитанции!F:F,$F38,Квитанции!C:C,0)</f>
        <v>0</v>
      </c>
      <c r="K38" s="145">
        <f>SUMIFS(Абоненты!L:L,Абоненты!B:B,K$8,Абоненты!C:C,0,Абоненты!D:D,$B38,Абоненты!E:E,$D38,Абоненты!F:F,$F38,Абоненты!J:J,$E38)</f>
        <v>0</v>
      </c>
      <c r="L38" s="67">
        <f>SUMIFS(Квитанции!P:P,Квитанции!B:B,K$8,Квитанции!D:D,$B38,Квитанции!E:E,$D38,Квитанции!K:K,$E38,Квитанции!F:F,$F38,Квитанции!C:C,0)</f>
        <v>0</v>
      </c>
      <c r="M38" s="249">
        <f>SUMIFS(Абоненты!L:L,Абоненты!B:B,M$8,Абоненты!C:C,0,Абоненты!D:D,$B38,Абоненты!E:E,$D38,Абоненты!F:F,$F38,Абоненты!J:J,$E38)</f>
        <v>0</v>
      </c>
      <c r="N38" s="386">
        <f>SUMIFS(Квитанции!P:P,Квитанции!B:B,M$8,Квитанции!D:D,$B38,Квитанции!E:E,$D38,Квитанции!K:K,$E38,Квитанции!F:F,$F38,Квитанции!C:C,0)</f>
        <v>0</v>
      </c>
      <c r="O38" s="145">
        <f>SUMIFS(Абоненты!L:L,Абоненты!B:B,O$8,Абоненты!C:C,0,Абоненты!D:D,$B38,Абоненты!E:E,$D38,Абоненты!F:F,$F38,Абоненты!J:J,$E38)</f>
        <v>0</v>
      </c>
      <c r="P38" s="67">
        <f>SUMIFS(Квитанции!P:P,Квитанции!B:B,O$8,Квитанции!D:D,$B38,Квитанции!E:E,$D38,Квитанции!K:K,$E38,Квитанции!F:F,$F38,Квитанции!C:C,0)</f>
        <v>0</v>
      </c>
      <c r="Q38" s="101">
        <f>G38+I38+K38+M38+O38</f>
        <v>0</v>
      </c>
      <c r="R38" s="23">
        <f>H38+J38+L38+N38+P38</f>
        <v>0</v>
      </c>
    </row>
    <row r="39" spans="1:18" x14ac:dyDescent="0.2">
      <c r="A39" s="509"/>
      <c r="B39" s="7" t="s">
        <v>10</v>
      </c>
      <c r="C39" s="506"/>
      <c r="D39" s="313">
        <v>1</v>
      </c>
      <c r="E39" s="314" t="s">
        <v>199</v>
      </c>
      <c r="F39" s="315">
        <v>3</v>
      </c>
      <c r="G39" s="84">
        <f>SUMIFS(Абоненты!L:L,Абоненты!B:B,G$8,Абоненты!C:C,0,Абоненты!D:D,$B39,Абоненты!E:E,$D39,Абоненты!F:F,$F39,Абоненты!J:J,$E39)</f>
        <v>0</v>
      </c>
      <c r="H39" s="212">
        <f>SUMIFS(Квитанции!P:P,Квитанции!B:B,G$8,Квитанции!D:D,$B39,Квитанции!E:E,$D39,Квитанции!K:K,$E39,Квитанции!F:F,$F39,Квитанции!C:C,0)</f>
        <v>0</v>
      </c>
      <c r="I39" s="72">
        <f>SUMIFS(Абоненты!L:L,Абоненты!B:B,I$8,Абоненты!C:C,0,Абоненты!D:D,$B39,Абоненты!E:E,$D39,Абоненты!F:F,$F39,Абоненты!J:J,$E39)</f>
        <v>0</v>
      </c>
      <c r="J39" s="97">
        <f>SUMIFS(Квитанции!P:P,Квитанции!B:B,I$8,Квитанции!D:D,$B39,Квитанции!E:E,$D39,Квитанции!K:K,$E39,Квитанции!F:F,$F39,Квитанции!C:C,0)</f>
        <v>0</v>
      </c>
      <c r="K39" s="84">
        <f>SUMIFS(Абоненты!L:L,Абоненты!B:B,K$8,Абоненты!C:C,0,Абоненты!D:D,$B39,Абоненты!E:E,$D39,Абоненты!F:F,$F39,Абоненты!J:J,$E39)</f>
        <v>0</v>
      </c>
      <c r="L39" s="68">
        <f>SUMIFS(Квитанции!P:P,Квитанции!B:B,K$8,Квитанции!D:D,$B39,Квитанции!E:E,$D39,Квитанции!K:K,$E39,Квитанции!F:F,$F39,Квитанции!C:C,0)</f>
        <v>0</v>
      </c>
      <c r="M39" s="72">
        <f>SUMIFS(Абоненты!L:L,Абоненты!B:B,M$8,Абоненты!C:C,0,Абоненты!D:D,$B39,Абоненты!E:E,$D39,Абоненты!F:F,$F39,Абоненты!J:J,$E39)</f>
        <v>0</v>
      </c>
      <c r="N39" s="97">
        <f>SUMIFS(Квитанции!P:P,Квитанции!B:B,M$8,Квитанции!D:D,$B39,Квитанции!E:E,$D39,Квитанции!K:K,$E39,Квитанции!F:F,$F39,Квитанции!C:C,0)</f>
        <v>0</v>
      </c>
      <c r="O39" s="84">
        <f>SUMIFS(Абоненты!L:L,Абоненты!B:B,O$8,Абоненты!C:C,0,Абоненты!D:D,$B39,Абоненты!E:E,$D39,Абоненты!F:F,$F39,Абоненты!J:J,$E39)</f>
        <v>0</v>
      </c>
      <c r="P39" s="68">
        <f>SUMIFS(Квитанции!P:P,Квитанции!B:B,O$8,Квитанции!D:D,$B39,Квитанции!E:E,$D39,Квитанции!K:K,$E39,Квитанции!F:F,$F39,Квитанции!C:C,0)</f>
        <v>0</v>
      </c>
      <c r="Q39" s="28">
        <f t="shared" ref="Q39:Q40" si="23">G39+I39+K39+M39+O39</f>
        <v>0</v>
      </c>
      <c r="R39" s="20">
        <f t="shared" ref="R39:R40" si="24">H39+J39+L39+N39+P39</f>
        <v>0</v>
      </c>
    </row>
    <row r="40" spans="1:18" x14ac:dyDescent="0.2">
      <c r="A40" s="509"/>
      <c r="B40" s="7" t="s">
        <v>177</v>
      </c>
      <c r="C40" s="506"/>
      <c r="D40" s="313">
        <v>1</v>
      </c>
      <c r="E40" s="314" t="s">
        <v>199</v>
      </c>
      <c r="F40" s="315">
        <v>3</v>
      </c>
      <c r="G40" s="84">
        <f>SUMIFS(Абоненты!L:L,Абоненты!B:B,G$8,Абоненты!C:C,0,Абоненты!D:D,$B40,Абоненты!E:E,$D40,Абоненты!F:F,$F40,Абоненты!J:J,$E40)</f>
        <v>0</v>
      </c>
      <c r="H40" s="326">
        <f>SUMIFS(Квитанции!P:P,Квитанции!B:B,G$8,Квитанции!D:D,$B40,Квитанции!E:E,$D40,Квитанции!K:K,$E40,Квитанции!F:F,$F40,Квитанции!C:C,0)</f>
        <v>0</v>
      </c>
      <c r="I40" s="75">
        <f>SUMIFS(Абоненты!L:L,Абоненты!B:B,I$8,Абоненты!C:C,0,Абоненты!D:D,$B40,Абоненты!E:E,$D40,Абоненты!F:F,$F40,Абоненты!J:J,$E40)</f>
        <v>0</v>
      </c>
      <c r="J40" s="246">
        <f>SUMIFS(Квитанции!P:P,Квитанции!B:B,I$8,Квитанции!D:D,$B40,Квитанции!E:E,$D40,Квитанции!K:K,$E40,Квитанции!F:F,$F40,Квитанции!C:C,0)</f>
        <v>0</v>
      </c>
      <c r="K40" s="89">
        <f>SUMIFS(Абоненты!L:L,Абоненты!B:B,K$8,Абоненты!C:C,0,Абоненты!D:D,$B40,Абоненты!E:E,$D40,Абоненты!F:F,$F40,Абоненты!J:J,$E40)</f>
        <v>0</v>
      </c>
      <c r="L40" s="248">
        <f>SUMIFS(Квитанции!P:P,Квитанции!B:B,K$8,Квитанции!D:D,$B40,Квитанции!E:E,$D40,Квитанции!K:K,$E40,Квитанции!F:F,$F40,Квитанции!C:C,0)</f>
        <v>0</v>
      </c>
      <c r="M40" s="75">
        <f>SUMIFS(Абоненты!L:L,Абоненты!B:B,M$8,Абоненты!C:C,0,Абоненты!D:D,$B40,Абоненты!E:E,$D40,Абоненты!F:F,$F40,Абоненты!J:J,$E40)</f>
        <v>0</v>
      </c>
      <c r="N40" s="246">
        <f>SUMIFS(Квитанции!P:P,Квитанции!B:B,M$8,Квитанции!D:D,$B40,Квитанции!E:E,$D40,Квитанции!K:K,$E40,Квитанции!F:F,$F40,Квитанции!C:C,0)</f>
        <v>0</v>
      </c>
      <c r="O40" s="89">
        <f>SUMIFS(Абоненты!L:L,Абоненты!B:B,O$8,Абоненты!C:C,0,Абоненты!D:D,$B40,Абоненты!E:E,$D40,Абоненты!F:F,$F40,Абоненты!J:J,$E40)</f>
        <v>0</v>
      </c>
      <c r="P40" s="248">
        <f>SUMIFS(Квитанции!P:P,Квитанции!B:B,O$8,Квитанции!D:D,$B40,Квитанции!E:E,$D40,Квитанции!K:K,$E40,Квитанции!F:F,$F40,Квитанции!C:C,0)</f>
        <v>0</v>
      </c>
      <c r="Q40" s="102">
        <f t="shared" si="23"/>
        <v>0</v>
      </c>
      <c r="R40" s="20">
        <f t="shared" si="24"/>
        <v>0</v>
      </c>
    </row>
    <row r="41" spans="1:18" ht="12.75" thickBot="1" x14ac:dyDescent="0.25">
      <c r="A41" s="509"/>
      <c r="B41" s="8" t="s">
        <v>178</v>
      </c>
      <c r="C41" s="507"/>
      <c r="D41" s="313"/>
      <c r="E41" s="314"/>
      <c r="F41" s="315"/>
      <c r="G41" s="73">
        <f>G38+G39+G40</f>
        <v>0</v>
      </c>
      <c r="H41" s="86">
        <f t="shared" ref="H41:R41" si="25">H38+H39+H40</f>
        <v>0</v>
      </c>
      <c r="I41" s="73">
        <f t="shared" si="25"/>
        <v>0</v>
      </c>
      <c r="J41" s="98">
        <f t="shared" si="25"/>
        <v>0</v>
      </c>
      <c r="K41" s="85">
        <f t="shared" si="25"/>
        <v>0</v>
      </c>
      <c r="L41" s="86">
        <f t="shared" si="25"/>
        <v>0</v>
      </c>
      <c r="M41" s="73">
        <f t="shared" si="25"/>
        <v>0</v>
      </c>
      <c r="N41" s="98">
        <f t="shared" si="25"/>
        <v>0</v>
      </c>
      <c r="O41" s="85">
        <f t="shared" si="25"/>
        <v>0</v>
      </c>
      <c r="P41" s="86">
        <f t="shared" si="25"/>
        <v>0</v>
      </c>
      <c r="Q41" s="77">
        <f t="shared" si="25"/>
        <v>0</v>
      </c>
      <c r="R41" s="10">
        <f t="shared" si="25"/>
        <v>0</v>
      </c>
    </row>
    <row r="42" spans="1:18" x14ac:dyDescent="0.2">
      <c r="A42" s="509"/>
      <c r="B42" s="5" t="s">
        <v>176</v>
      </c>
      <c r="C42" s="505" t="s">
        <v>17</v>
      </c>
      <c r="D42" s="313">
        <v>3</v>
      </c>
      <c r="E42" s="314" t="s">
        <v>199</v>
      </c>
      <c r="F42" s="315">
        <v>3</v>
      </c>
      <c r="G42" s="249">
        <f>SUMIFS(Абоненты!L:L,Абоненты!B:B,G$8,Абоненты!C:C,0,Абоненты!D:D,$B42,Абоненты!E:E,$D42,Абоненты!F:F,$F42,Абоненты!J:J,$E42)</f>
        <v>0</v>
      </c>
      <c r="H42" s="385">
        <f>SUMIFS(Квитанции!P:P,Квитанции!B:B,G$8,Квитанции!D:D,$B42,Квитанции!E:E,$D42,Квитанции!K:K,$E42,Квитанции!F:F,$F42,Квитанции!C:C,0)</f>
        <v>0</v>
      </c>
      <c r="I42" s="249">
        <f>SUMIFS(Абоненты!L:L,Абоненты!B:B,I$8,Абоненты!C:C,0,Абоненты!D:D,$B42,Абоненты!E:E,$D42,Абоненты!F:F,$F42,Абоненты!J:J,$E42)</f>
        <v>0</v>
      </c>
      <c r="J42" s="386">
        <f>SUMIFS(Квитанции!P:P,Квитанции!B:B,I$8,Квитанции!D:D,$B42,Квитанции!E:E,$D42,Квитанции!K:K,$E42,Квитанции!F:F,$F42,Квитанции!C:C,0)</f>
        <v>0</v>
      </c>
      <c r="K42" s="145">
        <f>SUMIFS(Абоненты!L:L,Абоненты!B:B,K$8,Абоненты!C:C,0,Абоненты!D:D,$B42,Абоненты!E:E,$D42,Абоненты!F:F,$F42,Абоненты!J:J,$E42)</f>
        <v>0</v>
      </c>
      <c r="L42" s="67">
        <f>SUMIFS(Квитанции!P:P,Квитанции!B:B,K$8,Квитанции!D:D,$B42,Квитанции!E:E,$D42,Квитанции!K:K,$E42,Квитанции!F:F,$F42,Квитанции!C:C,0)</f>
        <v>0</v>
      </c>
      <c r="M42" s="249">
        <f>SUMIFS(Абоненты!L:L,Абоненты!B:B,M$8,Абоненты!C:C,0,Абоненты!D:D,$B42,Абоненты!E:E,$D42,Абоненты!F:F,$F42,Абоненты!J:J,$E42)</f>
        <v>0</v>
      </c>
      <c r="N42" s="386">
        <f>SUMIFS(Квитанции!P:P,Квитанции!B:B,M$8,Квитанции!D:D,$B42,Квитанции!E:E,$D42,Квитанции!K:K,$E42,Квитанции!F:F,$F42,Квитанции!C:C,0)</f>
        <v>0</v>
      </c>
      <c r="O42" s="145">
        <f>SUMIFS(Абоненты!L:L,Абоненты!B:B,O$8,Абоненты!C:C,0,Абоненты!D:D,$B42,Абоненты!E:E,$D42,Абоненты!F:F,$F42,Абоненты!J:J,$E42)</f>
        <v>0</v>
      </c>
      <c r="P42" s="67">
        <f>SUMIFS(Квитанции!P:P,Квитанции!B:B,O$8,Квитанции!D:D,$B42,Квитанции!E:E,$D42,Квитанции!K:K,$E42,Квитанции!F:F,$F42,Квитанции!C:C,0)</f>
        <v>0</v>
      </c>
      <c r="Q42" s="101">
        <f>G42+I42+K42+M42+O42</f>
        <v>0</v>
      </c>
      <c r="R42" s="23">
        <f t="shared" ref="R42:R44" si="26">H42+J42+L42+N42+P42</f>
        <v>0</v>
      </c>
    </row>
    <row r="43" spans="1:18" x14ac:dyDescent="0.2">
      <c r="A43" s="509"/>
      <c r="B43" s="7" t="s">
        <v>10</v>
      </c>
      <c r="C43" s="506"/>
      <c r="D43" s="313">
        <v>3</v>
      </c>
      <c r="E43" s="314" t="s">
        <v>199</v>
      </c>
      <c r="F43" s="315">
        <v>3</v>
      </c>
      <c r="G43" s="84">
        <f>SUMIFS(Абоненты!L:L,Абоненты!B:B,G$8,Абоненты!C:C,0,Абоненты!D:D,$B43,Абоненты!E:E,$D43,Абоненты!F:F,$F43,Абоненты!J:J,$E43)</f>
        <v>0</v>
      </c>
      <c r="H43" s="212">
        <f>SUMIFS(Квитанции!P:P,Квитанции!B:B,G$8,Квитанции!D:D,$B43,Квитанции!E:E,$D43,Квитанции!K:K,$E43,Квитанции!F:F,$F43,Квитанции!C:C,0)</f>
        <v>0</v>
      </c>
      <c r="I43" s="72">
        <f>SUMIFS(Абоненты!L:L,Абоненты!B:B,I$8,Абоненты!C:C,0,Абоненты!D:D,$B43,Абоненты!E:E,$D43,Абоненты!F:F,$F43,Абоненты!J:J,$E43)</f>
        <v>0</v>
      </c>
      <c r="J43" s="97">
        <f>SUMIFS(Квитанции!P:P,Квитанции!B:B,I$8,Квитанции!D:D,$B43,Квитанции!E:E,$D43,Квитанции!K:K,$E43,Квитанции!F:F,$F43,Квитанции!C:C,0)</f>
        <v>0</v>
      </c>
      <c r="K43" s="84">
        <f>SUMIFS(Абоненты!L:L,Абоненты!B:B,K$8,Абоненты!C:C,0,Абоненты!D:D,$B43,Абоненты!E:E,$D43,Абоненты!F:F,$F43,Абоненты!J:J,$E43)</f>
        <v>0</v>
      </c>
      <c r="L43" s="68">
        <f>SUMIFS(Квитанции!P:P,Квитанции!B:B,K$8,Квитанции!D:D,$B43,Квитанции!E:E,$D43,Квитанции!K:K,$E43,Квитанции!F:F,$F43,Квитанции!C:C,0)</f>
        <v>0</v>
      </c>
      <c r="M43" s="72">
        <f>SUMIFS(Абоненты!L:L,Абоненты!B:B,M$8,Абоненты!C:C,0,Абоненты!D:D,$B43,Абоненты!E:E,$D43,Абоненты!F:F,$F43,Абоненты!J:J,$E43)</f>
        <v>0</v>
      </c>
      <c r="N43" s="97">
        <f>SUMIFS(Квитанции!P:P,Квитанции!B:B,M$8,Квитанции!D:D,$B43,Квитанции!E:E,$D43,Квитанции!K:K,$E43,Квитанции!F:F,$F43,Квитанции!C:C,0)</f>
        <v>0</v>
      </c>
      <c r="O43" s="84">
        <f>SUMIFS(Абоненты!L:L,Абоненты!B:B,O$8,Абоненты!C:C,0,Абоненты!D:D,$B43,Абоненты!E:E,$D43,Абоненты!F:F,$F43,Абоненты!J:J,$E43)</f>
        <v>0</v>
      </c>
      <c r="P43" s="68">
        <f>SUMIFS(Квитанции!P:P,Квитанции!B:B,O$8,Квитанции!D:D,$B43,Квитанции!E:E,$D43,Квитанции!K:K,$E43,Квитанции!F:F,$F43,Квитанции!C:C,0)</f>
        <v>0</v>
      </c>
      <c r="Q43" s="28">
        <f t="shared" ref="Q43:Q44" si="27">G43+I43+K43+M43+O43</f>
        <v>0</v>
      </c>
      <c r="R43" s="20">
        <f t="shared" si="26"/>
        <v>0</v>
      </c>
    </row>
    <row r="44" spans="1:18" x14ac:dyDescent="0.2">
      <c r="A44" s="509"/>
      <c r="B44" s="7" t="s">
        <v>177</v>
      </c>
      <c r="C44" s="506"/>
      <c r="D44" s="313">
        <v>3</v>
      </c>
      <c r="E44" s="314" t="s">
        <v>199</v>
      </c>
      <c r="F44" s="315">
        <v>3</v>
      </c>
      <c r="G44" s="84">
        <f>SUMIFS(Абоненты!L:L,Абоненты!B:B,G$8,Абоненты!C:C,0,Абоненты!D:D,$B44,Абоненты!E:E,$D44,Абоненты!F:F,$F44,Абоненты!J:J,$E44)</f>
        <v>0</v>
      </c>
      <c r="H44" s="326">
        <f>SUMIFS(Квитанции!P:P,Квитанции!B:B,G$8,Квитанции!D:D,$B44,Квитанции!E:E,$D44,Квитанции!K:K,$E44,Квитанции!F:F,$F44,Квитанции!C:C,0)</f>
        <v>0</v>
      </c>
      <c r="I44" s="75">
        <f>SUMIFS(Абоненты!L:L,Абоненты!B:B,I$8,Абоненты!C:C,0,Абоненты!D:D,$B44,Абоненты!E:E,$D44,Абоненты!F:F,$F44,Абоненты!J:J,$E44)</f>
        <v>0</v>
      </c>
      <c r="J44" s="246">
        <f>SUMIFS(Квитанции!P:P,Квитанции!B:B,I$8,Квитанции!D:D,$B44,Квитанции!E:E,$D44,Квитанции!K:K,$E44,Квитанции!F:F,$F44,Квитанции!C:C,0)</f>
        <v>0</v>
      </c>
      <c r="K44" s="89">
        <f>SUMIFS(Абоненты!L:L,Абоненты!B:B,K$8,Абоненты!C:C,0,Абоненты!D:D,$B44,Абоненты!E:E,$D44,Абоненты!F:F,$F44,Абоненты!J:J,$E44)</f>
        <v>0</v>
      </c>
      <c r="L44" s="248">
        <f>SUMIFS(Квитанции!P:P,Квитанции!B:B,K$8,Квитанции!D:D,$B44,Квитанции!E:E,$D44,Квитанции!K:K,$E44,Квитанции!F:F,$F44,Квитанции!C:C,0)</f>
        <v>0</v>
      </c>
      <c r="M44" s="75">
        <f>SUMIFS(Абоненты!L:L,Абоненты!B:B,M$8,Абоненты!C:C,0,Абоненты!D:D,$B44,Абоненты!E:E,$D44,Абоненты!F:F,$F44,Абоненты!J:J,$E44)</f>
        <v>0</v>
      </c>
      <c r="N44" s="246">
        <f>SUMIFS(Квитанции!P:P,Квитанции!B:B,M$8,Квитанции!D:D,$B44,Квитанции!E:E,$D44,Квитанции!K:K,$E44,Квитанции!F:F,$F44,Квитанции!C:C,0)</f>
        <v>0</v>
      </c>
      <c r="O44" s="89">
        <f>SUMIFS(Абоненты!L:L,Абоненты!B:B,O$8,Абоненты!C:C,0,Абоненты!D:D,$B44,Абоненты!E:E,$D44,Абоненты!F:F,$F44,Абоненты!J:J,$E44)</f>
        <v>0</v>
      </c>
      <c r="P44" s="248">
        <f>SUMIFS(Квитанции!P:P,Квитанции!B:B,O$8,Квитанции!D:D,$B44,Квитанции!E:E,$D44,Квитанции!K:K,$E44,Квитанции!F:F,$F44,Квитанции!C:C,0)</f>
        <v>0</v>
      </c>
      <c r="Q44" s="102">
        <f t="shared" si="27"/>
        <v>0</v>
      </c>
      <c r="R44" s="20">
        <f t="shared" si="26"/>
        <v>0</v>
      </c>
    </row>
    <row r="45" spans="1:18" ht="12.75" thickBot="1" x14ac:dyDescent="0.25">
      <c r="A45" s="509"/>
      <c r="B45" s="8" t="s">
        <v>178</v>
      </c>
      <c r="C45" s="507"/>
      <c r="D45" s="313"/>
      <c r="E45" s="314"/>
      <c r="F45" s="315"/>
      <c r="G45" s="73">
        <f>G42+G43+G44</f>
        <v>0</v>
      </c>
      <c r="H45" s="86">
        <f t="shared" ref="H45:R45" si="28">H42+H43+H44</f>
        <v>0</v>
      </c>
      <c r="I45" s="73">
        <f t="shared" si="28"/>
        <v>0</v>
      </c>
      <c r="J45" s="98">
        <f t="shared" si="28"/>
        <v>0</v>
      </c>
      <c r="K45" s="85">
        <f t="shared" si="28"/>
        <v>0</v>
      </c>
      <c r="L45" s="86">
        <f t="shared" si="28"/>
        <v>0</v>
      </c>
      <c r="M45" s="73">
        <f t="shared" si="28"/>
        <v>0</v>
      </c>
      <c r="N45" s="98">
        <f t="shared" si="28"/>
        <v>0</v>
      </c>
      <c r="O45" s="85">
        <f t="shared" si="28"/>
        <v>0</v>
      </c>
      <c r="P45" s="86">
        <f t="shared" si="28"/>
        <v>0</v>
      </c>
      <c r="Q45" s="77">
        <f t="shared" si="28"/>
        <v>0</v>
      </c>
      <c r="R45" s="10">
        <f t="shared" si="28"/>
        <v>0</v>
      </c>
    </row>
    <row r="46" spans="1:18" x14ac:dyDescent="0.2">
      <c r="A46" s="509"/>
      <c r="B46" s="5" t="s">
        <v>176</v>
      </c>
      <c r="C46" s="505" t="s">
        <v>18</v>
      </c>
      <c r="D46" s="313"/>
      <c r="E46" s="314"/>
      <c r="F46" s="315"/>
      <c r="G46" s="71">
        <f>G38+G42</f>
        <v>0</v>
      </c>
      <c r="H46" s="66">
        <f t="shared" ref="H46:P46" si="29">H38+H42</f>
        <v>0</v>
      </c>
      <c r="I46" s="71">
        <f t="shared" si="29"/>
        <v>0</v>
      </c>
      <c r="J46" s="96">
        <f t="shared" si="29"/>
        <v>0</v>
      </c>
      <c r="K46" s="83">
        <f t="shared" si="29"/>
        <v>0</v>
      </c>
      <c r="L46" s="66">
        <f t="shared" si="29"/>
        <v>0</v>
      </c>
      <c r="M46" s="71">
        <f t="shared" si="29"/>
        <v>0</v>
      </c>
      <c r="N46" s="96">
        <f t="shared" si="29"/>
        <v>0</v>
      </c>
      <c r="O46" s="83">
        <f t="shared" si="29"/>
        <v>0</v>
      </c>
      <c r="P46" s="66">
        <f t="shared" si="29"/>
        <v>0</v>
      </c>
      <c r="Q46" s="101">
        <f>G46+I46+K46+M46+O46</f>
        <v>0</v>
      </c>
      <c r="R46" s="23">
        <f t="shared" ref="R46:R48" si="30">H46+J46+L46+N46+P46</f>
        <v>0</v>
      </c>
    </row>
    <row r="47" spans="1:18" x14ac:dyDescent="0.2">
      <c r="A47" s="509"/>
      <c r="B47" s="7" t="s">
        <v>10</v>
      </c>
      <c r="C47" s="506"/>
      <c r="D47" s="313"/>
      <c r="E47" s="314"/>
      <c r="F47" s="315"/>
      <c r="G47" s="72">
        <f t="shared" ref="G47:P47" si="31">G39+G43</f>
        <v>0</v>
      </c>
      <c r="H47" s="68">
        <f t="shared" si="31"/>
        <v>0</v>
      </c>
      <c r="I47" s="72">
        <f t="shared" si="31"/>
        <v>0</v>
      </c>
      <c r="J47" s="97">
        <f t="shared" si="31"/>
        <v>0</v>
      </c>
      <c r="K47" s="84">
        <f t="shared" si="31"/>
        <v>0</v>
      </c>
      <c r="L47" s="68">
        <f t="shared" si="31"/>
        <v>0</v>
      </c>
      <c r="M47" s="72">
        <f t="shared" si="31"/>
        <v>0</v>
      </c>
      <c r="N47" s="97">
        <f t="shared" si="31"/>
        <v>0</v>
      </c>
      <c r="O47" s="84">
        <f t="shared" si="31"/>
        <v>0</v>
      </c>
      <c r="P47" s="68">
        <f t="shared" si="31"/>
        <v>0</v>
      </c>
      <c r="Q47" s="28">
        <f t="shared" ref="Q47:Q48" si="32">G47+I47+K47+M47+O47</f>
        <v>0</v>
      </c>
      <c r="R47" s="20">
        <f t="shared" si="30"/>
        <v>0</v>
      </c>
    </row>
    <row r="48" spans="1:18" x14ac:dyDescent="0.2">
      <c r="A48" s="509"/>
      <c r="B48" s="7" t="s">
        <v>177</v>
      </c>
      <c r="C48" s="506"/>
      <c r="D48" s="313"/>
      <c r="E48" s="314"/>
      <c r="F48" s="315"/>
      <c r="G48" s="72">
        <f t="shared" ref="G48:P48" si="33">G40+G44</f>
        <v>0</v>
      </c>
      <c r="H48" s="68">
        <f t="shared" si="33"/>
        <v>0</v>
      </c>
      <c r="I48" s="72">
        <f t="shared" si="33"/>
        <v>0</v>
      </c>
      <c r="J48" s="97">
        <f t="shared" si="33"/>
        <v>0</v>
      </c>
      <c r="K48" s="84">
        <f t="shared" si="33"/>
        <v>0</v>
      </c>
      <c r="L48" s="68">
        <f t="shared" si="33"/>
        <v>0</v>
      </c>
      <c r="M48" s="72">
        <f t="shared" si="33"/>
        <v>0</v>
      </c>
      <c r="N48" s="97">
        <f t="shared" si="33"/>
        <v>0</v>
      </c>
      <c r="O48" s="84">
        <f t="shared" si="33"/>
        <v>0</v>
      </c>
      <c r="P48" s="68">
        <f t="shared" si="33"/>
        <v>0</v>
      </c>
      <c r="Q48" s="102">
        <f t="shared" si="32"/>
        <v>0</v>
      </c>
      <c r="R48" s="20">
        <f t="shared" si="30"/>
        <v>0</v>
      </c>
    </row>
    <row r="49" spans="1:18" ht="12.75" thickBot="1" x14ac:dyDescent="0.25">
      <c r="A49" s="513"/>
      <c r="B49" s="8" t="s">
        <v>178</v>
      </c>
      <c r="C49" s="507"/>
      <c r="D49" s="313"/>
      <c r="E49" s="314"/>
      <c r="F49" s="315"/>
      <c r="G49" s="73">
        <f>G46+G47+G48</f>
        <v>0</v>
      </c>
      <c r="H49" s="86">
        <f t="shared" ref="H49:R49" si="34">H46+H47+H48</f>
        <v>0</v>
      </c>
      <c r="I49" s="73">
        <f t="shared" si="34"/>
        <v>0</v>
      </c>
      <c r="J49" s="98">
        <f t="shared" si="34"/>
        <v>0</v>
      </c>
      <c r="K49" s="85">
        <f t="shared" si="34"/>
        <v>0</v>
      </c>
      <c r="L49" s="86">
        <f t="shared" si="34"/>
        <v>0</v>
      </c>
      <c r="M49" s="73">
        <f t="shared" si="34"/>
        <v>0</v>
      </c>
      <c r="N49" s="98">
        <f t="shared" si="34"/>
        <v>0</v>
      </c>
      <c r="O49" s="85">
        <f t="shared" si="34"/>
        <v>0</v>
      </c>
      <c r="P49" s="86">
        <f t="shared" si="34"/>
        <v>0</v>
      </c>
      <c r="Q49" s="77">
        <f t="shared" si="34"/>
        <v>0</v>
      </c>
      <c r="R49" s="10">
        <f t="shared" si="34"/>
        <v>0</v>
      </c>
    </row>
    <row r="50" spans="1:18" ht="11.45" customHeight="1" x14ac:dyDescent="0.2">
      <c r="A50" s="140" t="s">
        <v>0</v>
      </c>
      <c r="B50" s="109"/>
      <c r="C50" s="107"/>
      <c r="D50" s="319"/>
      <c r="E50" s="320"/>
      <c r="F50" s="321"/>
      <c r="G50" s="109"/>
      <c r="H50" s="107"/>
      <c r="I50" s="105"/>
      <c r="J50" s="142"/>
      <c r="K50" s="109"/>
      <c r="L50" s="107"/>
      <c r="M50" s="109"/>
      <c r="N50" s="107"/>
      <c r="O50" s="109"/>
      <c r="P50" s="107"/>
      <c r="Q50" s="105"/>
      <c r="R50" s="107"/>
    </row>
    <row r="51" spans="1:18" x14ac:dyDescent="0.2">
      <c r="A51" s="134" t="s">
        <v>51</v>
      </c>
      <c r="B51" s="30" t="s">
        <v>30</v>
      </c>
      <c r="C51" s="131" t="s">
        <v>30</v>
      </c>
      <c r="D51" s="319"/>
      <c r="E51" s="314" t="s">
        <v>199</v>
      </c>
      <c r="F51" s="321">
        <v>2</v>
      </c>
      <c r="G51" s="30" t="s">
        <v>30</v>
      </c>
      <c r="H51" s="68">
        <f>SUMIFS(Квитанции!P:P,Квитанции!B:B,G$8,Квитанции!G:G,$F51,Квитанции!K:K,$E51,Квитанции!F:F,3,Квитанции!C:C,0)</f>
        <v>0</v>
      </c>
      <c r="I51" s="28" t="s">
        <v>30</v>
      </c>
      <c r="J51" s="97">
        <f>SUMIFS(Квитанции!P:P,Квитанции!B:B,IG$8,Квитанции!G:G,$F51,Квитанции!K:K,$E51,Квитанции!F:F,3,Квитанции!C:C,0)</f>
        <v>0</v>
      </c>
      <c r="K51" s="30" t="s">
        <v>30</v>
      </c>
      <c r="L51" s="68">
        <f>SUMIFS(Квитанции!P:P,Квитанции!B:B,K$8,Квитанции!G:G,$F51,Квитанции!K:K,$E51,Квитанции!F:F,3,Квитанции!C:C,0)</f>
        <v>0</v>
      </c>
      <c r="M51" s="28" t="s">
        <v>30</v>
      </c>
      <c r="N51" s="97">
        <f>SUMIFS(Квитанции!P:P,Квитанции!B:B,M$8,Квитанции!G:G,$F51,Квитанции!K:K,$E51,Квитанции!F:F,3,Квитанции!C:C,0)</f>
        <v>0</v>
      </c>
      <c r="O51" s="30" t="s">
        <v>30</v>
      </c>
      <c r="P51" s="68">
        <f>SUMIFS(Квитанции!P:P,Квитанции!B:B,O$8,Квитанции!G:G,$F51,Квитанции!K:K,$E51,Квитанции!F:F,3,Квитанции!C:C,0)</f>
        <v>0</v>
      </c>
      <c r="Q51" s="28" t="s">
        <v>30</v>
      </c>
      <c r="R51" s="20">
        <f>H51+J51+L51+N51+P51</f>
        <v>0</v>
      </c>
    </row>
    <row r="52" spans="1:18" x14ac:dyDescent="0.2">
      <c r="A52" s="134" t="s">
        <v>52</v>
      </c>
      <c r="B52" s="30" t="s">
        <v>30</v>
      </c>
      <c r="C52" s="131" t="s">
        <v>30</v>
      </c>
      <c r="D52" s="319"/>
      <c r="E52" s="314" t="s">
        <v>199</v>
      </c>
      <c r="F52" s="321">
        <v>1</v>
      </c>
      <c r="G52" s="30" t="s">
        <v>30</v>
      </c>
      <c r="H52" s="68">
        <f>SUMIFS(Квитанции!P:P,Квитанции!B:B,G$8,Квитанции!G:G,$F52,Квитанции!K:K,$E52,Квитанции!F:F,3,Квитанции!C:C,0)</f>
        <v>0</v>
      </c>
      <c r="I52" s="28" t="s">
        <v>30</v>
      </c>
      <c r="J52" s="97">
        <f>SUMIFS(Квитанции!P:P,Квитанции!B:B,IG$8,Квитанции!G:G,$F52,Квитанции!K:K,$E52,Квитанции!F:F,3,Квитанции!C:C,0)</f>
        <v>0</v>
      </c>
      <c r="K52" s="30" t="s">
        <v>30</v>
      </c>
      <c r="L52" s="68">
        <f>SUMIFS(Квитанции!P:P,Квитанции!B:B,K$8,Квитанции!G:G,$F52,Квитанции!K:K,$E52,Квитанции!F:F,3,Квитанции!C:C,0)</f>
        <v>0</v>
      </c>
      <c r="M52" s="28" t="s">
        <v>30</v>
      </c>
      <c r="N52" s="97">
        <f>SUMIFS(Квитанции!P:P,Квитанции!B:B,M$8,Квитанции!G:G,$F52,Квитанции!K:K,$E52,Квитанции!F:F,3,Квитанции!C:C,0)</f>
        <v>0</v>
      </c>
      <c r="O52" s="30" t="s">
        <v>30</v>
      </c>
      <c r="P52" s="68">
        <f>SUMIFS(Квитанции!P:P,Квитанции!B:B,O$8,Квитанции!G:G,$F52,Квитанции!K:K,$E52,Квитанции!F:F,3,Квитанции!C:C,0)</f>
        <v>0</v>
      </c>
      <c r="Q52" s="28" t="s">
        <v>30</v>
      </c>
      <c r="R52" s="20">
        <f t="shared" ref="R52" si="35">H52+J52+L52+N52+P52</f>
        <v>0</v>
      </c>
    </row>
    <row r="53" spans="1:18" ht="12.75" thickBot="1" x14ac:dyDescent="0.25">
      <c r="A53" s="135" t="s">
        <v>53</v>
      </c>
      <c r="B53" s="90" t="s">
        <v>30</v>
      </c>
      <c r="C53" s="132" t="s">
        <v>30</v>
      </c>
      <c r="D53" s="319"/>
      <c r="E53" s="314" t="s">
        <v>199</v>
      </c>
      <c r="F53" s="321">
        <v>3</v>
      </c>
      <c r="G53" s="90" t="s">
        <v>30</v>
      </c>
      <c r="H53" s="86">
        <f>SUMIFS(Квитанции!P:P,Квитанции!B:B,G$8,Квитанции!G:G,$F53,Квитанции!K:K,$E53,Квитанции!F:F,3,Квитанции!C:C,0)</f>
        <v>0</v>
      </c>
      <c r="I53" s="77" t="s">
        <v>30</v>
      </c>
      <c r="J53" s="98">
        <f>SUMIFS(Квитанции!P:P,Квитанции!B:B,IG$8,Квитанции!G:G,$F53,Квитанции!K:K,$E53,Квитанции!F:F,3,Квитанции!C:C,0)</f>
        <v>0</v>
      </c>
      <c r="K53" s="90" t="s">
        <v>30</v>
      </c>
      <c r="L53" s="86">
        <f>SUMIFS(Квитанции!P:P,Квитанции!B:B,K$8,Квитанции!G:G,$F53,Квитанции!K:K,$E53,Квитанции!F:F,3,Квитанции!C:C,0)</f>
        <v>0</v>
      </c>
      <c r="M53" s="77" t="s">
        <v>30</v>
      </c>
      <c r="N53" s="98">
        <f>SUMIFS(Квитанции!P:P,Квитанции!B:B,M$8,Квитанции!G:G,$F53,Квитанции!K:K,$E53,Квитанции!F:F,3,Квитанции!C:C,0)</f>
        <v>0</v>
      </c>
      <c r="O53" s="90" t="s">
        <v>30</v>
      </c>
      <c r="P53" s="86">
        <f>SUMIFS(Квитанции!P:P,Квитанции!B:B,O$8,Квитанции!G:G,$F53,Квитанции!K:K,$E53,Квитанции!F:F,3,Квитанции!C:C,0)</f>
        <v>0</v>
      </c>
      <c r="Q53" s="208" t="s">
        <v>30</v>
      </c>
      <c r="R53" s="10">
        <f>H53+J53+L53+N53+P53</f>
        <v>0</v>
      </c>
    </row>
    <row r="54" spans="1:18" ht="11.45" customHeight="1" x14ac:dyDescent="0.2">
      <c r="A54" s="509" t="s">
        <v>5</v>
      </c>
      <c r="B54" s="15" t="s">
        <v>176</v>
      </c>
      <c r="C54" s="487" t="s">
        <v>16</v>
      </c>
      <c r="D54" s="319"/>
      <c r="E54" s="320"/>
      <c r="F54" s="321"/>
      <c r="G54" s="78">
        <f>G11+G23+G38</f>
        <v>0</v>
      </c>
      <c r="H54" s="24">
        <f>H11+H23+H38</f>
        <v>0</v>
      </c>
      <c r="I54" s="78">
        <f>I11+I23+I38</f>
        <v>0</v>
      </c>
      <c r="J54" s="36">
        <f>J11+J23+J38</f>
        <v>0</v>
      </c>
      <c r="K54" s="91">
        <f>K11+K23+K38</f>
        <v>0</v>
      </c>
      <c r="L54" s="24">
        <f>L11+L23+L38</f>
        <v>0</v>
      </c>
      <c r="M54" s="91">
        <f>M11+M23+M38</f>
        <v>0</v>
      </c>
      <c r="N54" s="24">
        <f>N11+N23+N38</f>
        <v>0</v>
      </c>
      <c r="O54" s="91">
        <f>O11+O23+O38</f>
        <v>0</v>
      </c>
      <c r="P54" s="24">
        <f>P11+P23+P38</f>
        <v>0</v>
      </c>
      <c r="Q54" s="101">
        <f>G54+I54+K54+M54+O54</f>
        <v>0</v>
      </c>
      <c r="R54" s="23">
        <f t="shared" ref="R54" si="36">H54+J54+L54+N54+P54</f>
        <v>0</v>
      </c>
    </row>
    <row r="55" spans="1:18" ht="11.45" customHeight="1" x14ac:dyDescent="0.2">
      <c r="A55" s="509"/>
      <c r="B55" s="13" t="s">
        <v>10</v>
      </c>
      <c r="C55" s="488"/>
      <c r="D55" s="319"/>
      <c r="E55" s="320"/>
      <c r="F55" s="321"/>
      <c r="G55" s="28">
        <f>G12+G24+G39</f>
        <v>0</v>
      </c>
      <c r="H55" s="20">
        <f>H12+H24+H39</f>
        <v>0</v>
      </c>
      <c r="I55" s="28">
        <f>I12+I24+I39</f>
        <v>0</v>
      </c>
      <c r="J55" s="34">
        <f>J12+J24+J39</f>
        <v>0</v>
      </c>
      <c r="K55" s="30">
        <f>K12+K24+K39</f>
        <v>0</v>
      </c>
      <c r="L55" s="20">
        <f>L12+L24+L39</f>
        <v>0</v>
      </c>
      <c r="M55" s="30">
        <f>M12+M24+M39</f>
        <v>0</v>
      </c>
      <c r="N55" s="20">
        <f>N12+N24+N39</f>
        <v>0</v>
      </c>
      <c r="O55" s="30">
        <f>O12+O24+O39</f>
        <v>0</v>
      </c>
      <c r="P55" s="20">
        <f>P12+P24+P39</f>
        <v>0</v>
      </c>
      <c r="Q55" s="28">
        <f t="shared" ref="Q55:Q56" si="37">G55+I55+K55+M55+O55</f>
        <v>0</v>
      </c>
      <c r="R55" s="20">
        <f>H55+J55+L55+N55+P55</f>
        <v>0</v>
      </c>
    </row>
    <row r="56" spans="1:18" ht="11.45" customHeight="1" x14ac:dyDescent="0.2">
      <c r="A56" s="509"/>
      <c r="B56" s="13" t="s">
        <v>177</v>
      </c>
      <c r="C56" s="488"/>
      <c r="D56" s="319"/>
      <c r="E56" s="320"/>
      <c r="F56" s="321"/>
      <c r="G56" s="28">
        <f>G13+G25+G40</f>
        <v>0</v>
      </c>
      <c r="H56" s="20">
        <f>H13+H25+H40</f>
        <v>0</v>
      </c>
      <c r="I56" s="28">
        <f>I13+I25+I40</f>
        <v>0</v>
      </c>
      <c r="J56" s="34">
        <f>J13+J25+J40</f>
        <v>0</v>
      </c>
      <c r="K56" s="30">
        <f>K13+K25+K40</f>
        <v>0</v>
      </c>
      <c r="L56" s="20">
        <f>L13+L25+L40</f>
        <v>0</v>
      </c>
      <c r="M56" s="30">
        <f>M13+M25+M40</f>
        <v>0</v>
      </c>
      <c r="N56" s="20">
        <f>N13+N25+N40</f>
        <v>0</v>
      </c>
      <c r="O56" s="30">
        <f>O13+O25+O40</f>
        <v>0</v>
      </c>
      <c r="P56" s="20">
        <f>P13+P25+P40</f>
        <v>0</v>
      </c>
      <c r="Q56" s="102">
        <f t="shared" si="37"/>
        <v>0</v>
      </c>
      <c r="R56" s="20">
        <f t="shared" ref="R56" si="38">H56+J56+L56+N56+P56</f>
        <v>0</v>
      </c>
    </row>
    <row r="57" spans="1:18" ht="11.45" customHeight="1" thickBot="1" x14ac:dyDescent="0.25">
      <c r="A57" s="509"/>
      <c r="B57" s="25" t="s">
        <v>178</v>
      </c>
      <c r="C57" s="489"/>
      <c r="D57" s="319"/>
      <c r="E57" s="320"/>
      <c r="F57" s="321"/>
      <c r="G57" s="74">
        <f>G54+G55+G56</f>
        <v>0</v>
      </c>
      <c r="H57" s="26">
        <f t="shared" ref="H57:R57" si="39">H54+H55+H56</f>
        <v>0</v>
      </c>
      <c r="I57" s="74">
        <f t="shared" si="39"/>
        <v>0</v>
      </c>
      <c r="J57" s="247">
        <f t="shared" si="39"/>
        <v>0</v>
      </c>
      <c r="K57" s="88">
        <f t="shared" si="39"/>
        <v>0</v>
      </c>
      <c r="L57" s="26">
        <f t="shared" si="39"/>
        <v>0</v>
      </c>
      <c r="M57" s="88">
        <f t="shared" si="39"/>
        <v>0</v>
      </c>
      <c r="N57" s="26">
        <f t="shared" si="39"/>
        <v>0</v>
      </c>
      <c r="O57" s="88">
        <f t="shared" si="39"/>
        <v>0</v>
      </c>
      <c r="P57" s="26">
        <f t="shared" si="39"/>
        <v>0</v>
      </c>
      <c r="Q57" s="77">
        <f t="shared" si="39"/>
        <v>0</v>
      </c>
      <c r="R57" s="10">
        <f t="shared" si="39"/>
        <v>0</v>
      </c>
    </row>
    <row r="58" spans="1:18" ht="11.45" customHeight="1" x14ac:dyDescent="0.2">
      <c r="A58" s="509"/>
      <c r="B58" s="15" t="s">
        <v>176</v>
      </c>
      <c r="C58" s="487" t="s">
        <v>17</v>
      </c>
      <c r="D58" s="319"/>
      <c r="E58" s="320"/>
      <c r="F58" s="321"/>
      <c r="G58" s="76">
        <f>G15+G27+G42</f>
        <v>0</v>
      </c>
      <c r="H58" s="23">
        <f>H15+H27+H42</f>
        <v>0</v>
      </c>
      <c r="I58" s="29">
        <f>I15+I27+I42</f>
        <v>0</v>
      </c>
      <c r="J58" s="23">
        <f>J15+J27+J42</f>
        <v>0</v>
      </c>
      <c r="K58" s="29">
        <f>K15+K27+K42</f>
        <v>0</v>
      </c>
      <c r="L58" s="23">
        <f>L15+L27+L42</f>
        <v>0</v>
      </c>
      <c r="M58" s="29">
        <f>M15+M27+M42</f>
        <v>0</v>
      </c>
      <c r="N58" s="23">
        <f>N15+N27+N42</f>
        <v>0</v>
      </c>
      <c r="O58" s="29">
        <f>O15+O27+O42</f>
        <v>0</v>
      </c>
      <c r="P58" s="23">
        <f>P15+P27+P42</f>
        <v>0</v>
      </c>
      <c r="Q58" s="101">
        <f>G58+I58+K58+M58+O58</f>
        <v>0</v>
      </c>
      <c r="R58" s="23">
        <f t="shared" ref="R58" si="40">H58+J58+L58+N58+P58</f>
        <v>0</v>
      </c>
    </row>
    <row r="59" spans="1:18" ht="11.45" customHeight="1" x14ac:dyDescent="0.2">
      <c r="A59" s="509"/>
      <c r="B59" s="13" t="s">
        <v>10</v>
      </c>
      <c r="C59" s="488"/>
      <c r="D59" s="319"/>
      <c r="E59" s="320"/>
      <c r="F59" s="321"/>
      <c r="G59" s="28">
        <f>G16+G28+G43</f>
        <v>0</v>
      </c>
      <c r="H59" s="20">
        <f>H16+H28+H43</f>
        <v>0</v>
      </c>
      <c r="I59" s="30">
        <f>I16+I28+I43</f>
        <v>0</v>
      </c>
      <c r="J59" s="20">
        <f>J16+J28+J43</f>
        <v>0</v>
      </c>
      <c r="K59" s="30">
        <f>K16+K28+K43</f>
        <v>0</v>
      </c>
      <c r="L59" s="20">
        <f>L16+L28+L43</f>
        <v>0</v>
      </c>
      <c r="M59" s="30">
        <f>M16+M28+M43</f>
        <v>0</v>
      </c>
      <c r="N59" s="20">
        <f>N16+N28+N43</f>
        <v>0</v>
      </c>
      <c r="O59" s="30">
        <f>O16+O28+O43</f>
        <v>0</v>
      </c>
      <c r="P59" s="20">
        <f>P16+P28+P43</f>
        <v>0</v>
      </c>
      <c r="Q59" s="28">
        <f t="shared" ref="Q59:Q60" si="41">G59+I59+K59+M59+O59</f>
        <v>0</v>
      </c>
      <c r="R59" s="20">
        <f>H59+J59+L59+N59+P59</f>
        <v>0</v>
      </c>
    </row>
    <row r="60" spans="1:18" ht="11.45" customHeight="1" x14ac:dyDescent="0.2">
      <c r="A60" s="509"/>
      <c r="B60" s="13" t="s">
        <v>177</v>
      </c>
      <c r="C60" s="488"/>
      <c r="D60" s="319"/>
      <c r="E60" s="320"/>
      <c r="F60" s="321"/>
      <c r="G60" s="28">
        <f>G17+G29+G44</f>
        <v>0</v>
      </c>
      <c r="H60" s="20">
        <f>H17+H29+H44</f>
        <v>0</v>
      </c>
      <c r="I60" s="30">
        <f>I17+I29+I44</f>
        <v>0</v>
      </c>
      <c r="J60" s="20">
        <f>J17+J29+J44</f>
        <v>0</v>
      </c>
      <c r="K60" s="30">
        <f>K17+K29+K44</f>
        <v>0</v>
      </c>
      <c r="L60" s="20">
        <f>L17+L29+L44</f>
        <v>0</v>
      </c>
      <c r="M60" s="30">
        <f>M17+M29+M44</f>
        <v>0</v>
      </c>
      <c r="N60" s="20">
        <f>N17+N29+N44</f>
        <v>0</v>
      </c>
      <c r="O60" s="30">
        <f>O17+O29+O44</f>
        <v>0</v>
      </c>
      <c r="P60" s="20">
        <f>P17+P29+P44</f>
        <v>0</v>
      </c>
      <c r="Q60" s="102">
        <f t="shared" si="41"/>
        <v>0</v>
      </c>
      <c r="R60" s="20">
        <f t="shared" ref="R60" si="42">H60+J60+L60+N60+P60</f>
        <v>0</v>
      </c>
    </row>
    <row r="61" spans="1:18" ht="11.45" customHeight="1" thickBot="1" x14ac:dyDescent="0.25">
      <c r="A61" s="509"/>
      <c r="B61" s="25" t="s">
        <v>178</v>
      </c>
      <c r="C61" s="489"/>
      <c r="D61" s="319"/>
      <c r="E61" s="320"/>
      <c r="F61" s="321"/>
      <c r="G61" s="77">
        <f>G58+G59+G60</f>
        <v>0</v>
      </c>
      <c r="H61" s="10">
        <f t="shared" ref="H61:R61" si="43">H58+H59+H60</f>
        <v>0</v>
      </c>
      <c r="I61" s="90">
        <f t="shared" si="43"/>
        <v>0</v>
      </c>
      <c r="J61" s="10">
        <f t="shared" si="43"/>
        <v>0</v>
      </c>
      <c r="K61" s="90">
        <f t="shared" si="43"/>
        <v>0</v>
      </c>
      <c r="L61" s="10">
        <f t="shared" si="43"/>
        <v>0</v>
      </c>
      <c r="M61" s="90">
        <f t="shared" si="43"/>
        <v>0</v>
      </c>
      <c r="N61" s="10">
        <f t="shared" si="43"/>
        <v>0</v>
      </c>
      <c r="O61" s="90">
        <f t="shared" si="43"/>
        <v>0</v>
      </c>
      <c r="P61" s="10">
        <f t="shared" si="43"/>
        <v>0</v>
      </c>
      <c r="Q61" s="77">
        <f t="shared" si="43"/>
        <v>0</v>
      </c>
      <c r="R61" s="10">
        <f t="shared" si="43"/>
        <v>0</v>
      </c>
    </row>
    <row r="62" spans="1:18" ht="11.45" customHeight="1" x14ac:dyDescent="0.2">
      <c r="A62" s="509"/>
      <c r="B62" s="15" t="s">
        <v>176</v>
      </c>
      <c r="C62" s="487" t="s">
        <v>18</v>
      </c>
      <c r="D62" s="319"/>
      <c r="E62" s="320"/>
      <c r="F62" s="321"/>
      <c r="G62" s="76">
        <f>G54+G58</f>
        <v>0</v>
      </c>
      <c r="H62" s="23">
        <f t="shared" ref="H62:P62" si="44">H54+H58</f>
        <v>0</v>
      </c>
      <c r="I62" s="76">
        <f t="shared" si="44"/>
        <v>0</v>
      </c>
      <c r="J62" s="38">
        <f t="shared" si="44"/>
        <v>0</v>
      </c>
      <c r="K62" s="29">
        <f t="shared" si="44"/>
        <v>0</v>
      </c>
      <c r="L62" s="23">
        <f t="shared" si="44"/>
        <v>0</v>
      </c>
      <c r="M62" s="76">
        <f t="shared" si="44"/>
        <v>0</v>
      </c>
      <c r="N62" s="38">
        <f t="shared" si="44"/>
        <v>0</v>
      </c>
      <c r="O62" s="29">
        <f t="shared" si="44"/>
        <v>0</v>
      </c>
      <c r="P62" s="23">
        <f t="shared" si="44"/>
        <v>0</v>
      </c>
      <c r="Q62" s="101">
        <f>G62+I62+K62+M62+O62</f>
        <v>0</v>
      </c>
      <c r="R62" s="23">
        <f t="shared" ref="R62:R64" si="45">H62+J62+L62+N62+P62</f>
        <v>0</v>
      </c>
    </row>
    <row r="63" spans="1:18" ht="11.45" customHeight="1" x14ac:dyDescent="0.2">
      <c r="A63" s="509"/>
      <c r="B63" s="13" t="s">
        <v>10</v>
      </c>
      <c r="C63" s="488"/>
      <c r="D63" s="319"/>
      <c r="E63" s="320"/>
      <c r="F63" s="321"/>
      <c r="G63" s="28">
        <f t="shared" ref="G63:P63" si="46">G55+G59</f>
        <v>0</v>
      </c>
      <c r="H63" s="20">
        <f t="shared" si="46"/>
        <v>0</v>
      </c>
      <c r="I63" s="28">
        <f t="shared" si="46"/>
        <v>0</v>
      </c>
      <c r="J63" s="34">
        <f t="shared" si="46"/>
        <v>0</v>
      </c>
      <c r="K63" s="30">
        <f t="shared" si="46"/>
        <v>0</v>
      </c>
      <c r="L63" s="20">
        <f t="shared" si="46"/>
        <v>0</v>
      </c>
      <c r="M63" s="28">
        <f t="shared" si="46"/>
        <v>0</v>
      </c>
      <c r="N63" s="34">
        <f t="shared" si="46"/>
        <v>0</v>
      </c>
      <c r="O63" s="30">
        <f t="shared" si="46"/>
        <v>0</v>
      </c>
      <c r="P63" s="20">
        <f t="shared" si="46"/>
        <v>0</v>
      </c>
      <c r="Q63" s="28">
        <f t="shared" ref="Q63:Q64" si="47">G63+I63+K63+M63+O63</f>
        <v>0</v>
      </c>
      <c r="R63" s="20">
        <f t="shared" si="45"/>
        <v>0</v>
      </c>
    </row>
    <row r="64" spans="1:18" ht="11.45" customHeight="1" x14ac:dyDescent="0.2">
      <c r="A64" s="509"/>
      <c r="B64" s="13" t="s">
        <v>177</v>
      </c>
      <c r="C64" s="488"/>
      <c r="D64" s="319"/>
      <c r="E64" s="320"/>
      <c r="F64" s="321"/>
      <c r="G64" s="28">
        <f t="shared" ref="G64:O64" si="48">G56+G60</f>
        <v>0</v>
      </c>
      <c r="H64" s="20">
        <f t="shared" si="48"/>
        <v>0</v>
      </c>
      <c r="I64" s="28">
        <f t="shared" si="48"/>
        <v>0</v>
      </c>
      <c r="J64" s="34">
        <f t="shared" si="48"/>
        <v>0</v>
      </c>
      <c r="K64" s="30">
        <f t="shared" si="48"/>
        <v>0</v>
      </c>
      <c r="L64" s="20">
        <f t="shared" si="48"/>
        <v>0</v>
      </c>
      <c r="M64" s="28">
        <f t="shared" si="48"/>
        <v>0</v>
      </c>
      <c r="N64" s="34">
        <f t="shared" si="48"/>
        <v>0</v>
      </c>
      <c r="O64" s="30">
        <f t="shared" si="48"/>
        <v>0</v>
      </c>
      <c r="P64" s="20">
        <f t="shared" ref="P64" si="49">P56+P60</f>
        <v>0</v>
      </c>
      <c r="Q64" s="102">
        <f t="shared" si="47"/>
        <v>0</v>
      </c>
      <c r="R64" s="20">
        <f t="shared" si="45"/>
        <v>0</v>
      </c>
    </row>
    <row r="65" spans="1:18" ht="11.45" customHeight="1" thickBot="1" x14ac:dyDescent="0.25">
      <c r="A65" s="513"/>
      <c r="B65" s="25" t="s">
        <v>178</v>
      </c>
      <c r="C65" s="489"/>
      <c r="D65" s="319"/>
      <c r="E65" s="320"/>
      <c r="F65" s="321"/>
      <c r="G65" s="77">
        <f>G62+G63+G64</f>
        <v>0</v>
      </c>
      <c r="H65" s="10">
        <f t="shared" ref="H65" si="50">H62+H63+H64</f>
        <v>0</v>
      </c>
      <c r="I65" s="77">
        <f t="shared" ref="I65" si="51">I62+I63+I64</f>
        <v>0</v>
      </c>
      <c r="J65" s="39">
        <f t="shared" ref="J65" si="52">J62+J63+J64</f>
        <v>0</v>
      </c>
      <c r="K65" s="90">
        <f t="shared" ref="K65" si="53">K62+K63+K64</f>
        <v>0</v>
      </c>
      <c r="L65" s="10">
        <f t="shared" ref="L65" si="54">L62+L63+L64</f>
        <v>0</v>
      </c>
      <c r="M65" s="77">
        <f t="shared" ref="M65" si="55">M62+M63+M64</f>
        <v>0</v>
      </c>
      <c r="N65" s="39">
        <f t="shared" ref="N65" si="56">N62+N63+N64</f>
        <v>0</v>
      </c>
      <c r="O65" s="90">
        <f t="shared" ref="O65" si="57">O62+O63+O64</f>
        <v>0</v>
      </c>
      <c r="P65" s="10">
        <f t="shared" ref="P65" si="58">P62+P63+P64</f>
        <v>0</v>
      </c>
      <c r="Q65" s="77">
        <f t="shared" ref="Q65" si="59">Q62+Q63+Q64</f>
        <v>0</v>
      </c>
      <c r="R65" s="10">
        <f t="shared" ref="R65" si="60">R62+R63+R64</f>
        <v>0</v>
      </c>
    </row>
    <row r="66" spans="1:18" ht="11.45" customHeight="1" x14ac:dyDescent="0.2">
      <c r="A66" s="496" t="s">
        <v>3</v>
      </c>
      <c r="B66" s="5" t="s">
        <v>176</v>
      </c>
      <c r="C66" s="505" t="s">
        <v>16</v>
      </c>
      <c r="D66" s="313">
        <v>1</v>
      </c>
      <c r="E66" s="314" t="s">
        <v>200</v>
      </c>
      <c r="F66" s="315">
        <v>1</v>
      </c>
      <c r="G66" s="249">
        <f>SUMIFS(Абоненты!L:L,Абоненты!B:B,G$8,Абоненты!C:C,0,Абоненты!D:D,$B66,Абоненты!E:E,$D66,Абоненты!F:F,$F66,Абоненты!J:J,$E66)</f>
        <v>0</v>
      </c>
      <c r="H66" s="385">
        <f>SUMIFS(Квитанции!P:P,Квитанции!B:B,G$8,Квитанции!D:D,$B66,Квитанции!E:E,$D66,Квитанции!K:K,$E66,Квитанции!F:F,$F66,Квитанции!C:C,0)</f>
        <v>0</v>
      </c>
      <c r="I66" s="249">
        <f>SUMIFS(Абоненты!L:L,Абоненты!B:B,I$8,Абоненты!C:C,0,Абоненты!D:D,$B66,Абоненты!E:E,$D66,Абоненты!F:F,$F66,Абоненты!J:J,$E66)</f>
        <v>0</v>
      </c>
      <c r="J66" s="386">
        <f>SUMIFS(Квитанции!P:P,Квитанции!B:B,I$8,Квитанции!D:D,$B66,Квитанции!E:E,$D66,Квитанции!K:K,$E66,Квитанции!F:F,$F66,Квитанции!C:C,0)</f>
        <v>0</v>
      </c>
      <c r="K66" s="145">
        <f>SUMIFS(Абоненты!L:L,Абоненты!B:B,K$8,Абоненты!C:C,0,Абоненты!D:D,$B66,Абоненты!E:E,$D66,Абоненты!F:F,$F66,Абоненты!J:J,$E66)</f>
        <v>0</v>
      </c>
      <c r="L66" s="67">
        <f>SUMIFS(Квитанции!P:P,Квитанции!B:B,K$8,Квитанции!D:D,$B66,Квитанции!E:E,$D66,Квитанции!K:K,$E66,Квитанции!F:F,$F66,Квитанции!C:C,0)</f>
        <v>0</v>
      </c>
      <c r="M66" s="249">
        <f>SUMIFS(Абоненты!L:L,Абоненты!B:B,M$8,Абоненты!C:C,0,Абоненты!D:D,$B66,Абоненты!E:E,$D66,Абоненты!F:F,$F66,Абоненты!J:J,$E66)</f>
        <v>0</v>
      </c>
      <c r="N66" s="386">
        <f>SUMIFS(Квитанции!P:P,Квитанции!B:B,M$8,Квитанции!D:D,$B66,Квитанции!E:E,$D66,Квитанции!K:K,$E66,Квитанции!F:F,$F66,Квитанции!C:C,0)</f>
        <v>0</v>
      </c>
      <c r="O66" s="145">
        <f>SUMIFS(Абоненты!L:L,Абоненты!B:B,O$8,Абоненты!C:C,0,Абоненты!D:D,$B66,Абоненты!E:E,$D66,Абоненты!F:F,$F66,Абоненты!J:J,$E66)</f>
        <v>0</v>
      </c>
      <c r="P66" s="67">
        <f>SUMIFS(Квитанции!P:P,Квитанции!B:B,O$8,Квитанции!D:D,$B66,Квитанции!E:E,$D66,Квитанции!K:K,$E66,Квитанции!F:F,$F66,Квитанции!C:C,0)</f>
        <v>0</v>
      </c>
      <c r="Q66" s="101">
        <f>G66+I66+K66+M66+O66</f>
        <v>0</v>
      </c>
      <c r="R66" s="23">
        <f>H66+J66+L66+N66+P66</f>
        <v>0</v>
      </c>
    </row>
    <row r="67" spans="1:18" ht="11.45" customHeight="1" x14ac:dyDescent="0.2">
      <c r="A67" s="497"/>
      <c r="B67" s="7" t="s">
        <v>10</v>
      </c>
      <c r="C67" s="506"/>
      <c r="D67" s="313">
        <v>1</v>
      </c>
      <c r="E67" s="314" t="s">
        <v>200</v>
      </c>
      <c r="F67" s="315">
        <v>1</v>
      </c>
      <c r="G67" s="84">
        <f>SUMIFS(Абоненты!L:L,Абоненты!B:B,G$8,Абоненты!C:C,0,Абоненты!D:D,$B67,Абоненты!E:E,$D67,Абоненты!F:F,$F67,Абоненты!J:J,$E67)</f>
        <v>0</v>
      </c>
      <c r="H67" s="212">
        <f>SUMIFS(Квитанции!P:P,Квитанции!B:B,G$8,Квитанции!D:D,$B67,Квитанции!E:E,$D67,Квитанции!K:K,$E67,Квитанции!F:F,$F67,Квитанции!C:C,0)</f>
        <v>0</v>
      </c>
      <c r="I67" s="72">
        <f>SUMIFS(Абоненты!L:L,Абоненты!B:B,I$8,Абоненты!C:C,0,Абоненты!D:D,$B67,Абоненты!E:E,$D67,Абоненты!F:F,$F67,Абоненты!J:J,$E67)</f>
        <v>0</v>
      </c>
      <c r="J67" s="97">
        <f>SUMIFS(Квитанции!P:P,Квитанции!B:B,I$8,Квитанции!D:D,$B67,Квитанции!E:E,$D67,Квитанции!K:K,$E67,Квитанции!F:F,$F67,Квитанции!C:C,0)</f>
        <v>0</v>
      </c>
      <c r="K67" s="84">
        <f>SUMIFS(Абоненты!L:L,Абоненты!B:B,K$8,Абоненты!C:C,0,Абоненты!D:D,$B67,Абоненты!E:E,$D67,Абоненты!F:F,$F67,Абоненты!J:J,$E67)</f>
        <v>0</v>
      </c>
      <c r="L67" s="68">
        <f>SUMIFS(Квитанции!P:P,Квитанции!B:B,K$8,Квитанции!D:D,$B67,Квитанции!E:E,$D67,Квитанции!K:K,$E67,Квитанции!F:F,$F67,Квитанции!C:C,0)</f>
        <v>0</v>
      </c>
      <c r="M67" s="72">
        <f>SUMIFS(Абоненты!L:L,Абоненты!B:B,M$8,Абоненты!C:C,0,Абоненты!D:D,$B67,Абоненты!E:E,$D67,Абоненты!F:F,$F67,Абоненты!J:J,$E67)</f>
        <v>0</v>
      </c>
      <c r="N67" s="97">
        <f>SUMIFS(Квитанции!P:P,Квитанции!B:B,M$8,Квитанции!D:D,$B67,Квитанции!E:E,$D67,Квитанции!K:K,$E67,Квитанции!F:F,$F67,Квитанции!C:C,0)</f>
        <v>0</v>
      </c>
      <c r="O67" s="84">
        <f>SUMIFS(Абоненты!L:L,Абоненты!B:B,O$8,Абоненты!C:C,0,Абоненты!D:D,$B67,Абоненты!E:E,$D67,Абоненты!F:F,$F67,Абоненты!J:J,$E67)</f>
        <v>0</v>
      </c>
      <c r="P67" s="68">
        <f>SUMIFS(Квитанции!P:P,Квитанции!B:B,O$8,Квитанции!D:D,$B67,Квитанции!E:E,$D67,Квитанции!K:K,$E67,Квитанции!F:F,$F67,Квитанции!C:C,0)</f>
        <v>0</v>
      </c>
      <c r="Q67" s="28">
        <f t="shared" ref="Q67:Q68" si="61">G67+I67+K67+M67+O67</f>
        <v>0</v>
      </c>
      <c r="R67" s="20">
        <f t="shared" ref="R67:R68" si="62">H67+J67+L67+N67+P67</f>
        <v>0</v>
      </c>
    </row>
    <row r="68" spans="1:18" ht="11.45" customHeight="1" x14ac:dyDescent="0.2">
      <c r="A68" s="497"/>
      <c r="B68" s="7" t="s">
        <v>177</v>
      </c>
      <c r="C68" s="506"/>
      <c r="D68" s="313">
        <v>1</v>
      </c>
      <c r="E68" s="314" t="s">
        <v>200</v>
      </c>
      <c r="F68" s="315">
        <v>1</v>
      </c>
      <c r="G68" s="84">
        <f>SUMIFS(Абоненты!L:L,Абоненты!B:B,G$8,Абоненты!C:C,0,Абоненты!D:D,$B68,Абоненты!E:E,$D68,Абоненты!F:F,$F68,Абоненты!J:J,$E68)</f>
        <v>0</v>
      </c>
      <c r="H68" s="326">
        <f>SUMIFS(Квитанции!P:P,Квитанции!B:B,G$8,Квитанции!D:D,$B68,Квитанции!E:E,$D68,Квитанции!K:K,$E68,Квитанции!F:F,$F68,Квитанции!C:C,0)</f>
        <v>0</v>
      </c>
      <c r="I68" s="75">
        <f>SUMIFS(Абоненты!L:L,Абоненты!B:B,I$8,Абоненты!C:C,0,Абоненты!D:D,$B68,Абоненты!E:E,$D68,Абоненты!F:F,$F68,Абоненты!J:J,$E68)</f>
        <v>0</v>
      </c>
      <c r="J68" s="246">
        <f>SUMIFS(Квитанции!P:P,Квитанции!B:B,I$8,Квитанции!D:D,$B68,Квитанции!E:E,$D68,Квитанции!K:K,$E68,Квитанции!F:F,$F68,Квитанции!C:C,0)</f>
        <v>0</v>
      </c>
      <c r="K68" s="89">
        <f>SUMIFS(Абоненты!L:L,Абоненты!B:B,K$8,Абоненты!C:C,0,Абоненты!D:D,$B68,Абоненты!E:E,$D68,Абоненты!F:F,$F68,Абоненты!J:J,$E68)</f>
        <v>0</v>
      </c>
      <c r="L68" s="248">
        <f>SUMIFS(Квитанции!P:P,Квитанции!B:B,K$8,Квитанции!D:D,$B68,Квитанции!E:E,$D68,Квитанции!K:K,$E68,Квитанции!F:F,$F68,Квитанции!C:C,0)</f>
        <v>0</v>
      </c>
      <c r="M68" s="75">
        <f>SUMIFS(Абоненты!L:L,Абоненты!B:B,M$8,Абоненты!C:C,0,Абоненты!D:D,$B68,Абоненты!E:E,$D68,Абоненты!F:F,$F68,Абоненты!J:J,$E68)</f>
        <v>0</v>
      </c>
      <c r="N68" s="246">
        <f>SUMIFS(Квитанции!P:P,Квитанции!B:B,M$8,Квитанции!D:D,$B68,Квитанции!E:E,$D68,Квитанции!K:K,$E68,Квитанции!F:F,$F68,Квитанции!C:C,0)</f>
        <v>0</v>
      </c>
      <c r="O68" s="89">
        <f>SUMIFS(Абоненты!L:L,Абоненты!B:B,O$8,Абоненты!C:C,0,Абоненты!D:D,$B68,Абоненты!E:E,$D68,Абоненты!F:F,$F68,Абоненты!J:J,$E68)</f>
        <v>0</v>
      </c>
      <c r="P68" s="248">
        <f>SUMIFS(Квитанции!P:P,Квитанции!B:B,O$8,Квитанции!D:D,$B68,Квитанции!E:E,$D68,Квитанции!K:K,$E68,Квитанции!F:F,$F68,Квитанции!C:C,0)</f>
        <v>0</v>
      </c>
      <c r="Q68" s="102">
        <f t="shared" si="61"/>
        <v>0</v>
      </c>
      <c r="R68" s="20">
        <f t="shared" si="62"/>
        <v>0</v>
      </c>
    </row>
    <row r="69" spans="1:18" ht="11.45" customHeight="1" thickBot="1" x14ac:dyDescent="0.25">
      <c r="A69" s="497"/>
      <c r="B69" s="8" t="s">
        <v>178</v>
      </c>
      <c r="C69" s="507"/>
      <c r="D69" s="313"/>
      <c r="E69" s="314"/>
      <c r="F69" s="315"/>
      <c r="G69" s="73">
        <f>G66+G67+G68</f>
        <v>0</v>
      </c>
      <c r="H69" s="86">
        <f t="shared" ref="H69:R69" si="63">H66+H67+H68</f>
        <v>0</v>
      </c>
      <c r="I69" s="73">
        <f t="shared" si="63"/>
        <v>0</v>
      </c>
      <c r="J69" s="98">
        <f t="shared" si="63"/>
        <v>0</v>
      </c>
      <c r="K69" s="85">
        <f t="shared" si="63"/>
        <v>0</v>
      </c>
      <c r="L69" s="86">
        <f t="shared" si="63"/>
        <v>0</v>
      </c>
      <c r="M69" s="73">
        <f t="shared" si="63"/>
        <v>0</v>
      </c>
      <c r="N69" s="98">
        <f t="shared" si="63"/>
        <v>0</v>
      </c>
      <c r="O69" s="85">
        <f t="shared" si="63"/>
        <v>0</v>
      </c>
      <c r="P69" s="86">
        <f t="shared" si="63"/>
        <v>0</v>
      </c>
      <c r="Q69" s="77">
        <f t="shared" si="63"/>
        <v>0</v>
      </c>
      <c r="R69" s="10">
        <f t="shared" si="63"/>
        <v>0</v>
      </c>
    </row>
    <row r="70" spans="1:18" ht="11.45" customHeight="1" x14ac:dyDescent="0.2">
      <c r="A70" s="497"/>
      <c r="B70" s="5" t="s">
        <v>176</v>
      </c>
      <c r="C70" s="505" t="s">
        <v>17</v>
      </c>
      <c r="D70" s="313">
        <v>3</v>
      </c>
      <c r="E70" s="314" t="s">
        <v>200</v>
      </c>
      <c r="F70" s="315">
        <v>1</v>
      </c>
      <c r="G70" s="249">
        <f>SUMIFS(Абоненты!L:L,Абоненты!B:B,G$8,Абоненты!C:C,0,Абоненты!D:D,$B70,Абоненты!E:E,$D70,Абоненты!F:F,$F70,Абоненты!J:J,$E70)</f>
        <v>0</v>
      </c>
      <c r="H70" s="385">
        <f>SUMIFS(Квитанции!P:P,Квитанции!B:B,G$8,Квитанции!D:D,$B70,Квитанции!E:E,$D70,Квитанции!K:K,$E70,Квитанции!F:F,$F70,Квитанции!C:C,0)</f>
        <v>0</v>
      </c>
      <c r="I70" s="249">
        <f>SUMIFS(Абоненты!L:L,Абоненты!B:B,I$8,Абоненты!C:C,0,Абоненты!D:D,$B70,Абоненты!E:E,$D70,Абоненты!F:F,$F70,Абоненты!J:J,$E70)</f>
        <v>0</v>
      </c>
      <c r="J70" s="386">
        <f>SUMIFS(Квитанции!P:P,Квитанции!B:B,I$8,Квитанции!D:D,$B70,Квитанции!E:E,$D70,Квитанции!K:K,$E70,Квитанции!F:F,$F70,Квитанции!C:C,0)</f>
        <v>0</v>
      </c>
      <c r="K70" s="145">
        <f>SUMIFS(Абоненты!L:L,Абоненты!B:B,K$8,Абоненты!C:C,0,Абоненты!D:D,$B70,Абоненты!E:E,$D70,Абоненты!F:F,$F70,Абоненты!J:J,$E70)</f>
        <v>0</v>
      </c>
      <c r="L70" s="67">
        <f>SUMIFS(Квитанции!P:P,Квитанции!B:B,K$8,Квитанции!D:D,$B70,Квитанции!E:E,$D70,Квитанции!K:K,$E70,Квитанции!F:F,$F70,Квитанции!C:C,0)</f>
        <v>0</v>
      </c>
      <c r="M70" s="249">
        <f>SUMIFS(Абоненты!L:L,Абоненты!B:B,M$8,Абоненты!C:C,0,Абоненты!D:D,$B70,Абоненты!E:E,$D70,Абоненты!F:F,$F70,Абоненты!J:J,$E70)</f>
        <v>0</v>
      </c>
      <c r="N70" s="386">
        <f>SUMIFS(Квитанции!P:P,Квитанции!B:B,M$8,Квитанции!D:D,$B70,Квитанции!E:E,$D70,Квитанции!K:K,$E70,Квитанции!F:F,$F70,Квитанции!C:C,0)</f>
        <v>0</v>
      </c>
      <c r="O70" s="145">
        <f>SUMIFS(Абоненты!L:L,Абоненты!B:B,O$8,Абоненты!C:C,0,Абоненты!D:D,$B70,Абоненты!E:E,$D70,Абоненты!F:F,$F70,Абоненты!J:J,$E70)</f>
        <v>0</v>
      </c>
      <c r="P70" s="67">
        <f>SUMIFS(Квитанции!P:P,Квитанции!B:B,O$8,Квитанции!D:D,$B70,Квитанции!E:E,$D70,Квитанции!K:K,$E70,Квитанции!F:F,$F70,Квитанции!C:C,0)</f>
        <v>0</v>
      </c>
      <c r="Q70" s="101">
        <f>G70+I70+K70+M70+O70</f>
        <v>0</v>
      </c>
      <c r="R70" s="23">
        <f t="shared" ref="R70:R72" si="64">H70+J70+L70+N70+P70</f>
        <v>0</v>
      </c>
    </row>
    <row r="71" spans="1:18" ht="11.45" customHeight="1" x14ac:dyDescent="0.2">
      <c r="A71" s="497"/>
      <c r="B71" s="7" t="s">
        <v>10</v>
      </c>
      <c r="C71" s="506"/>
      <c r="D71" s="313">
        <v>3</v>
      </c>
      <c r="E71" s="314" t="s">
        <v>200</v>
      </c>
      <c r="F71" s="315">
        <v>1</v>
      </c>
      <c r="G71" s="84">
        <f>SUMIFS(Абоненты!L:L,Абоненты!B:B,G$8,Абоненты!C:C,0,Абоненты!D:D,$B71,Абоненты!E:E,$D71,Абоненты!F:F,$F71,Абоненты!J:J,$E71)</f>
        <v>0</v>
      </c>
      <c r="H71" s="212">
        <f>SUMIFS(Квитанции!P:P,Квитанции!B:B,G$8,Квитанции!D:D,$B71,Квитанции!E:E,$D71,Квитанции!K:K,$E71,Квитанции!F:F,$F71,Квитанции!C:C,0)</f>
        <v>0</v>
      </c>
      <c r="I71" s="72">
        <f>SUMIFS(Абоненты!L:L,Абоненты!B:B,I$8,Абоненты!C:C,0,Абоненты!D:D,$B71,Абоненты!E:E,$D71,Абоненты!F:F,$F71,Абоненты!J:J,$E71)</f>
        <v>0</v>
      </c>
      <c r="J71" s="97">
        <f>SUMIFS(Квитанции!P:P,Квитанции!B:B,I$8,Квитанции!D:D,$B71,Квитанции!E:E,$D71,Квитанции!K:K,$E71,Квитанции!F:F,$F71,Квитанции!C:C,0)</f>
        <v>0</v>
      </c>
      <c r="K71" s="84">
        <f>SUMIFS(Абоненты!L:L,Абоненты!B:B,K$8,Абоненты!C:C,0,Абоненты!D:D,$B71,Абоненты!E:E,$D71,Абоненты!F:F,$F71,Абоненты!J:J,$E71)</f>
        <v>0</v>
      </c>
      <c r="L71" s="68">
        <f>SUMIFS(Квитанции!P:P,Квитанции!B:B,K$8,Квитанции!D:D,$B71,Квитанции!E:E,$D71,Квитанции!K:K,$E71,Квитанции!F:F,$F71,Квитанции!C:C,0)</f>
        <v>0</v>
      </c>
      <c r="M71" s="72">
        <f>SUMIFS(Абоненты!L:L,Абоненты!B:B,M$8,Абоненты!C:C,0,Абоненты!D:D,$B71,Абоненты!E:E,$D71,Абоненты!F:F,$F71,Абоненты!J:J,$E71)</f>
        <v>0</v>
      </c>
      <c r="N71" s="97">
        <f>SUMIFS(Квитанции!P:P,Квитанции!B:B,M$8,Квитанции!D:D,$B71,Квитанции!E:E,$D71,Квитанции!K:K,$E71,Квитанции!F:F,$F71,Квитанции!C:C,0)</f>
        <v>0</v>
      </c>
      <c r="O71" s="84">
        <f>SUMIFS(Абоненты!L:L,Абоненты!B:B,O$8,Абоненты!C:C,0,Абоненты!D:D,$B71,Абоненты!E:E,$D71,Абоненты!F:F,$F71,Абоненты!J:J,$E71)</f>
        <v>0</v>
      </c>
      <c r="P71" s="68">
        <f>SUMIFS(Квитанции!P:P,Квитанции!B:B,O$8,Квитанции!D:D,$B71,Квитанции!E:E,$D71,Квитанции!K:K,$E71,Квитанции!F:F,$F71,Квитанции!C:C,0)</f>
        <v>0</v>
      </c>
      <c r="Q71" s="28">
        <f t="shared" ref="Q71:Q72" si="65">G71+I71+K71+M71+O71</f>
        <v>0</v>
      </c>
      <c r="R71" s="20">
        <f t="shared" si="64"/>
        <v>0</v>
      </c>
    </row>
    <row r="72" spans="1:18" ht="11.45" customHeight="1" x14ac:dyDescent="0.2">
      <c r="A72" s="497"/>
      <c r="B72" s="7" t="s">
        <v>177</v>
      </c>
      <c r="C72" s="506"/>
      <c r="D72" s="313">
        <v>3</v>
      </c>
      <c r="E72" s="314" t="s">
        <v>200</v>
      </c>
      <c r="F72" s="315">
        <v>1</v>
      </c>
      <c r="G72" s="84">
        <f>SUMIFS(Абоненты!L:L,Абоненты!B:B,G$8,Абоненты!C:C,0,Абоненты!D:D,$B72,Абоненты!E:E,$D72,Абоненты!F:F,$F72,Абоненты!J:J,$E72)</f>
        <v>0</v>
      </c>
      <c r="H72" s="326">
        <f>SUMIFS(Квитанции!P:P,Квитанции!B:B,G$8,Квитанции!D:D,$B72,Квитанции!E:E,$D72,Квитанции!K:K,$E72,Квитанции!F:F,$F72,Квитанции!C:C,0)</f>
        <v>0</v>
      </c>
      <c r="I72" s="75">
        <f>SUMIFS(Абоненты!L:L,Абоненты!B:B,I$8,Абоненты!C:C,0,Абоненты!D:D,$B72,Абоненты!E:E,$D72,Абоненты!F:F,$F72,Абоненты!J:J,$E72)</f>
        <v>0</v>
      </c>
      <c r="J72" s="246">
        <f>SUMIFS(Квитанции!P:P,Квитанции!B:B,I$8,Квитанции!D:D,$B72,Квитанции!E:E,$D72,Квитанции!K:K,$E72,Квитанции!F:F,$F72,Квитанции!C:C,0)</f>
        <v>0</v>
      </c>
      <c r="K72" s="89">
        <f>SUMIFS(Абоненты!L:L,Абоненты!B:B,K$8,Абоненты!C:C,0,Абоненты!D:D,$B72,Абоненты!E:E,$D72,Абоненты!F:F,$F72,Абоненты!J:J,$E72)</f>
        <v>0</v>
      </c>
      <c r="L72" s="248">
        <f>SUMIFS(Квитанции!P:P,Квитанции!B:B,K$8,Квитанции!D:D,$B72,Квитанции!E:E,$D72,Квитанции!K:K,$E72,Квитанции!F:F,$F72,Квитанции!C:C,0)</f>
        <v>0</v>
      </c>
      <c r="M72" s="75">
        <f>SUMIFS(Абоненты!L:L,Абоненты!B:B,M$8,Абоненты!C:C,0,Абоненты!D:D,$B72,Абоненты!E:E,$D72,Абоненты!F:F,$F72,Абоненты!J:J,$E72)</f>
        <v>0</v>
      </c>
      <c r="N72" s="246">
        <f>SUMIFS(Квитанции!P:P,Квитанции!B:B,M$8,Квитанции!D:D,$B72,Квитанции!E:E,$D72,Квитанции!K:K,$E72,Квитанции!F:F,$F72,Квитанции!C:C,0)</f>
        <v>0</v>
      </c>
      <c r="O72" s="89">
        <f>SUMIFS(Абоненты!L:L,Абоненты!B:B,O$8,Абоненты!C:C,0,Абоненты!D:D,$B72,Абоненты!E:E,$D72,Абоненты!F:F,$F72,Абоненты!J:J,$E72)</f>
        <v>0</v>
      </c>
      <c r="P72" s="248">
        <f>SUMIFS(Квитанции!P:P,Квитанции!B:B,O$8,Квитанции!D:D,$B72,Квитанции!E:E,$D72,Квитанции!K:K,$E72,Квитанции!F:F,$F72,Квитанции!C:C,0)</f>
        <v>0</v>
      </c>
      <c r="Q72" s="102">
        <f t="shared" si="65"/>
        <v>0</v>
      </c>
      <c r="R72" s="20">
        <f t="shared" si="64"/>
        <v>0</v>
      </c>
    </row>
    <row r="73" spans="1:18" ht="11.45" customHeight="1" thickBot="1" x14ac:dyDescent="0.25">
      <c r="A73" s="497"/>
      <c r="B73" s="8" t="s">
        <v>178</v>
      </c>
      <c r="C73" s="506"/>
      <c r="D73" s="313"/>
      <c r="E73" s="314"/>
      <c r="F73" s="315"/>
      <c r="G73" s="73">
        <f>G70+G71+G72</f>
        <v>0</v>
      </c>
      <c r="H73" s="86">
        <f t="shared" ref="H73:R73" si="66">H70+H71+H72</f>
        <v>0</v>
      </c>
      <c r="I73" s="73">
        <f t="shared" si="66"/>
        <v>0</v>
      </c>
      <c r="J73" s="98">
        <f t="shared" si="66"/>
        <v>0</v>
      </c>
      <c r="K73" s="85">
        <f t="shared" si="66"/>
        <v>0</v>
      </c>
      <c r="L73" s="86">
        <f t="shared" si="66"/>
        <v>0</v>
      </c>
      <c r="M73" s="73">
        <f t="shared" si="66"/>
        <v>0</v>
      </c>
      <c r="N73" s="98">
        <f t="shared" si="66"/>
        <v>0</v>
      </c>
      <c r="O73" s="85">
        <f t="shared" si="66"/>
        <v>0</v>
      </c>
      <c r="P73" s="86">
        <f t="shared" si="66"/>
        <v>0</v>
      </c>
      <c r="Q73" s="77">
        <f t="shared" si="66"/>
        <v>0</v>
      </c>
      <c r="R73" s="10">
        <f t="shared" si="66"/>
        <v>0</v>
      </c>
    </row>
    <row r="74" spans="1:18" ht="11.45" customHeight="1" x14ac:dyDescent="0.2">
      <c r="A74" s="497"/>
      <c r="B74" s="5" t="s">
        <v>176</v>
      </c>
      <c r="C74" s="505" t="s">
        <v>18</v>
      </c>
      <c r="D74" s="313"/>
      <c r="E74" s="314"/>
      <c r="F74" s="315"/>
      <c r="G74" s="71">
        <f>G66+G70</f>
        <v>0</v>
      </c>
      <c r="H74" s="66">
        <f t="shared" ref="H74:P74" si="67">H66+H70</f>
        <v>0</v>
      </c>
      <c r="I74" s="71">
        <f t="shared" si="67"/>
        <v>0</v>
      </c>
      <c r="J74" s="96">
        <f t="shared" si="67"/>
        <v>0</v>
      </c>
      <c r="K74" s="83">
        <f t="shared" si="67"/>
        <v>0</v>
      </c>
      <c r="L74" s="66">
        <f t="shared" si="67"/>
        <v>0</v>
      </c>
      <c r="M74" s="71">
        <f t="shared" si="67"/>
        <v>0</v>
      </c>
      <c r="N74" s="96">
        <f t="shared" si="67"/>
        <v>0</v>
      </c>
      <c r="O74" s="83">
        <f t="shared" si="67"/>
        <v>0</v>
      </c>
      <c r="P74" s="66">
        <f t="shared" si="67"/>
        <v>0</v>
      </c>
      <c r="Q74" s="101">
        <f>G74+I74+K74+M74+O74</f>
        <v>0</v>
      </c>
      <c r="R74" s="23">
        <f t="shared" ref="R74:R76" si="68">H74+J74+L74+N74+P74</f>
        <v>0</v>
      </c>
    </row>
    <row r="75" spans="1:18" ht="11.45" customHeight="1" x14ac:dyDescent="0.2">
      <c r="A75" s="497"/>
      <c r="B75" s="7" t="s">
        <v>10</v>
      </c>
      <c r="C75" s="506"/>
      <c r="D75" s="313"/>
      <c r="E75" s="314"/>
      <c r="F75" s="315"/>
      <c r="G75" s="72">
        <f t="shared" ref="G75:P75" si="69">G67+G71</f>
        <v>0</v>
      </c>
      <c r="H75" s="68">
        <f t="shared" si="69"/>
        <v>0</v>
      </c>
      <c r="I75" s="72">
        <f t="shared" si="69"/>
        <v>0</v>
      </c>
      <c r="J75" s="97">
        <f t="shared" si="69"/>
        <v>0</v>
      </c>
      <c r="K75" s="84">
        <f t="shared" si="69"/>
        <v>0</v>
      </c>
      <c r="L75" s="68">
        <f t="shared" si="69"/>
        <v>0</v>
      </c>
      <c r="M75" s="72">
        <f t="shared" si="69"/>
        <v>0</v>
      </c>
      <c r="N75" s="97">
        <f t="shared" si="69"/>
        <v>0</v>
      </c>
      <c r="O75" s="84">
        <f t="shared" si="69"/>
        <v>0</v>
      </c>
      <c r="P75" s="68">
        <f t="shared" si="69"/>
        <v>0</v>
      </c>
      <c r="Q75" s="28">
        <f t="shared" ref="Q75:Q76" si="70">G75+I75+K75+M75+O75</f>
        <v>0</v>
      </c>
      <c r="R75" s="20">
        <f t="shared" si="68"/>
        <v>0</v>
      </c>
    </row>
    <row r="76" spans="1:18" ht="11.45" customHeight="1" x14ac:dyDescent="0.2">
      <c r="A76" s="497"/>
      <c r="B76" s="7" t="s">
        <v>177</v>
      </c>
      <c r="C76" s="506"/>
      <c r="D76" s="313"/>
      <c r="E76" s="314"/>
      <c r="F76" s="315"/>
      <c r="G76" s="72">
        <f t="shared" ref="G76:P76" si="71">G68+G72</f>
        <v>0</v>
      </c>
      <c r="H76" s="68">
        <f t="shared" si="71"/>
        <v>0</v>
      </c>
      <c r="I76" s="72">
        <f t="shared" si="71"/>
        <v>0</v>
      </c>
      <c r="J76" s="97">
        <f t="shared" si="71"/>
        <v>0</v>
      </c>
      <c r="K76" s="84">
        <f t="shared" si="71"/>
        <v>0</v>
      </c>
      <c r="L76" s="68">
        <f t="shared" si="71"/>
        <v>0</v>
      </c>
      <c r="M76" s="72">
        <f t="shared" si="71"/>
        <v>0</v>
      </c>
      <c r="N76" s="97">
        <f t="shared" si="71"/>
        <v>0</v>
      </c>
      <c r="O76" s="84">
        <f t="shared" si="71"/>
        <v>0</v>
      </c>
      <c r="P76" s="68">
        <f t="shared" si="71"/>
        <v>0</v>
      </c>
      <c r="Q76" s="102">
        <f t="shared" si="70"/>
        <v>0</v>
      </c>
      <c r="R76" s="20">
        <f t="shared" si="68"/>
        <v>0</v>
      </c>
    </row>
    <row r="77" spans="1:18" ht="11.45" customHeight="1" thickBot="1" x14ac:dyDescent="0.25">
      <c r="A77" s="497"/>
      <c r="B77" s="8" t="s">
        <v>178</v>
      </c>
      <c r="C77" s="507"/>
      <c r="D77" s="313"/>
      <c r="E77" s="314"/>
      <c r="F77" s="315"/>
      <c r="G77" s="73">
        <f>G74+G75+G76</f>
        <v>0</v>
      </c>
      <c r="H77" s="86">
        <f t="shared" ref="H77:R77" si="72">H74+H75+H76</f>
        <v>0</v>
      </c>
      <c r="I77" s="73">
        <f t="shared" si="72"/>
        <v>0</v>
      </c>
      <c r="J77" s="98">
        <f t="shared" si="72"/>
        <v>0</v>
      </c>
      <c r="K77" s="85">
        <f t="shared" si="72"/>
        <v>0</v>
      </c>
      <c r="L77" s="86">
        <f t="shared" si="72"/>
        <v>0</v>
      </c>
      <c r="M77" s="73">
        <f t="shared" si="72"/>
        <v>0</v>
      </c>
      <c r="N77" s="98">
        <f t="shared" si="72"/>
        <v>0</v>
      </c>
      <c r="O77" s="85">
        <f t="shared" si="72"/>
        <v>0</v>
      </c>
      <c r="P77" s="86">
        <f t="shared" si="72"/>
        <v>0</v>
      </c>
      <c r="Q77" s="77">
        <f t="shared" si="72"/>
        <v>0</v>
      </c>
      <c r="R77" s="10">
        <f t="shared" si="72"/>
        <v>0</v>
      </c>
    </row>
    <row r="78" spans="1:18" ht="12.4" customHeight="1" x14ac:dyDescent="0.2">
      <c r="A78" s="508" t="s">
        <v>34</v>
      </c>
      <c r="B78" s="5" t="s">
        <v>176</v>
      </c>
      <c r="C78" s="505" t="s">
        <v>16</v>
      </c>
      <c r="D78" s="313">
        <v>1</v>
      </c>
      <c r="E78" s="314" t="s">
        <v>200</v>
      </c>
      <c r="F78" s="315">
        <v>2</v>
      </c>
      <c r="G78" s="249">
        <f>SUMIFS(Абоненты!L:L,Абоненты!B:B,G$8,Абоненты!C:C,0,Абоненты!D:D,$B78,Абоненты!E:E,$D78,Абоненты!F:F,$F78,Абоненты!J:J,$E78)</f>
        <v>0</v>
      </c>
      <c r="H78" s="385">
        <f>SUMIFS(Квитанции!P:P,Квитанции!B:B,G$8,Квитанции!D:D,$B78,Квитанции!E:E,$D78,Квитанции!K:K,$E78,Квитанции!F:F,$F78,Квитанции!C:C,0)</f>
        <v>0</v>
      </c>
      <c r="I78" s="249">
        <f>SUMIFS(Абоненты!L:L,Абоненты!B:B,I$8,Абоненты!C:C,0,Абоненты!D:D,$B78,Абоненты!E:E,$D78,Абоненты!F:F,$F78,Абоненты!J:J,$E78)</f>
        <v>0</v>
      </c>
      <c r="J78" s="386">
        <f>SUMIFS(Квитанции!P:P,Квитанции!B:B,I$8,Квитанции!D:D,$B78,Квитанции!E:E,$D78,Квитанции!K:K,$E78,Квитанции!F:F,$F78,Квитанции!C:C,0)</f>
        <v>0</v>
      </c>
      <c r="K78" s="145">
        <f>SUMIFS(Абоненты!L:L,Абоненты!B:B,K$8,Абоненты!C:C,0,Абоненты!D:D,$B78,Абоненты!E:E,$D78,Абоненты!F:F,$F78,Абоненты!J:J,$E78)</f>
        <v>0</v>
      </c>
      <c r="L78" s="67">
        <f>SUMIFS(Квитанции!P:P,Квитанции!B:B,K$8,Квитанции!D:D,$B78,Квитанции!E:E,$D78,Квитанции!K:K,$E78,Квитанции!F:F,$F78,Квитанции!C:C,0)</f>
        <v>0</v>
      </c>
      <c r="M78" s="249">
        <f>SUMIFS(Абоненты!L:L,Абоненты!B:B,M$8,Абоненты!C:C,0,Абоненты!D:D,$B78,Абоненты!E:E,$D78,Абоненты!F:F,$F78,Абоненты!J:J,$E78)</f>
        <v>0</v>
      </c>
      <c r="N78" s="386">
        <f>SUMIFS(Квитанции!P:P,Квитанции!B:B,M$8,Квитанции!D:D,$B78,Квитанции!E:E,$D78,Квитанции!K:K,$E78,Квитанции!F:F,$F78,Квитанции!C:C,0)</f>
        <v>0</v>
      </c>
      <c r="O78" s="145">
        <f>SUMIFS(Абоненты!L:L,Абоненты!B:B,O$8,Абоненты!C:C,0,Абоненты!D:D,$B78,Абоненты!E:E,$D78,Абоненты!F:F,$F78,Абоненты!J:J,$E78)</f>
        <v>0</v>
      </c>
      <c r="P78" s="67">
        <f>SUMIFS(Квитанции!P:P,Квитанции!B:B,O$8,Квитанции!D:D,$B78,Квитанции!E:E,$D78,Квитанции!K:K,$E78,Квитанции!F:F,$F78,Квитанции!C:C,0)</f>
        <v>0</v>
      </c>
      <c r="Q78" s="101">
        <f>G78+I78+K78+M78+O78</f>
        <v>0</v>
      </c>
      <c r="R78" s="23">
        <f>H78+J78+L78+N78+P78</f>
        <v>0</v>
      </c>
    </row>
    <row r="79" spans="1:18" ht="12.4" customHeight="1" x14ac:dyDescent="0.2">
      <c r="A79" s="525"/>
      <c r="B79" s="7" t="s">
        <v>10</v>
      </c>
      <c r="C79" s="506"/>
      <c r="D79" s="313">
        <v>1</v>
      </c>
      <c r="E79" s="314" t="s">
        <v>200</v>
      </c>
      <c r="F79" s="315">
        <v>2</v>
      </c>
      <c r="G79" s="84">
        <f>SUMIFS(Абоненты!L:L,Абоненты!B:B,G$8,Абоненты!C:C,0,Абоненты!D:D,$B79,Абоненты!E:E,$D79,Абоненты!F:F,$F79,Абоненты!J:J,$E79)</f>
        <v>0</v>
      </c>
      <c r="H79" s="212">
        <f>SUMIFS(Квитанции!P:P,Квитанции!B:B,G$8,Квитанции!D:D,$B79,Квитанции!E:E,$D79,Квитанции!K:K,$E79,Квитанции!F:F,$F79,Квитанции!C:C,0)</f>
        <v>0</v>
      </c>
      <c r="I79" s="72">
        <f>SUMIFS(Абоненты!L:L,Абоненты!B:B,I$8,Абоненты!C:C,0,Абоненты!D:D,$B79,Абоненты!E:E,$D79,Абоненты!F:F,$F79,Абоненты!J:J,$E79)</f>
        <v>0</v>
      </c>
      <c r="J79" s="97">
        <f>SUMIFS(Квитанции!P:P,Квитанции!B:B,I$8,Квитанции!D:D,$B79,Квитанции!E:E,$D79,Квитанции!K:K,$E79,Квитанции!F:F,$F79,Квитанции!C:C,0)</f>
        <v>0</v>
      </c>
      <c r="K79" s="84">
        <f>SUMIFS(Абоненты!L:L,Абоненты!B:B,K$8,Абоненты!C:C,0,Абоненты!D:D,$B79,Абоненты!E:E,$D79,Абоненты!F:F,$F79,Абоненты!J:J,$E79)</f>
        <v>0</v>
      </c>
      <c r="L79" s="68">
        <f>SUMIFS(Квитанции!P:P,Квитанции!B:B,K$8,Квитанции!D:D,$B79,Квитанции!E:E,$D79,Квитанции!K:K,$E79,Квитанции!F:F,$F79,Квитанции!C:C,0)</f>
        <v>0</v>
      </c>
      <c r="M79" s="72">
        <f>SUMIFS(Абоненты!L:L,Абоненты!B:B,M$8,Абоненты!C:C,0,Абоненты!D:D,$B79,Абоненты!E:E,$D79,Абоненты!F:F,$F79,Абоненты!J:J,$E79)</f>
        <v>0</v>
      </c>
      <c r="N79" s="97">
        <f>SUMIFS(Квитанции!P:P,Квитанции!B:B,M$8,Квитанции!D:D,$B79,Квитанции!E:E,$D79,Квитанции!K:K,$E79,Квитанции!F:F,$F79,Квитанции!C:C,0)</f>
        <v>0</v>
      </c>
      <c r="O79" s="84">
        <f>SUMIFS(Абоненты!L:L,Абоненты!B:B,O$8,Абоненты!C:C,0,Абоненты!D:D,$B79,Абоненты!E:E,$D79,Абоненты!F:F,$F79,Абоненты!J:J,$E79)</f>
        <v>0</v>
      </c>
      <c r="P79" s="68">
        <f>SUMIFS(Квитанции!P:P,Квитанции!B:B,O$8,Квитанции!D:D,$B79,Квитанции!E:E,$D79,Квитанции!K:K,$E79,Квитанции!F:F,$F79,Квитанции!C:C,0)</f>
        <v>0</v>
      </c>
      <c r="Q79" s="28">
        <f t="shared" ref="Q79:Q80" si="73">G79+I79+K79+M79+O79</f>
        <v>0</v>
      </c>
      <c r="R79" s="20">
        <f t="shared" ref="R79:R80" si="74">H79+J79+L79+N79+P79</f>
        <v>0</v>
      </c>
    </row>
    <row r="80" spans="1:18" ht="12.4" customHeight="1" x14ac:dyDescent="0.2">
      <c r="A80" s="525"/>
      <c r="B80" s="7" t="s">
        <v>177</v>
      </c>
      <c r="C80" s="506"/>
      <c r="D80" s="313">
        <v>1</v>
      </c>
      <c r="E80" s="314" t="s">
        <v>200</v>
      </c>
      <c r="F80" s="315">
        <v>2</v>
      </c>
      <c r="G80" s="84">
        <f>SUMIFS(Абоненты!L:L,Абоненты!B:B,G$8,Абоненты!C:C,0,Абоненты!D:D,$B80,Абоненты!E:E,$D80,Абоненты!F:F,$F80,Абоненты!J:J,$E80)</f>
        <v>0</v>
      </c>
      <c r="H80" s="326">
        <f>SUMIFS(Квитанции!P:P,Квитанции!B:B,G$8,Квитанции!D:D,$B80,Квитанции!E:E,$D80,Квитанции!K:K,$E80,Квитанции!F:F,$F80,Квитанции!C:C,0)</f>
        <v>0</v>
      </c>
      <c r="I80" s="75">
        <f>SUMIFS(Абоненты!L:L,Абоненты!B:B,I$8,Абоненты!C:C,0,Абоненты!D:D,$B80,Абоненты!E:E,$D80,Абоненты!F:F,$F80,Абоненты!J:J,$E80)</f>
        <v>0</v>
      </c>
      <c r="J80" s="246">
        <f>SUMIFS(Квитанции!P:P,Квитанции!B:B,I$8,Квитанции!D:D,$B80,Квитанции!E:E,$D80,Квитанции!K:K,$E80,Квитанции!F:F,$F80,Квитанции!C:C,0)</f>
        <v>0</v>
      </c>
      <c r="K80" s="89">
        <f>SUMIFS(Абоненты!L:L,Абоненты!B:B,K$8,Абоненты!C:C,0,Абоненты!D:D,$B80,Абоненты!E:E,$D80,Абоненты!F:F,$F80,Абоненты!J:J,$E80)</f>
        <v>0</v>
      </c>
      <c r="L80" s="248">
        <f>SUMIFS(Квитанции!P:P,Квитанции!B:B,K$8,Квитанции!D:D,$B80,Квитанции!E:E,$D80,Квитанции!K:K,$E80,Квитанции!F:F,$F80,Квитанции!C:C,0)</f>
        <v>0</v>
      </c>
      <c r="M80" s="75">
        <f>SUMIFS(Абоненты!L:L,Абоненты!B:B,M$8,Абоненты!C:C,0,Абоненты!D:D,$B80,Абоненты!E:E,$D80,Абоненты!F:F,$F80,Абоненты!J:J,$E80)</f>
        <v>0</v>
      </c>
      <c r="N80" s="246">
        <f>SUMIFS(Квитанции!P:P,Квитанции!B:B,M$8,Квитанции!D:D,$B80,Квитанции!E:E,$D80,Квитанции!K:K,$E80,Квитанции!F:F,$F80,Квитанции!C:C,0)</f>
        <v>0</v>
      </c>
      <c r="O80" s="89">
        <f>SUMIFS(Абоненты!L:L,Абоненты!B:B,O$8,Абоненты!C:C,0,Абоненты!D:D,$B80,Абоненты!E:E,$D80,Абоненты!F:F,$F80,Абоненты!J:J,$E80)</f>
        <v>0</v>
      </c>
      <c r="P80" s="248">
        <f>SUMIFS(Квитанции!P:P,Квитанции!B:B,O$8,Квитанции!D:D,$B80,Квитанции!E:E,$D80,Квитанции!K:K,$E80,Квитанции!F:F,$F80,Квитанции!C:C,0)</f>
        <v>0</v>
      </c>
      <c r="Q80" s="102">
        <f t="shared" si="73"/>
        <v>0</v>
      </c>
      <c r="R80" s="20">
        <f t="shared" si="74"/>
        <v>0</v>
      </c>
    </row>
    <row r="81" spans="1:18" ht="12.4" customHeight="1" thickBot="1" x14ac:dyDescent="0.25">
      <c r="A81" s="525"/>
      <c r="B81" s="8" t="s">
        <v>178</v>
      </c>
      <c r="C81" s="506"/>
      <c r="D81" s="313"/>
      <c r="E81" s="314"/>
      <c r="F81" s="315"/>
      <c r="G81" s="73">
        <f>G78+G79+G80</f>
        <v>0</v>
      </c>
      <c r="H81" s="86">
        <f t="shared" ref="H81:R81" si="75">H78+H79+H80</f>
        <v>0</v>
      </c>
      <c r="I81" s="73">
        <f t="shared" si="75"/>
        <v>0</v>
      </c>
      <c r="J81" s="98">
        <f t="shared" si="75"/>
        <v>0</v>
      </c>
      <c r="K81" s="85">
        <f t="shared" si="75"/>
        <v>0</v>
      </c>
      <c r="L81" s="86">
        <f t="shared" si="75"/>
        <v>0</v>
      </c>
      <c r="M81" s="73">
        <f t="shared" si="75"/>
        <v>0</v>
      </c>
      <c r="N81" s="98">
        <f t="shared" si="75"/>
        <v>0</v>
      </c>
      <c r="O81" s="85">
        <f t="shared" si="75"/>
        <v>0</v>
      </c>
      <c r="P81" s="86">
        <f t="shared" si="75"/>
        <v>0</v>
      </c>
      <c r="Q81" s="77">
        <f t="shared" si="75"/>
        <v>0</v>
      </c>
      <c r="R81" s="10">
        <f t="shared" si="75"/>
        <v>0</v>
      </c>
    </row>
    <row r="82" spans="1:18" ht="12.4" customHeight="1" x14ac:dyDescent="0.2">
      <c r="A82" s="525"/>
      <c r="B82" s="5" t="s">
        <v>176</v>
      </c>
      <c r="C82" s="505" t="s">
        <v>17</v>
      </c>
      <c r="D82" s="313">
        <v>3</v>
      </c>
      <c r="E82" s="314" t="s">
        <v>200</v>
      </c>
      <c r="F82" s="315">
        <v>2</v>
      </c>
      <c r="G82" s="249">
        <f>SUMIFS(Абоненты!L:L,Абоненты!B:B,G$8,Абоненты!C:C,0,Абоненты!D:D,$B82,Абоненты!E:E,$D82,Абоненты!F:F,$F82,Абоненты!J:J,$E82)</f>
        <v>0</v>
      </c>
      <c r="H82" s="385">
        <f>SUMIFS(Квитанции!P:P,Квитанции!B:B,G$8,Квитанции!D:D,$B82,Квитанции!E:E,$D82,Квитанции!K:K,$E82,Квитанции!F:F,$F82,Квитанции!C:C,0)</f>
        <v>0</v>
      </c>
      <c r="I82" s="249">
        <f>SUMIFS(Абоненты!L:L,Абоненты!B:B,I$8,Абоненты!C:C,0,Абоненты!D:D,$B82,Абоненты!E:E,$D82,Абоненты!F:F,$F82,Абоненты!J:J,$E82)</f>
        <v>0</v>
      </c>
      <c r="J82" s="386">
        <f>SUMIFS(Квитанции!P:P,Квитанции!B:B,I$8,Квитанции!D:D,$B82,Квитанции!E:E,$D82,Квитанции!K:K,$E82,Квитанции!F:F,$F82,Квитанции!C:C,0)</f>
        <v>0</v>
      </c>
      <c r="K82" s="145">
        <f>SUMIFS(Абоненты!L:L,Абоненты!B:B,K$8,Абоненты!C:C,0,Абоненты!D:D,$B82,Абоненты!E:E,$D82,Абоненты!F:F,$F82,Абоненты!J:J,$E82)</f>
        <v>0</v>
      </c>
      <c r="L82" s="67">
        <f>SUMIFS(Квитанции!P:P,Квитанции!B:B,K$8,Квитанции!D:D,$B82,Квитанции!E:E,$D82,Квитанции!K:K,$E82,Квитанции!F:F,$F82,Квитанции!C:C,0)</f>
        <v>0</v>
      </c>
      <c r="M82" s="249">
        <f>SUMIFS(Абоненты!L:L,Абоненты!B:B,M$8,Абоненты!C:C,0,Абоненты!D:D,$B82,Абоненты!E:E,$D82,Абоненты!F:F,$F82,Абоненты!J:J,$E82)</f>
        <v>0</v>
      </c>
      <c r="N82" s="386">
        <f>SUMIFS(Квитанции!P:P,Квитанции!B:B,M$8,Квитанции!D:D,$B82,Квитанции!E:E,$D82,Квитанции!K:K,$E82,Квитанции!F:F,$F82,Квитанции!C:C,0)</f>
        <v>0</v>
      </c>
      <c r="O82" s="145">
        <f>SUMIFS(Абоненты!L:L,Абоненты!B:B,O$8,Абоненты!C:C,0,Абоненты!D:D,$B82,Абоненты!E:E,$D82,Абоненты!F:F,$F82,Абоненты!J:J,$E82)</f>
        <v>0</v>
      </c>
      <c r="P82" s="67">
        <f>SUMIFS(Квитанции!P:P,Квитанции!B:B,O$8,Квитанции!D:D,$B82,Квитанции!E:E,$D82,Квитанции!K:K,$E82,Квитанции!F:F,$F82,Квитанции!C:C,0)</f>
        <v>0</v>
      </c>
      <c r="Q82" s="101">
        <f>G82+I82+K82+M82+O82</f>
        <v>0</v>
      </c>
      <c r="R82" s="23">
        <f t="shared" ref="R82:R84" si="76">H82+J82+L82+N82+P82</f>
        <v>0</v>
      </c>
    </row>
    <row r="83" spans="1:18" ht="12.4" customHeight="1" x14ac:dyDescent="0.2">
      <c r="A83" s="525"/>
      <c r="B83" s="7" t="s">
        <v>10</v>
      </c>
      <c r="C83" s="506"/>
      <c r="D83" s="313">
        <v>3</v>
      </c>
      <c r="E83" s="314" t="s">
        <v>200</v>
      </c>
      <c r="F83" s="315">
        <v>2</v>
      </c>
      <c r="G83" s="84">
        <f>SUMIFS(Абоненты!L:L,Абоненты!B:B,G$8,Абоненты!C:C,0,Абоненты!D:D,$B83,Абоненты!E:E,$D83,Абоненты!F:F,$F83,Абоненты!J:J,$E83)</f>
        <v>0</v>
      </c>
      <c r="H83" s="212">
        <f>SUMIFS(Квитанции!P:P,Квитанции!B:B,G$8,Квитанции!D:D,$B83,Квитанции!E:E,$D83,Квитанции!K:K,$E83,Квитанции!F:F,$F83,Квитанции!C:C,0)</f>
        <v>0</v>
      </c>
      <c r="I83" s="72">
        <f>SUMIFS(Абоненты!L:L,Абоненты!B:B,I$8,Абоненты!C:C,0,Абоненты!D:D,$B83,Абоненты!E:E,$D83,Абоненты!F:F,$F83,Абоненты!J:J,$E83)</f>
        <v>0</v>
      </c>
      <c r="J83" s="97">
        <f>SUMIFS(Квитанции!P:P,Квитанции!B:B,I$8,Квитанции!D:D,$B83,Квитанции!E:E,$D83,Квитанции!K:K,$E83,Квитанции!F:F,$F83,Квитанции!C:C,0)</f>
        <v>0</v>
      </c>
      <c r="K83" s="84">
        <f>SUMIFS(Абоненты!L:L,Абоненты!B:B,K$8,Абоненты!C:C,0,Абоненты!D:D,$B83,Абоненты!E:E,$D83,Абоненты!F:F,$F83,Абоненты!J:J,$E83)</f>
        <v>0</v>
      </c>
      <c r="L83" s="68">
        <f>SUMIFS(Квитанции!P:P,Квитанции!B:B,K$8,Квитанции!D:D,$B83,Квитанции!E:E,$D83,Квитанции!K:K,$E83,Квитанции!F:F,$F83,Квитанции!C:C,0)</f>
        <v>0</v>
      </c>
      <c r="M83" s="72">
        <f>SUMIFS(Абоненты!L:L,Абоненты!B:B,M$8,Абоненты!C:C,0,Абоненты!D:D,$B83,Абоненты!E:E,$D83,Абоненты!F:F,$F83,Абоненты!J:J,$E83)</f>
        <v>0</v>
      </c>
      <c r="N83" s="97">
        <f>SUMIFS(Квитанции!P:P,Квитанции!B:B,M$8,Квитанции!D:D,$B83,Квитанции!E:E,$D83,Квитанции!K:K,$E83,Квитанции!F:F,$F83,Квитанции!C:C,0)</f>
        <v>0</v>
      </c>
      <c r="O83" s="84">
        <f>SUMIFS(Абоненты!L:L,Абоненты!B:B,O$8,Абоненты!C:C,0,Абоненты!D:D,$B83,Абоненты!E:E,$D83,Абоненты!F:F,$F83,Абоненты!J:J,$E83)</f>
        <v>0</v>
      </c>
      <c r="P83" s="68">
        <f>SUMIFS(Квитанции!P:P,Квитанции!B:B,O$8,Квитанции!D:D,$B83,Квитанции!E:E,$D83,Квитанции!K:K,$E83,Квитанции!F:F,$F83,Квитанции!C:C,0)</f>
        <v>0</v>
      </c>
      <c r="Q83" s="28">
        <f t="shared" ref="Q83:Q84" si="77">G83+I83+K83+M83+O83</f>
        <v>0</v>
      </c>
      <c r="R83" s="20">
        <f t="shared" si="76"/>
        <v>0</v>
      </c>
    </row>
    <row r="84" spans="1:18" ht="12.4" customHeight="1" x14ac:dyDescent="0.2">
      <c r="A84" s="525"/>
      <c r="B84" s="7" t="s">
        <v>177</v>
      </c>
      <c r="C84" s="506"/>
      <c r="D84" s="313">
        <v>3</v>
      </c>
      <c r="E84" s="314" t="s">
        <v>200</v>
      </c>
      <c r="F84" s="315">
        <v>2</v>
      </c>
      <c r="G84" s="84">
        <f>SUMIFS(Абоненты!L:L,Абоненты!B:B,G$8,Абоненты!C:C,0,Абоненты!D:D,$B84,Абоненты!E:E,$D84,Абоненты!F:F,$F84,Абоненты!J:J,$E84)</f>
        <v>0</v>
      </c>
      <c r="H84" s="326">
        <f>SUMIFS(Квитанции!P:P,Квитанции!B:B,G$8,Квитанции!D:D,$B84,Квитанции!E:E,$D84,Квитанции!K:K,$E84,Квитанции!F:F,$F84,Квитанции!C:C,0)</f>
        <v>0</v>
      </c>
      <c r="I84" s="75">
        <f>SUMIFS(Абоненты!L:L,Абоненты!B:B,I$8,Абоненты!C:C,0,Абоненты!D:D,$B84,Абоненты!E:E,$D84,Абоненты!F:F,$F84,Абоненты!J:J,$E84)</f>
        <v>0</v>
      </c>
      <c r="J84" s="246">
        <f>SUMIFS(Квитанции!P:P,Квитанции!B:B,I$8,Квитанции!D:D,$B84,Квитанции!E:E,$D84,Квитанции!K:K,$E84,Квитанции!F:F,$F84,Квитанции!C:C,0)</f>
        <v>0</v>
      </c>
      <c r="K84" s="89">
        <f>SUMIFS(Абоненты!L:L,Абоненты!B:B,K$8,Абоненты!C:C,0,Абоненты!D:D,$B84,Абоненты!E:E,$D84,Абоненты!F:F,$F84,Абоненты!J:J,$E84)</f>
        <v>0</v>
      </c>
      <c r="L84" s="248">
        <f>SUMIFS(Квитанции!P:P,Квитанции!B:B,K$8,Квитанции!D:D,$B84,Квитанции!E:E,$D84,Квитанции!K:K,$E84,Квитанции!F:F,$F84,Квитанции!C:C,0)</f>
        <v>0</v>
      </c>
      <c r="M84" s="75">
        <f>SUMIFS(Абоненты!L:L,Абоненты!B:B,M$8,Абоненты!C:C,0,Абоненты!D:D,$B84,Абоненты!E:E,$D84,Абоненты!F:F,$F84,Абоненты!J:J,$E84)</f>
        <v>0</v>
      </c>
      <c r="N84" s="246">
        <f>SUMIFS(Квитанции!P:P,Квитанции!B:B,M$8,Квитанции!D:D,$B84,Квитанции!E:E,$D84,Квитанции!K:K,$E84,Квитанции!F:F,$F84,Квитанции!C:C,0)</f>
        <v>0</v>
      </c>
      <c r="O84" s="89">
        <f>SUMIFS(Абоненты!L:L,Абоненты!B:B,O$8,Абоненты!C:C,0,Абоненты!D:D,$B84,Абоненты!E:E,$D84,Абоненты!F:F,$F84,Абоненты!J:J,$E84)</f>
        <v>0</v>
      </c>
      <c r="P84" s="248">
        <f>SUMIFS(Квитанции!P:P,Квитанции!B:B,O$8,Квитанции!D:D,$B84,Квитанции!E:E,$D84,Квитанции!K:K,$E84,Квитанции!F:F,$F84,Квитанции!C:C,0)</f>
        <v>0</v>
      </c>
      <c r="Q84" s="102">
        <f t="shared" si="77"/>
        <v>0</v>
      </c>
      <c r="R84" s="20">
        <f t="shared" si="76"/>
        <v>0</v>
      </c>
    </row>
    <row r="85" spans="1:18" ht="12.4" customHeight="1" thickBot="1" x14ac:dyDescent="0.25">
      <c r="A85" s="525"/>
      <c r="B85" s="8" t="s">
        <v>178</v>
      </c>
      <c r="C85" s="506"/>
      <c r="D85" s="313"/>
      <c r="E85" s="314"/>
      <c r="F85" s="315"/>
      <c r="G85" s="73">
        <f>G82+G83+G84</f>
        <v>0</v>
      </c>
      <c r="H85" s="86">
        <f t="shared" ref="H85:R85" si="78">H82+H83+H84</f>
        <v>0</v>
      </c>
      <c r="I85" s="73">
        <f t="shared" si="78"/>
        <v>0</v>
      </c>
      <c r="J85" s="98">
        <f t="shared" si="78"/>
        <v>0</v>
      </c>
      <c r="K85" s="85">
        <f t="shared" si="78"/>
        <v>0</v>
      </c>
      <c r="L85" s="86">
        <f t="shared" si="78"/>
        <v>0</v>
      </c>
      <c r="M85" s="73">
        <f t="shared" si="78"/>
        <v>0</v>
      </c>
      <c r="N85" s="98">
        <f t="shared" si="78"/>
        <v>0</v>
      </c>
      <c r="O85" s="85">
        <f t="shared" si="78"/>
        <v>0</v>
      </c>
      <c r="P85" s="86">
        <f t="shared" si="78"/>
        <v>0</v>
      </c>
      <c r="Q85" s="77">
        <f t="shared" si="78"/>
        <v>0</v>
      </c>
      <c r="R85" s="10">
        <f t="shared" si="78"/>
        <v>0</v>
      </c>
    </row>
    <row r="86" spans="1:18" ht="12.4" customHeight="1" x14ac:dyDescent="0.2">
      <c r="A86" s="525"/>
      <c r="B86" s="5" t="s">
        <v>176</v>
      </c>
      <c r="C86" s="505" t="s">
        <v>18</v>
      </c>
      <c r="D86" s="313"/>
      <c r="E86" s="314"/>
      <c r="F86" s="315"/>
      <c r="G86" s="71">
        <f>G78+G82</f>
        <v>0</v>
      </c>
      <c r="H86" s="66">
        <f t="shared" ref="H86:P86" si="79">H78+H82</f>
        <v>0</v>
      </c>
      <c r="I86" s="71">
        <f t="shared" si="79"/>
        <v>0</v>
      </c>
      <c r="J86" s="96">
        <f t="shared" si="79"/>
        <v>0</v>
      </c>
      <c r="K86" s="83">
        <f t="shared" si="79"/>
        <v>0</v>
      </c>
      <c r="L86" s="66">
        <f t="shared" si="79"/>
        <v>0</v>
      </c>
      <c r="M86" s="71">
        <f t="shared" si="79"/>
        <v>0</v>
      </c>
      <c r="N86" s="96">
        <f t="shared" si="79"/>
        <v>0</v>
      </c>
      <c r="O86" s="83">
        <f t="shared" si="79"/>
        <v>0</v>
      </c>
      <c r="P86" s="66">
        <f t="shared" si="79"/>
        <v>0</v>
      </c>
      <c r="Q86" s="101">
        <f>G86+I86+K86+M86+O86</f>
        <v>0</v>
      </c>
      <c r="R86" s="23">
        <f t="shared" ref="R86:R88" si="80">H86+J86+L86+N86+P86</f>
        <v>0</v>
      </c>
    </row>
    <row r="87" spans="1:18" ht="12.4" customHeight="1" x14ac:dyDescent="0.2">
      <c r="A87" s="525"/>
      <c r="B87" s="7" t="s">
        <v>10</v>
      </c>
      <c r="C87" s="506"/>
      <c r="D87" s="313"/>
      <c r="E87" s="314"/>
      <c r="F87" s="315"/>
      <c r="G87" s="72">
        <f t="shared" ref="G87:P87" si="81">G79+G83</f>
        <v>0</v>
      </c>
      <c r="H87" s="68">
        <f t="shared" si="81"/>
        <v>0</v>
      </c>
      <c r="I87" s="72">
        <f t="shared" si="81"/>
        <v>0</v>
      </c>
      <c r="J87" s="97">
        <f t="shared" si="81"/>
        <v>0</v>
      </c>
      <c r="K87" s="84">
        <f t="shared" si="81"/>
        <v>0</v>
      </c>
      <c r="L87" s="68">
        <f t="shared" si="81"/>
        <v>0</v>
      </c>
      <c r="M87" s="72">
        <f t="shared" si="81"/>
        <v>0</v>
      </c>
      <c r="N87" s="97">
        <f t="shared" si="81"/>
        <v>0</v>
      </c>
      <c r="O87" s="84">
        <f t="shared" si="81"/>
        <v>0</v>
      </c>
      <c r="P87" s="68">
        <f t="shared" si="81"/>
        <v>0</v>
      </c>
      <c r="Q87" s="28">
        <f t="shared" ref="Q87:Q88" si="82">G87+I87+K87+M87+O87</f>
        <v>0</v>
      </c>
      <c r="R87" s="20">
        <f t="shared" si="80"/>
        <v>0</v>
      </c>
    </row>
    <row r="88" spans="1:18" ht="12.4" customHeight="1" x14ac:dyDescent="0.2">
      <c r="A88" s="525"/>
      <c r="B88" s="7" t="s">
        <v>177</v>
      </c>
      <c r="C88" s="506"/>
      <c r="D88" s="313"/>
      <c r="E88" s="314"/>
      <c r="F88" s="315"/>
      <c r="G88" s="72">
        <f t="shared" ref="G88:P88" si="83">G80+G84</f>
        <v>0</v>
      </c>
      <c r="H88" s="68">
        <f t="shared" si="83"/>
        <v>0</v>
      </c>
      <c r="I88" s="72">
        <f t="shared" si="83"/>
        <v>0</v>
      </c>
      <c r="J88" s="97">
        <f t="shared" si="83"/>
        <v>0</v>
      </c>
      <c r="K88" s="84">
        <f t="shared" si="83"/>
        <v>0</v>
      </c>
      <c r="L88" s="68">
        <f t="shared" si="83"/>
        <v>0</v>
      </c>
      <c r="M88" s="72">
        <f t="shared" si="83"/>
        <v>0</v>
      </c>
      <c r="N88" s="97">
        <f t="shared" si="83"/>
        <v>0</v>
      </c>
      <c r="O88" s="84">
        <f t="shared" si="83"/>
        <v>0</v>
      </c>
      <c r="P88" s="68">
        <f t="shared" si="83"/>
        <v>0</v>
      </c>
      <c r="Q88" s="102">
        <f t="shared" si="82"/>
        <v>0</v>
      </c>
      <c r="R88" s="20">
        <f t="shared" si="80"/>
        <v>0</v>
      </c>
    </row>
    <row r="89" spans="1:18" ht="12.4" customHeight="1" thickBot="1" x14ac:dyDescent="0.25">
      <c r="A89" s="526"/>
      <c r="B89" s="8" t="s">
        <v>178</v>
      </c>
      <c r="C89" s="507"/>
      <c r="D89" s="313"/>
      <c r="E89" s="314"/>
      <c r="F89" s="315"/>
      <c r="G89" s="73">
        <f>G86+G87+G88</f>
        <v>0</v>
      </c>
      <c r="H89" s="86">
        <f t="shared" ref="H89:R89" si="84">H86+H87+H88</f>
        <v>0</v>
      </c>
      <c r="I89" s="73">
        <f t="shared" si="84"/>
        <v>0</v>
      </c>
      <c r="J89" s="98">
        <f t="shared" si="84"/>
        <v>0</v>
      </c>
      <c r="K89" s="85">
        <f t="shared" si="84"/>
        <v>0</v>
      </c>
      <c r="L89" s="86">
        <f t="shared" si="84"/>
        <v>0</v>
      </c>
      <c r="M89" s="73">
        <f t="shared" si="84"/>
        <v>0</v>
      </c>
      <c r="N89" s="98">
        <f t="shared" si="84"/>
        <v>0</v>
      </c>
      <c r="O89" s="85">
        <f t="shared" si="84"/>
        <v>0</v>
      </c>
      <c r="P89" s="86">
        <f t="shared" si="84"/>
        <v>0</v>
      </c>
      <c r="Q89" s="77">
        <f t="shared" si="84"/>
        <v>0</v>
      </c>
      <c r="R89" s="10">
        <f t="shared" si="84"/>
        <v>0</v>
      </c>
    </row>
    <row r="90" spans="1:18" ht="13.15" customHeight="1" x14ac:dyDescent="0.2">
      <c r="A90" s="133" t="s">
        <v>0</v>
      </c>
      <c r="B90" s="55"/>
      <c r="C90" s="56"/>
      <c r="D90" s="316"/>
      <c r="E90" s="314"/>
      <c r="F90" s="315"/>
      <c r="G90" s="87"/>
      <c r="H90" s="56"/>
      <c r="I90" s="55"/>
      <c r="J90" s="55"/>
      <c r="K90" s="87"/>
      <c r="L90" s="56"/>
      <c r="M90" s="55"/>
      <c r="N90" s="55"/>
      <c r="O90" s="87"/>
      <c r="P90" s="56"/>
      <c r="Q90" s="55"/>
      <c r="R90" s="56"/>
    </row>
    <row r="91" spans="1:18" ht="13.15" customHeight="1" x14ac:dyDescent="0.2">
      <c r="A91" s="134" t="s">
        <v>51</v>
      </c>
      <c r="B91" s="28" t="s">
        <v>30</v>
      </c>
      <c r="C91" s="131" t="s">
        <v>30</v>
      </c>
      <c r="D91" s="319"/>
      <c r="E91" s="314" t="s">
        <v>200</v>
      </c>
      <c r="F91" s="315">
        <v>2</v>
      </c>
      <c r="G91" s="30" t="s">
        <v>30</v>
      </c>
      <c r="H91" s="68">
        <f>SUMIFS(Квитанции!P:P,Квитанции!B:B,G$8,Квитанции!G:G,$F91,Квитанции!K:K,$E91,Квитанции!F:F,2,Квитанции!C:C,0)</f>
        <v>0</v>
      </c>
      <c r="I91" s="28" t="s">
        <v>30</v>
      </c>
      <c r="J91" s="97">
        <f>SUMIFS(Квитанции!P:P,Квитанции!B:B,IG$8,Квитанции!G:G,$F91,Квитанции!K:K,$E91,Квитанции!F:F,2,Квитанции!C:C,0)</f>
        <v>0</v>
      </c>
      <c r="K91" s="30" t="s">
        <v>30</v>
      </c>
      <c r="L91" s="68">
        <f>SUMIFS(Квитанции!P:P,Квитанции!B:B,K$8,Квитанции!G:G,$F91,Квитанции!K:K,$E91,Квитанции!F:F,2,Квитанции!C:C,0)</f>
        <v>0</v>
      </c>
      <c r="M91" s="28" t="s">
        <v>30</v>
      </c>
      <c r="N91" s="97">
        <f>SUMIFS(Квитанции!P:P,Квитанции!B:B,M$8,Квитанции!G:G,$F91,Квитанции!K:K,$E91,Квитанции!F:F,2,Квитанции!C:C,0)</f>
        <v>0</v>
      </c>
      <c r="O91" s="30" t="s">
        <v>30</v>
      </c>
      <c r="P91" s="68">
        <f>SUMIFS(Квитанции!P:P,Квитанции!B:B,O$8,Квитанции!G:G,$F91,Квитанции!K:K,$E91,Квитанции!F:F,2,Квитанции!C:C,0)</f>
        <v>0</v>
      </c>
      <c r="Q91" s="28" t="s">
        <v>30</v>
      </c>
      <c r="R91" s="20">
        <f>P91+N91+L91+J91+H91</f>
        <v>0</v>
      </c>
    </row>
    <row r="92" spans="1:18" ht="13.15" customHeight="1" thickBot="1" x14ac:dyDescent="0.25">
      <c r="A92" s="136" t="s">
        <v>52</v>
      </c>
      <c r="B92" s="77" t="s">
        <v>30</v>
      </c>
      <c r="C92" s="132" t="s">
        <v>30</v>
      </c>
      <c r="D92" s="319"/>
      <c r="E92" s="314" t="s">
        <v>200</v>
      </c>
      <c r="F92" s="315">
        <v>1</v>
      </c>
      <c r="G92" s="90" t="s">
        <v>30</v>
      </c>
      <c r="H92" s="86">
        <f>SUMIFS(Квитанции!P:P,Квитанции!B:B,G$8,Квитанции!G:G,$F92,Квитанции!K:K,$E92,Квитанции!F:F,2,Квитанции!C:C,0)</f>
        <v>0</v>
      </c>
      <c r="I92" s="28" t="s">
        <v>30</v>
      </c>
      <c r="J92" s="97">
        <f>SUMIFS(Квитанции!P:P,Квитанции!B:B,IG$8,Квитанции!G:G,$F92,Квитанции!K:K,$E92,Квитанции!F:F,2,Квитанции!C:C,0)</f>
        <v>0</v>
      </c>
      <c r="K92" s="30" t="s">
        <v>30</v>
      </c>
      <c r="L92" s="68">
        <f>SUMIFS(Квитанции!P:P,Квитанции!B:B,K$8,Квитанции!G:G,$F92,Квитанции!K:K,$E92,Квитанции!F:F,2,Квитанции!C:C,0)</f>
        <v>0</v>
      </c>
      <c r="M92" s="28" t="s">
        <v>30</v>
      </c>
      <c r="N92" s="97">
        <f>SUMIFS(Квитанции!P:P,Квитанции!B:B,M$8,Квитанции!G:G,$F92,Квитанции!K:K,$E92,Квитанции!F:F,2,Квитанции!C:C,0)</f>
        <v>0</v>
      </c>
      <c r="O92" s="30" t="s">
        <v>30</v>
      </c>
      <c r="P92" s="68">
        <f>SUMIFS(Квитанции!P:P,Квитанции!B:B,O$8,Квитанции!G:G,$F92,Квитанции!K:K,$E92,Квитанции!F:F,2,Квитанции!C:C,0)</f>
        <v>0</v>
      </c>
      <c r="Q92" s="28" t="s">
        <v>30</v>
      </c>
      <c r="R92" s="10">
        <f t="shared" ref="R92" si="85">P92+N92+L92+J92+H92</f>
        <v>0</v>
      </c>
    </row>
    <row r="93" spans="1:18" ht="13.15" customHeight="1" x14ac:dyDescent="0.2">
      <c r="A93" s="508" t="s">
        <v>40</v>
      </c>
      <c r="B93" s="5" t="s">
        <v>176</v>
      </c>
      <c r="C93" s="505" t="s">
        <v>16</v>
      </c>
      <c r="D93" s="313">
        <v>1</v>
      </c>
      <c r="E93" s="314" t="s">
        <v>200</v>
      </c>
      <c r="F93" s="315">
        <v>3</v>
      </c>
      <c r="G93" s="249">
        <f>SUMIFS(Абоненты!L:L,Абоненты!B:B,G$8,Абоненты!C:C,0,Абоненты!D:D,$B93,Абоненты!E:E,$D93,Абоненты!F:F,$F93,Абоненты!J:J,$E93)</f>
        <v>0</v>
      </c>
      <c r="H93" s="385">
        <f>SUMIFS(Квитанции!P:P,Квитанции!B:B,G$8,Квитанции!D:D,$B93,Квитанции!E:E,$D93,Квитанции!K:K,$E93,Квитанции!F:F,$F93,Квитанции!C:C,0)</f>
        <v>0</v>
      </c>
      <c r="I93" s="249">
        <f>SUMIFS(Абоненты!L:L,Абоненты!B:B,I$8,Абоненты!C:C,0,Абоненты!D:D,$B93,Абоненты!E:E,$D93,Абоненты!F:F,$F93,Абоненты!J:J,$E93)</f>
        <v>0</v>
      </c>
      <c r="J93" s="386">
        <f>SUMIFS(Квитанции!P:P,Квитанции!B:B,I$8,Квитанции!D:D,$B93,Квитанции!E:E,$D93,Квитанции!K:K,$E93,Квитанции!F:F,$F93,Квитанции!C:C,0)</f>
        <v>0</v>
      </c>
      <c r="K93" s="145">
        <f>SUMIFS(Абоненты!L:L,Абоненты!B:B,K$8,Абоненты!C:C,0,Абоненты!D:D,$B93,Абоненты!E:E,$D93,Абоненты!F:F,$F93,Абоненты!J:J,$E93)</f>
        <v>0</v>
      </c>
      <c r="L93" s="67">
        <f>SUMIFS(Квитанции!P:P,Квитанции!B:B,K$8,Квитанции!D:D,$B93,Квитанции!E:E,$D93,Квитанции!K:K,$E93,Квитанции!F:F,$F93,Квитанции!C:C,0)</f>
        <v>0</v>
      </c>
      <c r="M93" s="249">
        <f>SUMIFS(Абоненты!L:L,Абоненты!B:B,M$8,Абоненты!C:C,0,Абоненты!D:D,$B93,Абоненты!E:E,$D93,Абоненты!F:F,$F93,Абоненты!J:J,$E93)</f>
        <v>0</v>
      </c>
      <c r="N93" s="386">
        <f>SUMIFS(Квитанции!P:P,Квитанции!B:B,M$8,Квитанции!D:D,$B93,Квитанции!E:E,$D93,Квитанции!K:K,$E93,Квитанции!F:F,$F93,Квитанции!C:C,0)</f>
        <v>0</v>
      </c>
      <c r="O93" s="145">
        <f>SUMIFS(Абоненты!L:L,Абоненты!B:B,O$8,Абоненты!C:C,0,Абоненты!D:D,$B93,Абоненты!E:E,$D93,Абоненты!F:F,$F93,Абоненты!J:J,$E93)</f>
        <v>0</v>
      </c>
      <c r="P93" s="67">
        <f>SUMIFS(Квитанции!P:P,Квитанции!B:B,O$8,Квитанции!D:D,$B93,Квитанции!E:E,$D93,Квитанции!K:K,$E93,Квитанции!F:F,$F93,Квитанции!C:C,0)</f>
        <v>0</v>
      </c>
      <c r="Q93" s="101">
        <f>G93+I93+K93+M93+O93</f>
        <v>0</v>
      </c>
      <c r="R93" s="23">
        <f>H93+J93+L93+N93+P93</f>
        <v>0</v>
      </c>
    </row>
    <row r="94" spans="1:18" ht="13.15" customHeight="1" x14ac:dyDescent="0.2">
      <c r="A94" s="509"/>
      <c r="B94" s="7" t="s">
        <v>10</v>
      </c>
      <c r="C94" s="506"/>
      <c r="D94" s="313">
        <v>1</v>
      </c>
      <c r="E94" s="314" t="s">
        <v>200</v>
      </c>
      <c r="F94" s="315">
        <v>3</v>
      </c>
      <c r="G94" s="84">
        <f>SUMIFS(Абоненты!L:L,Абоненты!B:B,G$8,Абоненты!C:C,0,Абоненты!D:D,$B94,Абоненты!E:E,$D94,Абоненты!F:F,$F94,Абоненты!J:J,$E94)</f>
        <v>0</v>
      </c>
      <c r="H94" s="212">
        <f>SUMIFS(Квитанции!P:P,Квитанции!B:B,G$8,Квитанции!D:D,$B94,Квитанции!E:E,$D94,Квитанции!K:K,$E94,Квитанции!F:F,$F94,Квитанции!C:C,0)</f>
        <v>0</v>
      </c>
      <c r="I94" s="72">
        <f>SUMIFS(Абоненты!L:L,Абоненты!B:B,I$8,Абоненты!C:C,0,Абоненты!D:D,$B94,Абоненты!E:E,$D94,Абоненты!F:F,$F94,Абоненты!J:J,$E94)</f>
        <v>0</v>
      </c>
      <c r="J94" s="97">
        <f>SUMIFS(Квитанции!P:P,Квитанции!B:B,I$8,Квитанции!D:D,$B94,Квитанции!E:E,$D94,Квитанции!K:K,$E94,Квитанции!F:F,$F94,Квитанции!C:C,0)</f>
        <v>0</v>
      </c>
      <c r="K94" s="84">
        <f>SUMIFS(Абоненты!L:L,Абоненты!B:B,K$8,Абоненты!C:C,0,Абоненты!D:D,$B94,Абоненты!E:E,$D94,Абоненты!F:F,$F94,Абоненты!J:J,$E94)</f>
        <v>0</v>
      </c>
      <c r="L94" s="68">
        <f>SUMIFS(Квитанции!P:P,Квитанции!B:B,K$8,Квитанции!D:D,$B94,Квитанции!E:E,$D94,Квитанции!K:K,$E94,Квитанции!F:F,$F94,Квитанции!C:C,0)</f>
        <v>0</v>
      </c>
      <c r="M94" s="72">
        <f>SUMIFS(Абоненты!L:L,Абоненты!B:B,M$8,Абоненты!C:C,0,Абоненты!D:D,$B94,Абоненты!E:E,$D94,Абоненты!F:F,$F94,Абоненты!J:J,$E94)</f>
        <v>0</v>
      </c>
      <c r="N94" s="97">
        <f>SUMIFS(Квитанции!P:P,Квитанции!B:B,M$8,Квитанции!D:D,$B94,Квитанции!E:E,$D94,Квитанции!K:K,$E94,Квитанции!F:F,$F94,Квитанции!C:C,0)</f>
        <v>0</v>
      </c>
      <c r="O94" s="84">
        <f>SUMIFS(Абоненты!L:L,Абоненты!B:B,O$8,Абоненты!C:C,0,Абоненты!D:D,$B94,Абоненты!E:E,$D94,Абоненты!F:F,$F94,Абоненты!J:J,$E94)</f>
        <v>0</v>
      </c>
      <c r="P94" s="68">
        <f>SUMIFS(Квитанции!P:P,Квитанции!B:B,O$8,Квитанции!D:D,$B94,Квитанции!E:E,$D94,Квитанции!K:K,$E94,Квитанции!F:F,$F94,Квитанции!C:C,0)</f>
        <v>0</v>
      </c>
      <c r="Q94" s="28">
        <f t="shared" ref="Q94:Q95" si="86">G94+I94+K94+M94+O94</f>
        <v>0</v>
      </c>
      <c r="R94" s="20">
        <f t="shared" ref="R94:R95" si="87">H94+J94+L94+N94+P94</f>
        <v>0</v>
      </c>
    </row>
    <row r="95" spans="1:18" ht="13.15" customHeight="1" x14ac:dyDescent="0.2">
      <c r="A95" s="509"/>
      <c r="B95" s="7" t="s">
        <v>177</v>
      </c>
      <c r="C95" s="506"/>
      <c r="D95" s="313">
        <v>1</v>
      </c>
      <c r="E95" s="314" t="s">
        <v>200</v>
      </c>
      <c r="F95" s="315">
        <v>3</v>
      </c>
      <c r="G95" s="84">
        <f>SUMIFS(Абоненты!L:L,Абоненты!B:B,G$8,Абоненты!C:C,0,Абоненты!D:D,$B95,Абоненты!E:E,$D95,Абоненты!F:F,$F95,Абоненты!J:J,$E95)</f>
        <v>0</v>
      </c>
      <c r="H95" s="326">
        <f>SUMIFS(Квитанции!P:P,Квитанции!B:B,G$8,Квитанции!D:D,$B95,Квитанции!E:E,$D95,Квитанции!K:K,$E95,Квитанции!F:F,$F95,Квитанции!C:C,0)</f>
        <v>0</v>
      </c>
      <c r="I95" s="75">
        <f>SUMIFS(Абоненты!L:L,Абоненты!B:B,I$8,Абоненты!C:C,0,Абоненты!D:D,$B95,Абоненты!E:E,$D95,Абоненты!F:F,$F95,Абоненты!J:J,$E95)</f>
        <v>0</v>
      </c>
      <c r="J95" s="246">
        <f>SUMIFS(Квитанции!P:P,Квитанции!B:B,I$8,Квитанции!D:D,$B95,Квитанции!E:E,$D95,Квитанции!K:K,$E95,Квитанции!F:F,$F95,Квитанции!C:C,0)</f>
        <v>0</v>
      </c>
      <c r="K95" s="89">
        <f>SUMIFS(Абоненты!L:L,Абоненты!B:B,K$8,Абоненты!C:C,0,Абоненты!D:D,$B95,Абоненты!E:E,$D95,Абоненты!F:F,$F95,Абоненты!J:J,$E95)</f>
        <v>0</v>
      </c>
      <c r="L95" s="248">
        <f>SUMIFS(Квитанции!P:P,Квитанции!B:B,K$8,Квитанции!D:D,$B95,Квитанции!E:E,$D95,Квитанции!K:K,$E95,Квитанции!F:F,$F95,Квитанции!C:C,0)</f>
        <v>0</v>
      </c>
      <c r="M95" s="75">
        <f>SUMIFS(Абоненты!L:L,Абоненты!B:B,M$8,Абоненты!C:C,0,Абоненты!D:D,$B95,Абоненты!E:E,$D95,Абоненты!F:F,$F95,Абоненты!J:J,$E95)</f>
        <v>0</v>
      </c>
      <c r="N95" s="246">
        <f>SUMIFS(Квитанции!P:P,Квитанции!B:B,M$8,Квитанции!D:D,$B95,Квитанции!E:E,$D95,Квитанции!K:K,$E95,Квитанции!F:F,$F95,Квитанции!C:C,0)</f>
        <v>0</v>
      </c>
      <c r="O95" s="89">
        <f>SUMIFS(Абоненты!L:L,Абоненты!B:B,O$8,Абоненты!C:C,0,Абоненты!D:D,$B95,Абоненты!E:E,$D95,Абоненты!F:F,$F95,Абоненты!J:J,$E95)</f>
        <v>0</v>
      </c>
      <c r="P95" s="248">
        <f>SUMIFS(Квитанции!P:P,Квитанции!B:B,O$8,Квитанции!D:D,$B95,Квитанции!E:E,$D95,Квитанции!K:K,$E95,Квитанции!F:F,$F95,Квитанции!C:C,0)</f>
        <v>0</v>
      </c>
      <c r="Q95" s="102">
        <f t="shared" si="86"/>
        <v>0</v>
      </c>
      <c r="R95" s="20">
        <f t="shared" si="87"/>
        <v>0</v>
      </c>
    </row>
    <row r="96" spans="1:18" ht="13.15" customHeight="1" thickBot="1" x14ac:dyDescent="0.25">
      <c r="A96" s="509"/>
      <c r="B96" s="8" t="s">
        <v>178</v>
      </c>
      <c r="C96" s="507"/>
      <c r="D96" s="313"/>
      <c r="E96" s="314"/>
      <c r="F96" s="315"/>
      <c r="G96" s="73">
        <f>G93+G94+G95</f>
        <v>0</v>
      </c>
      <c r="H96" s="86">
        <f t="shared" ref="H96:R96" si="88">H93+H94+H95</f>
        <v>0</v>
      </c>
      <c r="I96" s="73">
        <f t="shared" si="88"/>
        <v>0</v>
      </c>
      <c r="J96" s="98">
        <f t="shared" si="88"/>
        <v>0</v>
      </c>
      <c r="K96" s="85">
        <f t="shared" si="88"/>
        <v>0</v>
      </c>
      <c r="L96" s="86">
        <f t="shared" si="88"/>
        <v>0</v>
      </c>
      <c r="M96" s="73">
        <f t="shared" si="88"/>
        <v>0</v>
      </c>
      <c r="N96" s="98">
        <f t="shared" si="88"/>
        <v>0</v>
      </c>
      <c r="O96" s="85">
        <f t="shared" si="88"/>
        <v>0</v>
      </c>
      <c r="P96" s="86">
        <f t="shared" si="88"/>
        <v>0</v>
      </c>
      <c r="Q96" s="77">
        <f t="shared" si="88"/>
        <v>0</v>
      </c>
      <c r="R96" s="10">
        <f t="shared" si="88"/>
        <v>0</v>
      </c>
    </row>
    <row r="97" spans="1:18" ht="13.15" customHeight="1" x14ac:dyDescent="0.2">
      <c r="A97" s="509"/>
      <c r="B97" s="5" t="s">
        <v>176</v>
      </c>
      <c r="C97" s="505" t="s">
        <v>17</v>
      </c>
      <c r="D97" s="313">
        <v>3</v>
      </c>
      <c r="E97" s="314" t="s">
        <v>200</v>
      </c>
      <c r="F97" s="315">
        <v>3</v>
      </c>
      <c r="G97" s="249">
        <f>SUMIFS(Абоненты!L:L,Абоненты!B:B,G$8,Абоненты!C:C,0,Абоненты!D:D,$B97,Абоненты!E:E,$D97,Абоненты!F:F,$F97,Абоненты!J:J,$E97)</f>
        <v>0</v>
      </c>
      <c r="H97" s="385">
        <f>SUMIFS(Квитанции!P:P,Квитанции!B:B,G$8,Квитанции!D:D,$B97,Квитанции!E:E,$D97,Квитанции!K:K,$E97,Квитанции!F:F,$F97,Квитанции!C:C,0)</f>
        <v>0</v>
      </c>
      <c r="I97" s="249">
        <f>SUMIFS(Абоненты!L:L,Абоненты!B:B,I$8,Абоненты!C:C,0,Абоненты!D:D,$B97,Абоненты!E:E,$D97,Абоненты!F:F,$F97,Абоненты!J:J,$E97)</f>
        <v>0</v>
      </c>
      <c r="J97" s="386">
        <f>SUMIFS(Квитанции!P:P,Квитанции!B:B,I$8,Квитанции!D:D,$B97,Квитанции!E:E,$D97,Квитанции!K:K,$E97,Квитанции!F:F,$F97,Квитанции!C:C,0)</f>
        <v>0</v>
      </c>
      <c r="K97" s="145">
        <f>SUMIFS(Абоненты!L:L,Абоненты!B:B,K$8,Абоненты!C:C,0,Абоненты!D:D,$B97,Абоненты!E:E,$D97,Абоненты!F:F,$F97,Абоненты!J:J,$E97)</f>
        <v>0</v>
      </c>
      <c r="L97" s="67">
        <f>SUMIFS(Квитанции!P:P,Квитанции!B:B,K$8,Квитанции!D:D,$B97,Квитанции!E:E,$D97,Квитанции!K:K,$E97,Квитанции!F:F,$F97,Квитанции!C:C,0)</f>
        <v>0</v>
      </c>
      <c r="M97" s="249">
        <f>SUMIFS(Абоненты!L:L,Абоненты!B:B,M$8,Абоненты!C:C,0,Абоненты!D:D,$B97,Абоненты!E:E,$D97,Абоненты!F:F,$F97,Абоненты!J:J,$E97)</f>
        <v>0</v>
      </c>
      <c r="N97" s="386">
        <f>SUMIFS(Квитанции!P:P,Квитанции!B:B,M$8,Квитанции!D:D,$B97,Квитанции!E:E,$D97,Квитанции!K:K,$E97,Квитанции!F:F,$F97,Квитанции!C:C,0)</f>
        <v>0</v>
      </c>
      <c r="O97" s="145">
        <f>SUMIFS(Абоненты!L:L,Абоненты!B:B,O$8,Абоненты!C:C,0,Абоненты!D:D,$B97,Абоненты!E:E,$D97,Абоненты!F:F,$F97,Абоненты!J:J,$E97)</f>
        <v>0</v>
      </c>
      <c r="P97" s="67">
        <f>SUMIFS(Квитанции!P:P,Квитанции!B:B,O$8,Квитанции!D:D,$B97,Квитанции!E:E,$D97,Квитанции!K:K,$E97,Квитанции!F:F,$F97,Квитанции!C:C,0)</f>
        <v>0</v>
      </c>
      <c r="Q97" s="101">
        <f>G97+I97+K97+M97+O97</f>
        <v>0</v>
      </c>
      <c r="R97" s="23">
        <f t="shared" ref="R97:R99" si="89">H97+J97+L97+N97+P97</f>
        <v>0</v>
      </c>
    </row>
    <row r="98" spans="1:18" ht="13.15" customHeight="1" x14ac:dyDescent="0.2">
      <c r="A98" s="509"/>
      <c r="B98" s="7" t="s">
        <v>10</v>
      </c>
      <c r="C98" s="506"/>
      <c r="D98" s="313">
        <v>3</v>
      </c>
      <c r="E98" s="314" t="s">
        <v>200</v>
      </c>
      <c r="F98" s="315">
        <v>3</v>
      </c>
      <c r="G98" s="84">
        <f>SUMIFS(Абоненты!L:L,Абоненты!B:B,G$8,Абоненты!C:C,0,Абоненты!D:D,$B98,Абоненты!E:E,$D98,Абоненты!F:F,$F98,Абоненты!J:J,$E98)</f>
        <v>0</v>
      </c>
      <c r="H98" s="212">
        <f>SUMIFS(Квитанции!P:P,Квитанции!B:B,G$8,Квитанции!D:D,$B98,Квитанции!E:E,$D98,Квитанции!K:K,$E98,Квитанции!F:F,$F98,Квитанции!C:C,0)</f>
        <v>0</v>
      </c>
      <c r="I98" s="72">
        <f>SUMIFS(Абоненты!L:L,Абоненты!B:B,I$8,Абоненты!C:C,0,Абоненты!D:D,$B98,Абоненты!E:E,$D98,Абоненты!F:F,$F98,Абоненты!J:J,$E98)</f>
        <v>0</v>
      </c>
      <c r="J98" s="97">
        <f>SUMIFS(Квитанции!P:P,Квитанции!B:B,I$8,Квитанции!D:D,$B98,Квитанции!E:E,$D98,Квитанции!K:K,$E98,Квитанции!F:F,$F98,Квитанции!C:C,0)</f>
        <v>0</v>
      </c>
      <c r="K98" s="84">
        <f>SUMIFS(Абоненты!L:L,Абоненты!B:B,K$8,Абоненты!C:C,0,Абоненты!D:D,$B98,Абоненты!E:E,$D98,Абоненты!F:F,$F98,Абоненты!J:J,$E98)</f>
        <v>0</v>
      </c>
      <c r="L98" s="68">
        <f>SUMIFS(Квитанции!P:P,Квитанции!B:B,K$8,Квитанции!D:D,$B98,Квитанции!E:E,$D98,Квитанции!K:K,$E98,Квитанции!F:F,$F98,Квитанции!C:C,0)</f>
        <v>0</v>
      </c>
      <c r="M98" s="72">
        <f>SUMIFS(Абоненты!L:L,Абоненты!B:B,M$8,Абоненты!C:C,0,Абоненты!D:D,$B98,Абоненты!E:E,$D98,Абоненты!F:F,$F98,Абоненты!J:J,$E98)</f>
        <v>0</v>
      </c>
      <c r="N98" s="97">
        <f>SUMIFS(Квитанции!P:P,Квитанции!B:B,M$8,Квитанции!D:D,$B98,Квитанции!E:E,$D98,Квитанции!K:K,$E98,Квитанции!F:F,$F98,Квитанции!C:C,0)</f>
        <v>0</v>
      </c>
      <c r="O98" s="84">
        <f>SUMIFS(Абоненты!L:L,Абоненты!B:B,O$8,Абоненты!C:C,0,Абоненты!D:D,$B98,Абоненты!E:E,$D98,Абоненты!F:F,$F98,Абоненты!J:J,$E98)</f>
        <v>0</v>
      </c>
      <c r="P98" s="68">
        <f>SUMIFS(Квитанции!P:P,Квитанции!B:B,O$8,Квитанции!D:D,$B98,Квитанции!E:E,$D98,Квитанции!K:K,$E98,Квитанции!F:F,$F98,Квитанции!C:C,0)</f>
        <v>0</v>
      </c>
      <c r="Q98" s="28">
        <f t="shared" ref="Q98:Q99" si="90">G98+I98+K98+M98+O98</f>
        <v>0</v>
      </c>
      <c r="R98" s="20">
        <f t="shared" si="89"/>
        <v>0</v>
      </c>
    </row>
    <row r="99" spans="1:18" ht="13.15" customHeight="1" x14ac:dyDescent="0.2">
      <c r="A99" s="509"/>
      <c r="B99" s="7" t="s">
        <v>177</v>
      </c>
      <c r="C99" s="506"/>
      <c r="D99" s="313">
        <v>3</v>
      </c>
      <c r="E99" s="314" t="s">
        <v>200</v>
      </c>
      <c r="F99" s="315">
        <v>3</v>
      </c>
      <c r="G99" s="84">
        <f>SUMIFS(Абоненты!L:L,Абоненты!B:B,G$8,Абоненты!C:C,0,Абоненты!D:D,$B99,Абоненты!E:E,$D99,Абоненты!F:F,$F99,Абоненты!J:J,$E99)</f>
        <v>0</v>
      </c>
      <c r="H99" s="326">
        <f>SUMIFS(Квитанции!P:P,Квитанции!B:B,G$8,Квитанции!D:D,$B99,Квитанции!E:E,$D99,Квитанции!K:K,$E99,Квитанции!F:F,$F99,Квитанции!C:C,0)</f>
        <v>0</v>
      </c>
      <c r="I99" s="75">
        <f>SUMIFS(Абоненты!L:L,Абоненты!B:B,I$8,Абоненты!C:C,0,Абоненты!D:D,$B99,Абоненты!E:E,$D99,Абоненты!F:F,$F99,Абоненты!J:J,$E99)</f>
        <v>0</v>
      </c>
      <c r="J99" s="246">
        <f>SUMIFS(Квитанции!P:P,Квитанции!B:B,I$8,Квитанции!D:D,$B99,Квитанции!E:E,$D99,Квитанции!K:K,$E99,Квитанции!F:F,$F99,Квитанции!C:C,0)</f>
        <v>0</v>
      </c>
      <c r="K99" s="89">
        <f>SUMIFS(Абоненты!L:L,Абоненты!B:B,K$8,Абоненты!C:C,0,Абоненты!D:D,$B99,Абоненты!E:E,$D99,Абоненты!F:F,$F99,Абоненты!J:J,$E99)</f>
        <v>0</v>
      </c>
      <c r="L99" s="248">
        <f>SUMIFS(Квитанции!P:P,Квитанции!B:B,K$8,Квитанции!D:D,$B99,Квитанции!E:E,$D99,Квитанции!K:K,$E99,Квитанции!F:F,$F99,Квитанции!C:C,0)</f>
        <v>0</v>
      </c>
      <c r="M99" s="75">
        <f>SUMIFS(Абоненты!L:L,Абоненты!B:B,M$8,Абоненты!C:C,0,Абоненты!D:D,$B99,Абоненты!E:E,$D99,Абоненты!F:F,$F99,Абоненты!J:J,$E99)</f>
        <v>0</v>
      </c>
      <c r="N99" s="246">
        <f>SUMIFS(Квитанции!P:P,Квитанции!B:B,M$8,Квитанции!D:D,$B99,Квитанции!E:E,$D99,Квитанции!K:K,$E99,Квитанции!F:F,$F99,Квитанции!C:C,0)</f>
        <v>0</v>
      </c>
      <c r="O99" s="89">
        <f>SUMIFS(Абоненты!L:L,Абоненты!B:B,O$8,Абоненты!C:C,0,Абоненты!D:D,$B99,Абоненты!E:E,$D99,Абоненты!F:F,$F99,Абоненты!J:J,$E99)</f>
        <v>0</v>
      </c>
      <c r="P99" s="248">
        <f>SUMIFS(Квитанции!P:P,Квитанции!B:B,O$8,Квитанции!D:D,$B99,Квитанции!E:E,$D99,Квитанции!K:K,$E99,Квитанции!F:F,$F99,Квитанции!C:C,0)</f>
        <v>0</v>
      </c>
      <c r="Q99" s="102">
        <f t="shared" si="90"/>
        <v>0</v>
      </c>
      <c r="R99" s="20">
        <f t="shared" si="89"/>
        <v>0</v>
      </c>
    </row>
    <row r="100" spans="1:18" ht="13.15" customHeight="1" thickBot="1" x14ac:dyDescent="0.25">
      <c r="A100" s="513"/>
      <c r="B100" s="8" t="s">
        <v>178</v>
      </c>
      <c r="C100" s="507"/>
      <c r="D100" s="313"/>
      <c r="E100" s="314"/>
      <c r="F100" s="315"/>
      <c r="G100" s="73">
        <f>G97+G98+G99</f>
        <v>0</v>
      </c>
      <c r="H100" s="86">
        <f t="shared" ref="H100:R100" si="91">H97+H98+H99</f>
        <v>0</v>
      </c>
      <c r="I100" s="73">
        <f t="shared" si="91"/>
        <v>0</v>
      </c>
      <c r="J100" s="98">
        <f t="shared" si="91"/>
        <v>0</v>
      </c>
      <c r="K100" s="85">
        <f t="shared" si="91"/>
        <v>0</v>
      </c>
      <c r="L100" s="86">
        <f t="shared" si="91"/>
        <v>0</v>
      </c>
      <c r="M100" s="73">
        <f t="shared" si="91"/>
        <v>0</v>
      </c>
      <c r="N100" s="98">
        <f t="shared" si="91"/>
        <v>0</v>
      </c>
      <c r="O100" s="85">
        <f t="shared" si="91"/>
        <v>0</v>
      </c>
      <c r="P100" s="86">
        <f t="shared" si="91"/>
        <v>0</v>
      </c>
      <c r="Q100" s="77">
        <f t="shared" si="91"/>
        <v>0</v>
      </c>
      <c r="R100" s="10">
        <f t="shared" si="91"/>
        <v>0</v>
      </c>
    </row>
    <row r="101" spans="1:18" ht="12.6" customHeight="1" x14ac:dyDescent="0.2">
      <c r="A101" s="522" t="s">
        <v>40</v>
      </c>
      <c r="B101" s="5" t="s">
        <v>176</v>
      </c>
      <c r="C101" s="505" t="s">
        <v>18</v>
      </c>
      <c r="D101" s="313"/>
      <c r="E101" s="314"/>
      <c r="F101" s="315"/>
      <c r="G101" s="71">
        <f>G93+G97</f>
        <v>0</v>
      </c>
      <c r="H101" s="66">
        <f>H93+H97</f>
        <v>0</v>
      </c>
      <c r="I101" s="71">
        <f>I93+I97</f>
        <v>0</v>
      </c>
      <c r="J101" s="96">
        <f>J93+J97</f>
        <v>0</v>
      </c>
      <c r="K101" s="83">
        <f>K93+K97</f>
        <v>0</v>
      </c>
      <c r="L101" s="66">
        <f>L93+L97</f>
        <v>0</v>
      </c>
      <c r="M101" s="71">
        <f>M93+M97</f>
        <v>0</v>
      </c>
      <c r="N101" s="96">
        <f>N93+N97</f>
        <v>0</v>
      </c>
      <c r="O101" s="83">
        <f>O93+O97</f>
        <v>0</v>
      </c>
      <c r="P101" s="66">
        <f>P93+P97</f>
        <v>0</v>
      </c>
      <c r="Q101" s="101">
        <f>G101+I101+K101+M101+O101</f>
        <v>0</v>
      </c>
      <c r="R101" s="23">
        <f t="shared" ref="R101:R103" si="92">H101+J101+L101+N101+P101</f>
        <v>0</v>
      </c>
    </row>
    <row r="102" spans="1:18" ht="13.15" customHeight="1" x14ac:dyDescent="0.2">
      <c r="A102" s="523"/>
      <c r="B102" s="7" t="s">
        <v>10</v>
      </c>
      <c r="C102" s="506"/>
      <c r="D102" s="313"/>
      <c r="E102" s="314"/>
      <c r="F102" s="315"/>
      <c r="G102" s="72">
        <f>G94+G98</f>
        <v>0</v>
      </c>
      <c r="H102" s="68">
        <f>H94+H98</f>
        <v>0</v>
      </c>
      <c r="I102" s="72">
        <f>I94+I98</f>
        <v>0</v>
      </c>
      <c r="J102" s="97">
        <f>J94+J98</f>
        <v>0</v>
      </c>
      <c r="K102" s="84">
        <f>K94+K98</f>
        <v>0</v>
      </c>
      <c r="L102" s="68">
        <f>L94+L98</f>
        <v>0</v>
      </c>
      <c r="M102" s="72">
        <f>M94+M98</f>
        <v>0</v>
      </c>
      <c r="N102" s="97">
        <f>N94+N98</f>
        <v>0</v>
      </c>
      <c r="O102" s="84">
        <f>O94+O98</f>
        <v>0</v>
      </c>
      <c r="P102" s="68">
        <f>P94+P98</f>
        <v>0</v>
      </c>
      <c r="Q102" s="28">
        <f t="shared" ref="Q102:Q103" si="93">G102+I102+K102+M102+O102</f>
        <v>0</v>
      </c>
      <c r="R102" s="20">
        <f t="shared" si="92"/>
        <v>0</v>
      </c>
    </row>
    <row r="103" spans="1:18" ht="13.15" customHeight="1" x14ac:dyDescent="0.2">
      <c r="A103" s="523"/>
      <c r="B103" s="7" t="s">
        <v>177</v>
      </c>
      <c r="C103" s="506"/>
      <c r="D103" s="313"/>
      <c r="E103" s="314"/>
      <c r="F103" s="315"/>
      <c r="G103" s="72">
        <f>G95+G99</f>
        <v>0</v>
      </c>
      <c r="H103" s="68">
        <f>H95+H99</f>
        <v>0</v>
      </c>
      <c r="I103" s="72">
        <f>I95+I99</f>
        <v>0</v>
      </c>
      <c r="J103" s="97">
        <f>J95+J99</f>
        <v>0</v>
      </c>
      <c r="K103" s="84">
        <f>K95+K99</f>
        <v>0</v>
      </c>
      <c r="L103" s="68">
        <f>L95+L99</f>
        <v>0</v>
      </c>
      <c r="M103" s="72">
        <f>M95+M99</f>
        <v>0</v>
      </c>
      <c r="N103" s="97">
        <f>N95+N99</f>
        <v>0</v>
      </c>
      <c r="O103" s="84">
        <f>O95+O99</f>
        <v>0</v>
      </c>
      <c r="P103" s="68">
        <f>P95+P99</f>
        <v>0</v>
      </c>
      <c r="Q103" s="102">
        <f t="shared" si="93"/>
        <v>0</v>
      </c>
      <c r="R103" s="20">
        <f t="shared" si="92"/>
        <v>0</v>
      </c>
    </row>
    <row r="104" spans="1:18" ht="13.15" customHeight="1" thickBot="1" x14ac:dyDescent="0.25">
      <c r="A104" s="524"/>
      <c r="B104" s="8" t="s">
        <v>178</v>
      </c>
      <c r="C104" s="507"/>
      <c r="D104" s="313"/>
      <c r="E104" s="314"/>
      <c r="F104" s="315"/>
      <c r="G104" s="73">
        <f>G101+G102+G103</f>
        <v>0</v>
      </c>
      <c r="H104" s="86">
        <f t="shared" ref="H104:R104" si="94">H101+H102+H103</f>
        <v>0</v>
      </c>
      <c r="I104" s="73">
        <f t="shared" si="94"/>
        <v>0</v>
      </c>
      <c r="J104" s="98">
        <f t="shared" si="94"/>
        <v>0</v>
      </c>
      <c r="K104" s="85">
        <f t="shared" si="94"/>
        <v>0</v>
      </c>
      <c r="L104" s="86">
        <f t="shared" si="94"/>
        <v>0</v>
      </c>
      <c r="M104" s="73">
        <f t="shared" si="94"/>
        <v>0</v>
      </c>
      <c r="N104" s="98">
        <f t="shared" si="94"/>
        <v>0</v>
      </c>
      <c r="O104" s="85">
        <f t="shared" si="94"/>
        <v>0</v>
      </c>
      <c r="P104" s="86">
        <f t="shared" si="94"/>
        <v>0</v>
      </c>
      <c r="Q104" s="77">
        <f t="shared" si="94"/>
        <v>0</v>
      </c>
      <c r="R104" s="10">
        <f t="shared" si="94"/>
        <v>0</v>
      </c>
    </row>
    <row r="105" spans="1:18" ht="11.65" customHeight="1" x14ac:dyDescent="0.2">
      <c r="A105" s="133" t="s">
        <v>1</v>
      </c>
      <c r="B105" s="55"/>
      <c r="C105" s="56"/>
      <c r="D105" s="316"/>
      <c r="E105" s="317"/>
      <c r="F105" s="318"/>
      <c r="G105" s="55"/>
      <c r="H105" s="56"/>
      <c r="I105" s="55"/>
      <c r="J105" s="55"/>
      <c r="K105" s="87"/>
      <c r="L105" s="56"/>
      <c r="M105" s="55"/>
      <c r="N105" s="55"/>
      <c r="O105" s="87"/>
      <c r="P105" s="56"/>
      <c r="Q105" s="55"/>
      <c r="R105" s="56"/>
    </row>
    <row r="106" spans="1:18" ht="11.65" customHeight="1" x14ac:dyDescent="0.2">
      <c r="A106" s="134" t="s">
        <v>51</v>
      </c>
      <c r="B106" s="28" t="s">
        <v>30</v>
      </c>
      <c r="C106" s="131" t="s">
        <v>30</v>
      </c>
      <c r="D106" s="319"/>
      <c r="E106" s="314" t="s">
        <v>200</v>
      </c>
      <c r="F106" s="321">
        <v>2</v>
      </c>
      <c r="G106" s="28" t="s">
        <v>30</v>
      </c>
      <c r="H106" s="68">
        <f>SUMIFS(Квитанции!P:P,Квитанции!B:B,G$8,Квитанции!G:G,$F106,Квитанции!K:K,$E106,Квитанции!F:F,3,Квитанции!C:C,0)</f>
        <v>0</v>
      </c>
      <c r="I106" s="28" t="s">
        <v>30</v>
      </c>
      <c r="J106" s="97">
        <f>SUMIFS(Квитанции!P:P,Квитанции!B:B,IG$8,Квитанции!G:G,$F106,Квитанции!K:K,$E106,Квитанции!F:F,3,Квитанции!C:C,0)</f>
        <v>0</v>
      </c>
      <c r="K106" s="30" t="s">
        <v>30</v>
      </c>
      <c r="L106" s="68">
        <f>SUMIFS(Квитанции!P:P,Квитанции!B:B,K$8,Квитанции!G:G,$F106,Квитанции!K:K,$E106,Квитанции!F:F,3,Квитанции!C:C,0)</f>
        <v>0</v>
      </c>
      <c r="M106" s="28" t="s">
        <v>30</v>
      </c>
      <c r="N106" s="97">
        <f>SUMIFS(Квитанции!P:P,Квитанции!B:B,M$8,Квитанции!G:G,$F106,Квитанции!K:K,$E106,Квитанции!F:F,3,Квитанции!C:C,0)</f>
        <v>0</v>
      </c>
      <c r="O106" s="30" t="s">
        <v>30</v>
      </c>
      <c r="P106" s="68">
        <f>SUMIFS(Квитанции!P:P,Квитанции!B:B,O$8,Квитанции!G:G,$F106,Квитанции!K:K,$E106,Квитанции!F:F,3,Квитанции!C:C,0)</f>
        <v>0</v>
      </c>
      <c r="Q106" s="209" t="s">
        <v>30</v>
      </c>
      <c r="R106" s="20">
        <f>H106+J106+L106+N106+P106</f>
        <v>0</v>
      </c>
    </row>
    <row r="107" spans="1:18" ht="11.65" customHeight="1" x14ac:dyDescent="0.2">
      <c r="A107" s="134" t="s">
        <v>52</v>
      </c>
      <c r="B107" s="28" t="s">
        <v>30</v>
      </c>
      <c r="C107" s="131" t="s">
        <v>30</v>
      </c>
      <c r="D107" s="319"/>
      <c r="E107" s="314" t="s">
        <v>200</v>
      </c>
      <c r="F107" s="321">
        <v>1</v>
      </c>
      <c r="G107" s="28" t="s">
        <v>30</v>
      </c>
      <c r="H107" s="68">
        <f>SUMIFS(Квитанции!P:P,Квитанции!B:B,G$8,Квитанции!G:G,$F107,Квитанции!K:K,$E107,Квитанции!F:F,3,Квитанции!C:C,0)</f>
        <v>0</v>
      </c>
      <c r="I107" s="28" t="s">
        <v>30</v>
      </c>
      <c r="J107" s="97">
        <f>SUMIFS(Квитанции!P:P,Квитанции!B:B,IG$8,Квитанции!G:G,$F107,Квитанции!K:K,$E107,Квитанции!F:F,3,Квитанции!C:C,0)</f>
        <v>0</v>
      </c>
      <c r="K107" s="30" t="s">
        <v>30</v>
      </c>
      <c r="L107" s="68">
        <f>SUMIFS(Квитанции!P:P,Квитанции!B:B,K$8,Квитанции!G:G,$F107,Квитанции!K:K,$E107,Квитанции!F:F,3,Квитанции!C:C,0)</f>
        <v>0</v>
      </c>
      <c r="M107" s="28" t="s">
        <v>30</v>
      </c>
      <c r="N107" s="97">
        <f>SUMIFS(Квитанции!P:P,Квитанции!B:B,M$8,Квитанции!G:G,$F107,Квитанции!K:K,$E107,Квитанции!F:F,3,Квитанции!C:C,0)</f>
        <v>0</v>
      </c>
      <c r="O107" s="30" t="s">
        <v>30</v>
      </c>
      <c r="P107" s="68">
        <f>SUMIFS(Квитанции!P:P,Квитанции!B:B,O$8,Квитанции!G:G,$F107,Квитанции!K:K,$E107,Квитанции!F:F,3,Квитанции!C:C,0)</f>
        <v>0</v>
      </c>
      <c r="Q107" s="209" t="s">
        <v>30</v>
      </c>
      <c r="R107" s="20">
        <f t="shared" ref="R107:R111" si="95">H107+J107+L107+N107+P107</f>
        <v>0</v>
      </c>
    </row>
    <row r="108" spans="1:18" ht="11.65" customHeight="1" thickBot="1" x14ac:dyDescent="0.25">
      <c r="A108" s="135" t="s">
        <v>53</v>
      </c>
      <c r="B108" s="77" t="s">
        <v>30</v>
      </c>
      <c r="C108" s="132" t="s">
        <v>30</v>
      </c>
      <c r="D108" s="319"/>
      <c r="E108" s="314" t="s">
        <v>200</v>
      </c>
      <c r="F108" s="321">
        <v>3</v>
      </c>
      <c r="G108" s="77" t="s">
        <v>30</v>
      </c>
      <c r="H108" s="68">
        <f>SUMIFS(Квитанции!P:P,Квитанции!B:B,G$8,Квитанции!G:G,$F108,Квитанции!K:K,$E108,Квитанции!F:F,3,Квитанции!C:C,0)</f>
        <v>0</v>
      </c>
      <c r="I108" s="28" t="s">
        <v>30</v>
      </c>
      <c r="J108" s="97">
        <f>SUMIFS(Квитанции!P:P,Квитанции!B:B,IG$8,Квитанции!G:G,$F108,Квитанции!K:K,$E108,Квитанции!F:F,3,Квитанции!C:C,0)</f>
        <v>0</v>
      </c>
      <c r="K108" s="30" t="s">
        <v>30</v>
      </c>
      <c r="L108" s="68">
        <f>SUMIFS(Квитанции!P:P,Квитанции!B:B,K$8,Квитанции!G:G,$F108,Квитанции!K:K,$E108,Квитанции!F:F,3,Квитанции!C:C,0)</f>
        <v>0</v>
      </c>
      <c r="M108" s="28" t="s">
        <v>30</v>
      </c>
      <c r="N108" s="97">
        <f>SUMIFS(Квитанции!P:P,Квитанции!B:B,M$8,Квитанции!G:G,$F108,Квитанции!K:K,$E108,Квитанции!F:F,3,Квитанции!C:C,0)</f>
        <v>0</v>
      </c>
      <c r="O108" s="30" t="s">
        <v>30</v>
      </c>
      <c r="P108" s="68">
        <f>SUMIFS(Квитанции!P:P,Квитанции!B:B,O$8,Квитанции!G:G,$F108,Квитанции!K:K,$E108,Квитанции!F:F,3,Квитанции!C:C,0)</f>
        <v>0</v>
      </c>
      <c r="Q108" s="209" t="s">
        <v>30</v>
      </c>
      <c r="R108" s="10">
        <f t="shared" si="95"/>
        <v>0</v>
      </c>
    </row>
    <row r="109" spans="1:18" ht="11.65" customHeight="1" x14ac:dyDescent="0.2">
      <c r="A109" s="508" t="s">
        <v>7</v>
      </c>
      <c r="B109" s="15" t="s">
        <v>176</v>
      </c>
      <c r="C109" s="487" t="s">
        <v>16</v>
      </c>
      <c r="D109" s="319"/>
      <c r="E109" s="320"/>
      <c r="F109" s="321"/>
      <c r="G109" s="76">
        <f>G66+G78+G93</f>
        <v>0</v>
      </c>
      <c r="H109" s="23">
        <f>H66+H78+H93</f>
        <v>0</v>
      </c>
      <c r="I109" s="29">
        <f>I66+I78+I93</f>
        <v>0</v>
      </c>
      <c r="J109" s="23">
        <f>J66+J78+J93</f>
        <v>0</v>
      </c>
      <c r="K109" s="29">
        <f>K66+K78+K93</f>
        <v>0</v>
      </c>
      <c r="L109" s="23">
        <f>L66+L78+L93</f>
        <v>0</v>
      </c>
      <c r="M109" s="29">
        <f>M66+M78+M93</f>
        <v>0</v>
      </c>
      <c r="N109" s="23">
        <f>N66+N78+N93</f>
        <v>0</v>
      </c>
      <c r="O109" s="29">
        <f>O66+O78+O93</f>
        <v>0</v>
      </c>
      <c r="P109" s="23">
        <f>P66+P78+P93</f>
        <v>0</v>
      </c>
      <c r="Q109" s="101">
        <f>G109+I109+K109+M109+O109</f>
        <v>0</v>
      </c>
      <c r="R109" s="23">
        <f t="shared" si="95"/>
        <v>0</v>
      </c>
    </row>
    <row r="110" spans="1:18" ht="11.65" customHeight="1" x14ac:dyDescent="0.2">
      <c r="A110" s="509"/>
      <c r="B110" s="13" t="s">
        <v>10</v>
      </c>
      <c r="C110" s="488"/>
      <c r="D110" s="319"/>
      <c r="E110" s="320"/>
      <c r="F110" s="321"/>
      <c r="G110" s="28">
        <f>G67+G79+G94</f>
        <v>0</v>
      </c>
      <c r="H110" s="20">
        <f>H67+H79+H94</f>
        <v>0</v>
      </c>
      <c r="I110" s="30">
        <f>I67+I79+I94</f>
        <v>0</v>
      </c>
      <c r="J110" s="20">
        <f>J67+J79+J94</f>
        <v>0</v>
      </c>
      <c r="K110" s="30">
        <f>K67+K79+K94</f>
        <v>0</v>
      </c>
      <c r="L110" s="20">
        <f>L67+L79+L94</f>
        <v>0</v>
      </c>
      <c r="M110" s="30">
        <f>M67+M79+M94</f>
        <v>0</v>
      </c>
      <c r="N110" s="20">
        <f>N67+N79+N94</f>
        <v>0</v>
      </c>
      <c r="O110" s="30">
        <f>O67+O79+O94</f>
        <v>0</v>
      </c>
      <c r="P110" s="20">
        <f>P67+P79+P94</f>
        <v>0</v>
      </c>
      <c r="Q110" s="28">
        <f t="shared" ref="Q110:Q111" si="96">G110+I110+K110+M110+O110</f>
        <v>0</v>
      </c>
      <c r="R110" s="20">
        <f>H110+J110+L110+N110+P110</f>
        <v>0</v>
      </c>
    </row>
    <row r="111" spans="1:18" ht="11.65" customHeight="1" x14ac:dyDescent="0.2">
      <c r="A111" s="509"/>
      <c r="B111" s="13" t="s">
        <v>177</v>
      </c>
      <c r="C111" s="488"/>
      <c r="D111" s="319"/>
      <c r="E111" s="320"/>
      <c r="F111" s="321"/>
      <c r="G111" s="28">
        <f>G68+G80+G95</f>
        <v>0</v>
      </c>
      <c r="H111" s="20">
        <f>H68+H80+H95</f>
        <v>0</v>
      </c>
      <c r="I111" s="30">
        <f>I68+I80+I95</f>
        <v>0</v>
      </c>
      <c r="J111" s="20">
        <f>J68+J80+J95</f>
        <v>0</v>
      </c>
      <c r="K111" s="30">
        <f>K68+K80+K95</f>
        <v>0</v>
      </c>
      <c r="L111" s="20">
        <f>L68+L80+L95</f>
        <v>0</v>
      </c>
      <c r="M111" s="30">
        <f>M68+M80+M95</f>
        <v>0</v>
      </c>
      <c r="N111" s="20">
        <f>N68+N80+N95</f>
        <v>0</v>
      </c>
      <c r="O111" s="30">
        <f>O68+O80+O95</f>
        <v>0</v>
      </c>
      <c r="P111" s="20">
        <f>P68+P80+P95</f>
        <v>0</v>
      </c>
      <c r="Q111" s="102">
        <f t="shared" si="96"/>
        <v>0</v>
      </c>
      <c r="R111" s="20">
        <f t="shared" si="95"/>
        <v>0</v>
      </c>
    </row>
    <row r="112" spans="1:18" ht="11.65" customHeight="1" thickBot="1" x14ac:dyDescent="0.25">
      <c r="A112" s="509"/>
      <c r="B112" s="25" t="s">
        <v>178</v>
      </c>
      <c r="C112" s="489"/>
      <c r="D112" s="319"/>
      <c r="E112" s="320"/>
      <c r="F112" s="321"/>
      <c r="G112" s="74">
        <f>G109+G110+G111</f>
        <v>0</v>
      </c>
      <c r="H112" s="26">
        <f t="shared" ref="H112:R112" si="97">H109+H110+H111</f>
        <v>0</v>
      </c>
      <c r="I112" s="88">
        <f t="shared" si="97"/>
        <v>0</v>
      </c>
      <c r="J112" s="26">
        <f t="shared" si="97"/>
        <v>0</v>
      </c>
      <c r="K112" s="88">
        <f t="shared" si="97"/>
        <v>0</v>
      </c>
      <c r="L112" s="26">
        <f t="shared" si="97"/>
        <v>0</v>
      </c>
      <c r="M112" s="88">
        <f t="shared" si="97"/>
        <v>0</v>
      </c>
      <c r="N112" s="26">
        <f t="shared" si="97"/>
        <v>0</v>
      </c>
      <c r="O112" s="88">
        <f t="shared" si="97"/>
        <v>0</v>
      </c>
      <c r="P112" s="26">
        <f t="shared" si="97"/>
        <v>0</v>
      </c>
      <c r="Q112" s="77">
        <f t="shared" si="97"/>
        <v>0</v>
      </c>
      <c r="R112" s="10">
        <f t="shared" si="97"/>
        <v>0</v>
      </c>
    </row>
    <row r="113" spans="1:18" ht="11.65" customHeight="1" x14ac:dyDescent="0.2">
      <c r="A113" s="509"/>
      <c r="B113" s="15" t="s">
        <v>176</v>
      </c>
      <c r="C113" s="487" t="s">
        <v>17</v>
      </c>
      <c r="D113" s="319"/>
      <c r="E113" s="320"/>
      <c r="F113" s="321"/>
      <c r="G113" s="76">
        <f>G70+G82+G97</f>
        <v>0</v>
      </c>
      <c r="H113" s="23">
        <f>H70+H82+H97</f>
        <v>0</v>
      </c>
      <c r="I113" s="29">
        <f>I70+I82+I97</f>
        <v>0</v>
      </c>
      <c r="J113" s="23">
        <f>J70+J82+J97</f>
        <v>0</v>
      </c>
      <c r="K113" s="29">
        <f>K70+K82+K97</f>
        <v>0</v>
      </c>
      <c r="L113" s="23">
        <f>L70+L82+L97</f>
        <v>0</v>
      </c>
      <c r="M113" s="29">
        <f>M70+M82+M97</f>
        <v>0</v>
      </c>
      <c r="N113" s="23">
        <f>N70+N82+N97</f>
        <v>0</v>
      </c>
      <c r="O113" s="29">
        <f>O70+O82+O97</f>
        <v>0</v>
      </c>
      <c r="P113" s="23">
        <f>P70+P82+P97</f>
        <v>0</v>
      </c>
      <c r="Q113" s="101">
        <f>G113+I113+K113+M113+O113</f>
        <v>0</v>
      </c>
      <c r="R113" s="23">
        <f t="shared" ref="R113" si="98">H113+J113+L113+N113+P113</f>
        <v>0</v>
      </c>
    </row>
    <row r="114" spans="1:18" ht="11.65" customHeight="1" x14ac:dyDescent="0.2">
      <c r="A114" s="509"/>
      <c r="B114" s="13" t="s">
        <v>10</v>
      </c>
      <c r="C114" s="488"/>
      <c r="D114" s="319"/>
      <c r="E114" s="320"/>
      <c r="F114" s="321"/>
      <c r="G114" s="28">
        <f>G71+G83+G98</f>
        <v>0</v>
      </c>
      <c r="H114" s="20">
        <f>H71+H83+H98</f>
        <v>0</v>
      </c>
      <c r="I114" s="30">
        <f>I71+I83+I98</f>
        <v>0</v>
      </c>
      <c r="J114" s="20">
        <f>J71+J83+J98</f>
        <v>0</v>
      </c>
      <c r="K114" s="30">
        <f>K71+K83+K98</f>
        <v>0</v>
      </c>
      <c r="L114" s="20">
        <f>L71+L83+L98</f>
        <v>0</v>
      </c>
      <c r="M114" s="30">
        <f>M71+M83+M98</f>
        <v>0</v>
      </c>
      <c r="N114" s="20">
        <f>N71+N83+N98</f>
        <v>0</v>
      </c>
      <c r="O114" s="30">
        <f>O71+O83+O98</f>
        <v>0</v>
      </c>
      <c r="P114" s="20">
        <f>P71+P83+P98</f>
        <v>0</v>
      </c>
      <c r="Q114" s="28">
        <f t="shared" ref="Q114:Q115" si="99">G114+I114+K114+M114+O114</f>
        <v>0</v>
      </c>
      <c r="R114" s="20">
        <f>H114+J114+L114+N114+P114</f>
        <v>0</v>
      </c>
    </row>
    <row r="115" spans="1:18" ht="11.65" customHeight="1" x14ac:dyDescent="0.2">
      <c r="A115" s="509"/>
      <c r="B115" s="13" t="s">
        <v>177</v>
      </c>
      <c r="C115" s="488"/>
      <c r="D115" s="319"/>
      <c r="E115" s="320"/>
      <c r="F115" s="321"/>
      <c r="G115" s="28">
        <f>G72+G84+G99</f>
        <v>0</v>
      </c>
      <c r="H115" s="20">
        <f>H72+H84+H99</f>
        <v>0</v>
      </c>
      <c r="I115" s="30">
        <f>I72+I84+I99</f>
        <v>0</v>
      </c>
      <c r="J115" s="20">
        <f>J72+J84+J99</f>
        <v>0</v>
      </c>
      <c r="K115" s="30">
        <f>K72+K84+K99</f>
        <v>0</v>
      </c>
      <c r="L115" s="20">
        <f>L72+L84+L99</f>
        <v>0</v>
      </c>
      <c r="M115" s="30">
        <f>M72+M84+M99</f>
        <v>0</v>
      </c>
      <c r="N115" s="20">
        <f>N72+N84+N99</f>
        <v>0</v>
      </c>
      <c r="O115" s="30">
        <f>O72+O84+O99</f>
        <v>0</v>
      </c>
      <c r="P115" s="20">
        <f>P72+P84+P99</f>
        <v>0</v>
      </c>
      <c r="Q115" s="102">
        <f t="shared" si="99"/>
        <v>0</v>
      </c>
      <c r="R115" s="20">
        <f t="shared" ref="R115" si="100">H115+J115+L115+N115+P115</f>
        <v>0</v>
      </c>
    </row>
    <row r="116" spans="1:18" ht="11.65" customHeight="1" thickBot="1" x14ac:dyDescent="0.25">
      <c r="A116" s="509"/>
      <c r="B116" s="25" t="s">
        <v>178</v>
      </c>
      <c r="C116" s="489"/>
      <c r="D116" s="319"/>
      <c r="E116" s="320"/>
      <c r="F116" s="321"/>
      <c r="G116" s="77">
        <f>G113+G114+G115</f>
        <v>0</v>
      </c>
      <c r="H116" s="10">
        <f t="shared" ref="H116:R116" si="101">H113+H114+H115</f>
        <v>0</v>
      </c>
      <c r="I116" s="90">
        <f t="shared" si="101"/>
        <v>0</v>
      </c>
      <c r="J116" s="10">
        <f t="shared" si="101"/>
        <v>0</v>
      </c>
      <c r="K116" s="90">
        <f t="shared" si="101"/>
        <v>0</v>
      </c>
      <c r="L116" s="10">
        <f t="shared" si="101"/>
        <v>0</v>
      </c>
      <c r="M116" s="90">
        <f t="shared" si="101"/>
        <v>0</v>
      </c>
      <c r="N116" s="10">
        <f t="shared" si="101"/>
        <v>0</v>
      </c>
      <c r="O116" s="90">
        <f t="shared" si="101"/>
        <v>0</v>
      </c>
      <c r="P116" s="10">
        <f t="shared" si="101"/>
        <v>0</v>
      </c>
      <c r="Q116" s="77">
        <f t="shared" si="101"/>
        <v>0</v>
      </c>
      <c r="R116" s="10">
        <f t="shared" si="101"/>
        <v>0</v>
      </c>
    </row>
    <row r="117" spans="1:18" ht="11.65" customHeight="1" x14ac:dyDescent="0.2">
      <c r="A117" s="509"/>
      <c r="B117" s="15" t="s">
        <v>176</v>
      </c>
      <c r="C117" s="487" t="s">
        <v>18</v>
      </c>
      <c r="D117" s="319"/>
      <c r="E117" s="320"/>
      <c r="F117" s="321"/>
      <c r="G117" s="76">
        <f>G109+G113</f>
        <v>0</v>
      </c>
      <c r="H117" s="23">
        <f t="shared" ref="H117:P117" si="102">H109+H113</f>
        <v>0</v>
      </c>
      <c r="I117" s="76">
        <f t="shared" si="102"/>
        <v>0</v>
      </c>
      <c r="J117" s="38">
        <f t="shared" si="102"/>
        <v>0</v>
      </c>
      <c r="K117" s="29">
        <f t="shared" si="102"/>
        <v>0</v>
      </c>
      <c r="L117" s="23">
        <f t="shared" si="102"/>
        <v>0</v>
      </c>
      <c r="M117" s="76">
        <f t="shared" si="102"/>
        <v>0</v>
      </c>
      <c r="N117" s="38">
        <f t="shared" si="102"/>
        <v>0</v>
      </c>
      <c r="O117" s="29">
        <f t="shared" si="102"/>
        <v>0</v>
      </c>
      <c r="P117" s="23">
        <f t="shared" si="102"/>
        <v>0</v>
      </c>
      <c r="Q117" s="101">
        <f>G117+I117+K117+M117+O117</f>
        <v>0</v>
      </c>
      <c r="R117" s="23">
        <f t="shared" ref="R117:R119" si="103">H117+J117+L117+N117+P117</f>
        <v>0</v>
      </c>
    </row>
    <row r="118" spans="1:18" ht="11.65" customHeight="1" x14ac:dyDescent="0.2">
      <c r="A118" s="509"/>
      <c r="B118" s="13" t="s">
        <v>10</v>
      </c>
      <c r="C118" s="488"/>
      <c r="D118" s="319"/>
      <c r="E118" s="320"/>
      <c r="F118" s="321"/>
      <c r="G118" s="28">
        <f t="shared" ref="G118:P118" si="104">G110+G114</f>
        <v>0</v>
      </c>
      <c r="H118" s="20">
        <f t="shared" si="104"/>
        <v>0</v>
      </c>
      <c r="I118" s="28">
        <f t="shared" si="104"/>
        <v>0</v>
      </c>
      <c r="J118" s="34">
        <f t="shared" si="104"/>
        <v>0</v>
      </c>
      <c r="K118" s="30">
        <f t="shared" si="104"/>
        <v>0</v>
      </c>
      <c r="L118" s="20">
        <f t="shared" si="104"/>
        <v>0</v>
      </c>
      <c r="M118" s="28">
        <f t="shared" si="104"/>
        <v>0</v>
      </c>
      <c r="N118" s="34">
        <f t="shared" si="104"/>
        <v>0</v>
      </c>
      <c r="O118" s="30">
        <f t="shared" si="104"/>
        <v>0</v>
      </c>
      <c r="P118" s="20">
        <f t="shared" si="104"/>
        <v>0</v>
      </c>
      <c r="Q118" s="28">
        <f t="shared" ref="Q118:Q119" si="105">G118+I118+K118+M118+O118</f>
        <v>0</v>
      </c>
      <c r="R118" s="20">
        <f t="shared" si="103"/>
        <v>0</v>
      </c>
    </row>
    <row r="119" spans="1:18" ht="11.65" customHeight="1" x14ac:dyDescent="0.2">
      <c r="A119" s="509"/>
      <c r="B119" s="13" t="s">
        <v>177</v>
      </c>
      <c r="C119" s="488"/>
      <c r="D119" s="319"/>
      <c r="E119" s="320"/>
      <c r="F119" s="321"/>
      <c r="G119" s="28">
        <f t="shared" ref="G119:P119" si="106">G111+G115</f>
        <v>0</v>
      </c>
      <c r="H119" s="20">
        <f t="shared" si="106"/>
        <v>0</v>
      </c>
      <c r="I119" s="28">
        <f t="shared" si="106"/>
        <v>0</v>
      </c>
      <c r="J119" s="34">
        <f t="shared" si="106"/>
        <v>0</v>
      </c>
      <c r="K119" s="30">
        <f t="shared" si="106"/>
        <v>0</v>
      </c>
      <c r="L119" s="20">
        <f t="shared" si="106"/>
        <v>0</v>
      </c>
      <c r="M119" s="28">
        <f t="shared" si="106"/>
        <v>0</v>
      </c>
      <c r="N119" s="34">
        <f t="shared" si="106"/>
        <v>0</v>
      </c>
      <c r="O119" s="30">
        <f t="shared" si="106"/>
        <v>0</v>
      </c>
      <c r="P119" s="20">
        <f t="shared" si="106"/>
        <v>0</v>
      </c>
      <c r="Q119" s="102">
        <f t="shared" si="105"/>
        <v>0</v>
      </c>
      <c r="R119" s="20">
        <f t="shared" si="103"/>
        <v>0</v>
      </c>
    </row>
    <row r="120" spans="1:18" ht="11.65" customHeight="1" thickBot="1" x14ac:dyDescent="0.25">
      <c r="A120" s="513"/>
      <c r="B120" s="25" t="s">
        <v>178</v>
      </c>
      <c r="C120" s="489"/>
      <c r="D120" s="319"/>
      <c r="E120" s="320"/>
      <c r="F120" s="321"/>
      <c r="G120" s="77">
        <f>G117+G118+G119</f>
        <v>0</v>
      </c>
      <c r="H120" s="10">
        <f t="shared" ref="H120:R120" si="107">H117+H118+H119</f>
        <v>0</v>
      </c>
      <c r="I120" s="77">
        <f t="shared" ref="I120" si="108">I117+I118+I119</f>
        <v>0</v>
      </c>
      <c r="J120" s="39">
        <f t="shared" ref="J120" si="109">J117+J118+J119</f>
        <v>0</v>
      </c>
      <c r="K120" s="90">
        <f t="shared" ref="K120" si="110">K117+K118+K119</f>
        <v>0</v>
      </c>
      <c r="L120" s="10">
        <f t="shared" ref="L120" si="111">L117+L118+L119</f>
        <v>0</v>
      </c>
      <c r="M120" s="77">
        <f t="shared" ref="M120" si="112">M117+M118+M119</f>
        <v>0</v>
      </c>
      <c r="N120" s="39">
        <f t="shared" ref="N120" si="113">N117+N118+N119</f>
        <v>0</v>
      </c>
      <c r="O120" s="90">
        <f t="shared" ref="O120" si="114">O117+O118+O119</f>
        <v>0</v>
      </c>
      <c r="P120" s="10">
        <f t="shared" ref="P120" si="115">P117+P118+P119</f>
        <v>0</v>
      </c>
      <c r="Q120" s="77">
        <f t="shared" ref="Q120" si="116">Q117+Q118+Q119</f>
        <v>0</v>
      </c>
      <c r="R120" s="10">
        <f t="shared" si="107"/>
        <v>0</v>
      </c>
    </row>
    <row r="121" spans="1:18" ht="11.65" customHeight="1" x14ac:dyDescent="0.2">
      <c r="A121" s="508" t="s">
        <v>2</v>
      </c>
      <c r="B121" s="15" t="s">
        <v>176</v>
      </c>
      <c r="C121" s="487" t="s">
        <v>16</v>
      </c>
      <c r="D121" s="313">
        <v>1</v>
      </c>
      <c r="E121" s="314" t="s">
        <v>2</v>
      </c>
      <c r="F121" s="315">
        <v>1</v>
      </c>
      <c r="G121" s="249">
        <f>SUMIFS(Абоненты!L:L,Абоненты!B:B,G$8,Абоненты!C:C,0,Абоненты!D:D,$B121,Абоненты!E:E,$D121,Абоненты!F:F,$F121,Абоненты!J:J,$E121)</f>
        <v>0</v>
      </c>
      <c r="H121" s="385">
        <f>SUMIFS(Квитанции!P:P,Квитанции!B:B,G$8,Квитанции!D:D,$B121,Квитанции!E:E,$D121,Квитанции!K:K,$E121,Квитанции!F:F,$F121,Квитанции!C:C,0)</f>
        <v>0</v>
      </c>
      <c r="I121" s="249">
        <f>SUMIFS(Абоненты!L:L,Абоненты!B:B,I$8,Абоненты!C:C,0,Абоненты!D:D,$B121,Абоненты!E:E,$D121,Абоненты!F:F,$F121,Абоненты!J:J,$E121)</f>
        <v>0</v>
      </c>
      <c r="J121" s="386">
        <f>SUMIFS(Квитанции!P:P,Квитанции!B:B,I$8,Квитанции!D:D,$B121,Квитанции!E:E,$D121,Квитанции!K:K,$E121,Квитанции!F:F,$F121,Квитанции!C:C,0)</f>
        <v>0</v>
      </c>
      <c r="K121" s="145">
        <f>SUMIFS(Абоненты!L:L,Абоненты!B:B,K$8,Абоненты!C:C,0,Абоненты!D:D,$B121,Абоненты!E:E,$D121,Абоненты!F:F,$F121,Абоненты!J:J,$E121)</f>
        <v>0</v>
      </c>
      <c r="L121" s="67">
        <f>SUMIFS(Квитанции!P:P,Квитанции!B:B,K$8,Квитанции!D:D,$B121,Квитанции!E:E,$D121,Квитанции!K:K,$E121,Квитанции!F:F,$F121,Квитанции!C:C,0)</f>
        <v>0</v>
      </c>
      <c r="M121" s="249">
        <f>SUMIFS(Абоненты!L:L,Абоненты!B:B,M$8,Абоненты!C:C,0,Абоненты!D:D,$B121,Абоненты!E:E,$D121,Абоненты!F:F,$F121,Абоненты!J:J,$E121)</f>
        <v>0</v>
      </c>
      <c r="N121" s="386">
        <f>SUMIFS(Квитанции!P:P,Квитанции!B:B,M$8,Квитанции!D:D,$B121,Квитанции!E:E,$D121,Квитанции!K:K,$E121,Квитанции!F:F,$F121,Квитанции!C:C,0)</f>
        <v>0</v>
      </c>
      <c r="O121" s="145">
        <f>SUMIFS(Абоненты!L:L,Абоненты!B:B,O$8,Абоненты!C:C,0,Абоненты!D:D,$B121,Абоненты!E:E,$D121,Абоненты!F:F,$F121,Абоненты!J:J,$E121)</f>
        <v>0</v>
      </c>
      <c r="P121" s="67">
        <f>SUMIFS(Квитанции!P:P,Квитанции!B:B,O$8,Квитанции!D:D,$B121,Квитанции!E:E,$D121,Квитанции!K:K,$E121,Квитанции!F:F,$F121,Квитанции!C:C,0)</f>
        <v>0</v>
      </c>
      <c r="Q121" s="101">
        <f>G121+I121+K121+M121+O121</f>
        <v>0</v>
      </c>
      <c r="R121" s="23">
        <f>H121+J121+L121+N121+P121</f>
        <v>0</v>
      </c>
    </row>
    <row r="122" spans="1:18" ht="11.65" customHeight="1" x14ac:dyDescent="0.2">
      <c r="A122" s="509"/>
      <c r="B122" s="13" t="s">
        <v>10</v>
      </c>
      <c r="C122" s="488"/>
      <c r="D122" s="313">
        <v>1</v>
      </c>
      <c r="E122" s="314" t="s">
        <v>2</v>
      </c>
      <c r="F122" s="315">
        <v>1</v>
      </c>
      <c r="G122" s="84">
        <f>SUMIFS(Абоненты!L:L,Абоненты!B:B,G$8,Абоненты!C:C,0,Абоненты!D:D,$B122,Абоненты!E:E,$D122,Абоненты!F:F,$F122,Абоненты!J:J,$E122)</f>
        <v>0</v>
      </c>
      <c r="H122" s="212">
        <f>SUMIFS(Квитанции!P:P,Квитанции!B:B,G$8,Квитанции!D:D,$B122,Квитанции!E:E,$D122,Квитанции!K:K,$E122,Квитанции!F:F,$F122,Квитанции!C:C,0)</f>
        <v>0</v>
      </c>
      <c r="I122" s="72">
        <f>SUMIFS(Абоненты!L:L,Абоненты!B:B,I$8,Абоненты!C:C,0,Абоненты!D:D,$B122,Абоненты!E:E,$D122,Абоненты!F:F,$F122,Абоненты!J:J,$E122)</f>
        <v>0</v>
      </c>
      <c r="J122" s="97">
        <f>SUMIFS(Квитанции!P:P,Квитанции!B:B,I$8,Квитанции!D:D,$B122,Квитанции!E:E,$D122,Квитанции!K:K,$E122,Квитанции!F:F,$F122,Квитанции!C:C,0)</f>
        <v>0</v>
      </c>
      <c r="K122" s="84">
        <f>SUMIFS(Абоненты!L:L,Абоненты!B:B,K$8,Абоненты!C:C,0,Абоненты!D:D,$B122,Абоненты!E:E,$D122,Абоненты!F:F,$F122,Абоненты!J:J,$E122)</f>
        <v>0</v>
      </c>
      <c r="L122" s="68">
        <f>SUMIFS(Квитанции!P:P,Квитанции!B:B,K$8,Квитанции!D:D,$B122,Квитанции!E:E,$D122,Квитанции!K:K,$E122,Квитанции!F:F,$F122,Квитанции!C:C,0)</f>
        <v>0</v>
      </c>
      <c r="M122" s="72">
        <f>SUMIFS(Абоненты!L:L,Абоненты!B:B,M$8,Абоненты!C:C,0,Абоненты!D:D,$B122,Абоненты!E:E,$D122,Абоненты!F:F,$F122,Абоненты!J:J,$E122)</f>
        <v>0</v>
      </c>
      <c r="N122" s="97">
        <f>SUMIFS(Квитанции!P:P,Квитанции!B:B,M$8,Квитанции!D:D,$B122,Квитанции!E:E,$D122,Квитанции!K:K,$E122,Квитанции!F:F,$F122,Квитанции!C:C,0)</f>
        <v>0</v>
      </c>
      <c r="O122" s="84">
        <f>SUMIFS(Абоненты!L:L,Абоненты!B:B,O$8,Абоненты!C:C,0,Абоненты!D:D,$B122,Абоненты!E:E,$D122,Абоненты!F:F,$F122,Абоненты!J:J,$E122)</f>
        <v>0</v>
      </c>
      <c r="P122" s="68">
        <f>SUMIFS(Квитанции!P:P,Квитанции!B:B,O$8,Квитанции!D:D,$B122,Квитанции!E:E,$D122,Квитанции!K:K,$E122,Квитанции!F:F,$F122,Квитанции!C:C,0)</f>
        <v>0</v>
      </c>
      <c r="Q122" s="28">
        <f t="shared" ref="Q122:Q123" si="117">G122+I122+K122+M122+O122</f>
        <v>0</v>
      </c>
      <c r="R122" s="20">
        <f t="shared" ref="R122:R123" si="118">H122+J122+L122+N122+P122</f>
        <v>0</v>
      </c>
    </row>
    <row r="123" spans="1:18" ht="11.65" customHeight="1" x14ac:dyDescent="0.2">
      <c r="A123" s="509"/>
      <c r="B123" s="13" t="s">
        <v>177</v>
      </c>
      <c r="C123" s="488"/>
      <c r="D123" s="313">
        <v>1</v>
      </c>
      <c r="E123" s="314" t="s">
        <v>2</v>
      </c>
      <c r="F123" s="315">
        <v>1</v>
      </c>
      <c r="G123" s="84">
        <f>SUMIFS(Абоненты!L:L,Абоненты!B:B,G$8,Абоненты!C:C,0,Абоненты!D:D,$B123,Абоненты!E:E,$D123,Абоненты!F:F,$F123,Абоненты!J:J,$E123)</f>
        <v>0</v>
      </c>
      <c r="H123" s="326">
        <f>SUMIFS(Квитанции!P:P,Квитанции!B:B,G$8,Квитанции!D:D,$B123,Квитанции!E:E,$D123,Квитанции!K:K,$E123,Квитанции!F:F,$F123,Квитанции!C:C,0)</f>
        <v>0</v>
      </c>
      <c r="I123" s="75">
        <f>SUMIFS(Абоненты!L:L,Абоненты!B:B,I$8,Абоненты!C:C,0,Абоненты!D:D,$B123,Абоненты!E:E,$D123,Абоненты!F:F,$F123,Абоненты!J:J,$E123)</f>
        <v>0</v>
      </c>
      <c r="J123" s="246">
        <f>SUMIFS(Квитанции!P:P,Квитанции!B:B,I$8,Квитанции!D:D,$B123,Квитанции!E:E,$D123,Квитанции!K:K,$E123,Квитанции!F:F,$F123,Квитанции!C:C,0)</f>
        <v>0</v>
      </c>
      <c r="K123" s="89">
        <f>SUMIFS(Абоненты!L:L,Абоненты!B:B,K$8,Абоненты!C:C,0,Абоненты!D:D,$B123,Абоненты!E:E,$D123,Абоненты!F:F,$F123,Абоненты!J:J,$E123)</f>
        <v>0</v>
      </c>
      <c r="L123" s="248">
        <f>SUMIFS(Квитанции!P:P,Квитанции!B:B,K$8,Квитанции!D:D,$B123,Квитанции!E:E,$D123,Квитанции!K:K,$E123,Квитанции!F:F,$F123,Квитанции!C:C,0)</f>
        <v>0</v>
      </c>
      <c r="M123" s="75">
        <f>SUMIFS(Абоненты!L:L,Абоненты!B:B,M$8,Абоненты!C:C,0,Абоненты!D:D,$B123,Абоненты!E:E,$D123,Абоненты!F:F,$F123,Абоненты!J:J,$E123)</f>
        <v>0</v>
      </c>
      <c r="N123" s="246">
        <f>SUMIFS(Квитанции!P:P,Квитанции!B:B,M$8,Квитанции!D:D,$B123,Квитанции!E:E,$D123,Квитанции!K:K,$E123,Квитанции!F:F,$F123,Квитанции!C:C,0)</f>
        <v>0</v>
      </c>
      <c r="O123" s="89">
        <f>SUMIFS(Абоненты!L:L,Абоненты!B:B,O$8,Абоненты!C:C,0,Абоненты!D:D,$B123,Абоненты!E:E,$D123,Абоненты!F:F,$F123,Абоненты!J:J,$E123)</f>
        <v>0</v>
      </c>
      <c r="P123" s="248">
        <f>SUMIFS(Квитанции!P:P,Квитанции!B:B,O$8,Квитанции!D:D,$B123,Квитанции!E:E,$D123,Квитанции!K:K,$E123,Квитанции!F:F,$F123,Квитанции!C:C,0)</f>
        <v>0</v>
      </c>
      <c r="Q123" s="102">
        <f t="shared" si="117"/>
        <v>0</v>
      </c>
      <c r="R123" s="20">
        <f t="shared" si="118"/>
        <v>0</v>
      </c>
    </row>
    <row r="124" spans="1:18" ht="11.65" customHeight="1" thickBot="1" x14ac:dyDescent="0.25">
      <c r="A124" s="509"/>
      <c r="B124" s="25" t="s">
        <v>178</v>
      </c>
      <c r="C124" s="489"/>
      <c r="D124" s="319"/>
      <c r="E124" s="320"/>
      <c r="F124" s="321"/>
      <c r="G124" s="77">
        <f>G121+G122+G123</f>
        <v>0</v>
      </c>
      <c r="H124" s="10">
        <f t="shared" ref="H124:R124" si="119">H121+H122+H123</f>
        <v>0</v>
      </c>
      <c r="I124" s="77">
        <f t="shared" si="119"/>
        <v>0</v>
      </c>
      <c r="J124" s="39">
        <f t="shared" si="119"/>
        <v>0</v>
      </c>
      <c r="K124" s="90">
        <f t="shared" si="119"/>
        <v>0</v>
      </c>
      <c r="L124" s="10">
        <f t="shared" si="119"/>
        <v>0</v>
      </c>
      <c r="M124" s="77">
        <f t="shared" si="119"/>
        <v>0</v>
      </c>
      <c r="N124" s="39">
        <f t="shared" si="119"/>
        <v>0</v>
      </c>
      <c r="O124" s="90">
        <f t="shared" si="119"/>
        <v>0</v>
      </c>
      <c r="P124" s="10">
        <f t="shared" si="119"/>
        <v>0</v>
      </c>
      <c r="Q124" s="77">
        <f t="shared" si="119"/>
        <v>0</v>
      </c>
      <c r="R124" s="10">
        <f t="shared" si="119"/>
        <v>0</v>
      </c>
    </row>
    <row r="125" spans="1:18" ht="11.65" customHeight="1" x14ac:dyDescent="0.2">
      <c r="A125" s="509"/>
      <c r="B125" s="15" t="s">
        <v>176</v>
      </c>
      <c r="C125" s="487" t="s">
        <v>17</v>
      </c>
      <c r="D125" s="313">
        <v>3</v>
      </c>
      <c r="E125" s="314" t="s">
        <v>2</v>
      </c>
      <c r="F125" s="315">
        <v>1</v>
      </c>
      <c r="G125" s="249">
        <f>SUMIFS(Абоненты!L:L,Абоненты!B:B,G$8,Абоненты!C:C,0,Абоненты!D:D,$B125,Абоненты!E:E,$D125,Абоненты!F:F,$F125,Абоненты!J:J,$E125)</f>
        <v>0</v>
      </c>
      <c r="H125" s="385">
        <f>SUMIFS(Квитанции!P:P,Квитанции!B:B,G$8,Квитанции!D:D,$B125,Квитанции!E:E,$D125,Квитанции!K:K,$E125,Квитанции!F:F,$F125,Квитанции!C:C,0)</f>
        <v>0</v>
      </c>
      <c r="I125" s="249">
        <f>SUMIFS(Абоненты!L:L,Абоненты!B:B,I$8,Абоненты!C:C,0,Абоненты!D:D,$B125,Абоненты!E:E,$D125,Абоненты!F:F,$F125,Абоненты!J:J,$E125)</f>
        <v>0</v>
      </c>
      <c r="J125" s="386">
        <f>SUMIFS(Квитанции!P:P,Квитанции!B:B,I$8,Квитанции!D:D,$B125,Квитанции!E:E,$D125,Квитанции!K:K,$E125,Квитанции!F:F,$F125,Квитанции!C:C,0)</f>
        <v>0</v>
      </c>
      <c r="K125" s="145">
        <f>SUMIFS(Абоненты!L:L,Абоненты!B:B,K$8,Абоненты!C:C,0,Абоненты!D:D,$B125,Абоненты!E:E,$D125,Абоненты!F:F,$F125,Абоненты!J:J,$E125)</f>
        <v>0</v>
      </c>
      <c r="L125" s="67">
        <f>SUMIFS(Квитанции!P:P,Квитанции!B:B,K$8,Квитанции!D:D,$B125,Квитанции!E:E,$D125,Квитанции!K:K,$E125,Квитанции!F:F,$F125,Квитанции!C:C,0)</f>
        <v>0</v>
      </c>
      <c r="M125" s="249">
        <f>SUMIFS(Абоненты!L:L,Абоненты!B:B,M$8,Абоненты!C:C,0,Абоненты!D:D,$B125,Абоненты!E:E,$D125,Абоненты!F:F,$F125,Абоненты!J:J,$E125)</f>
        <v>0</v>
      </c>
      <c r="N125" s="386">
        <f>SUMIFS(Квитанции!P:P,Квитанции!B:B,M$8,Квитанции!D:D,$B125,Квитанции!E:E,$D125,Квитанции!K:K,$E125,Квитанции!F:F,$F125,Квитанции!C:C,0)</f>
        <v>0</v>
      </c>
      <c r="O125" s="145">
        <f>SUMIFS(Абоненты!L:L,Абоненты!B:B,O$8,Абоненты!C:C,0,Абоненты!D:D,$B125,Абоненты!E:E,$D125,Абоненты!F:F,$F125,Абоненты!J:J,$E125)</f>
        <v>0</v>
      </c>
      <c r="P125" s="67">
        <f>SUMIFS(Квитанции!P:P,Квитанции!B:B,O$8,Квитанции!D:D,$B125,Квитанции!E:E,$D125,Квитанции!K:K,$E125,Квитанции!F:F,$F125,Квитанции!C:C,0)</f>
        <v>0</v>
      </c>
      <c r="Q125" s="101">
        <f>G125+I125+K125+M125+O125</f>
        <v>0</v>
      </c>
      <c r="R125" s="23">
        <f>H125+J125+L125+N125+P125</f>
        <v>0</v>
      </c>
    </row>
    <row r="126" spans="1:18" ht="11.65" customHeight="1" x14ac:dyDescent="0.2">
      <c r="A126" s="509"/>
      <c r="B126" s="13" t="s">
        <v>10</v>
      </c>
      <c r="C126" s="488"/>
      <c r="D126" s="313">
        <v>3</v>
      </c>
      <c r="E126" s="314" t="s">
        <v>2</v>
      </c>
      <c r="F126" s="315">
        <v>1</v>
      </c>
      <c r="G126" s="84">
        <f>SUMIFS(Абоненты!L:L,Абоненты!B:B,G$8,Абоненты!C:C,0,Абоненты!D:D,$B126,Абоненты!E:E,$D126,Абоненты!F:F,$F126,Абоненты!J:J,$E126)</f>
        <v>0</v>
      </c>
      <c r="H126" s="212">
        <f>SUMIFS(Квитанции!P:P,Квитанции!B:B,G$8,Квитанции!D:D,$B126,Квитанции!E:E,$D126,Квитанции!K:K,$E126,Квитанции!F:F,$F126,Квитанции!C:C,0)</f>
        <v>0</v>
      </c>
      <c r="I126" s="72">
        <f>SUMIFS(Абоненты!L:L,Абоненты!B:B,I$8,Абоненты!C:C,0,Абоненты!D:D,$B126,Абоненты!E:E,$D126,Абоненты!F:F,$F126,Абоненты!J:J,$E126)</f>
        <v>0</v>
      </c>
      <c r="J126" s="97">
        <f>SUMIFS(Квитанции!P:P,Квитанции!B:B,I$8,Квитанции!D:D,$B126,Квитанции!E:E,$D126,Квитанции!K:K,$E126,Квитанции!F:F,$F126,Квитанции!C:C,0)</f>
        <v>0</v>
      </c>
      <c r="K126" s="84">
        <f>SUMIFS(Абоненты!L:L,Абоненты!B:B,K$8,Абоненты!C:C,0,Абоненты!D:D,$B126,Абоненты!E:E,$D126,Абоненты!F:F,$F126,Абоненты!J:J,$E126)</f>
        <v>0</v>
      </c>
      <c r="L126" s="68">
        <f>SUMIFS(Квитанции!P:P,Квитанции!B:B,K$8,Квитанции!D:D,$B126,Квитанции!E:E,$D126,Квитанции!K:K,$E126,Квитанции!F:F,$F126,Квитанции!C:C,0)</f>
        <v>0</v>
      </c>
      <c r="M126" s="72">
        <f>SUMIFS(Абоненты!L:L,Абоненты!B:B,M$8,Абоненты!C:C,0,Абоненты!D:D,$B126,Абоненты!E:E,$D126,Абоненты!F:F,$F126,Абоненты!J:J,$E126)</f>
        <v>0</v>
      </c>
      <c r="N126" s="97">
        <f>SUMIFS(Квитанции!P:P,Квитанции!B:B,M$8,Квитанции!D:D,$B126,Квитанции!E:E,$D126,Квитанции!K:K,$E126,Квитанции!F:F,$F126,Квитанции!C:C,0)</f>
        <v>0</v>
      </c>
      <c r="O126" s="84">
        <f>SUMIFS(Абоненты!L:L,Абоненты!B:B,O$8,Абоненты!C:C,0,Абоненты!D:D,$B126,Абоненты!E:E,$D126,Абоненты!F:F,$F126,Абоненты!J:J,$E126)</f>
        <v>0</v>
      </c>
      <c r="P126" s="68">
        <f>SUMIFS(Квитанции!P:P,Квитанции!B:B,O$8,Квитанции!D:D,$B126,Квитанции!E:E,$D126,Квитанции!K:K,$E126,Квитанции!F:F,$F126,Квитанции!C:C,0)</f>
        <v>0</v>
      </c>
      <c r="Q126" s="28">
        <f t="shared" ref="Q126:Q127" si="120">G126+I126+K126+M126+O126</f>
        <v>0</v>
      </c>
      <c r="R126" s="20">
        <f t="shared" ref="R126:R127" si="121">H126+J126+L126+N126+P126</f>
        <v>0</v>
      </c>
    </row>
    <row r="127" spans="1:18" ht="11.65" customHeight="1" x14ac:dyDescent="0.2">
      <c r="A127" s="509"/>
      <c r="B127" s="13" t="s">
        <v>177</v>
      </c>
      <c r="C127" s="488"/>
      <c r="D127" s="313">
        <v>3</v>
      </c>
      <c r="E127" s="314" t="s">
        <v>2</v>
      </c>
      <c r="F127" s="315">
        <v>1</v>
      </c>
      <c r="G127" s="84">
        <f>SUMIFS(Абоненты!L:L,Абоненты!B:B,G$8,Абоненты!C:C,0,Абоненты!D:D,$B127,Абоненты!E:E,$D127,Абоненты!F:F,$F127,Абоненты!J:J,$E127)</f>
        <v>0</v>
      </c>
      <c r="H127" s="326">
        <f>SUMIFS(Квитанции!P:P,Квитанции!B:B,G$8,Квитанции!D:D,$B127,Квитанции!E:E,$D127,Квитанции!K:K,$E127,Квитанции!F:F,$F127,Квитанции!C:C,0)</f>
        <v>0</v>
      </c>
      <c r="I127" s="75">
        <f>SUMIFS(Абоненты!L:L,Абоненты!B:B,I$8,Абоненты!C:C,0,Абоненты!D:D,$B127,Абоненты!E:E,$D127,Абоненты!F:F,$F127,Абоненты!J:J,$E127)</f>
        <v>0</v>
      </c>
      <c r="J127" s="246">
        <f>SUMIFS(Квитанции!P:P,Квитанции!B:B,I$8,Квитанции!D:D,$B127,Квитанции!E:E,$D127,Квитанции!K:K,$E127,Квитанции!F:F,$F127,Квитанции!C:C,0)</f>
        <v>0</v>
      </c>
      <c r="K127" s="89">
        <f>SUMIFS(Абоненты!L:L,Абоненты!B:B,K$8,Абоненты!C:C,0,Абоненты!D:D,$B127,Абоненты!E:E,$D127,Абоненты!F:F,$F127,Абоненты!J:J,$E127)</f>
        <v>0</v>
      </c>
      <c r="L127" s="248">
        <f>SUMIFS(Квитанции!P:P,Квитанции!B:B,K$8,Квитанции!D:D,$B127,Квитанции!E:E,$D127,Квитанции!K:K,$E127,Квитанции!F:F,$F127,Квитанции!C:C,0)</f>
        <v>0</v>
      </c>
      <c r="M127" s="75">
        <f>SUMIFS(Абоненты!L:L,Абоненты!B:B,M$8,Абоненты!C:C,0,Абоненты!D:D,$B127,Абоненты!E:E,$D127,Абоненты!F:F,$F127,Абоненты!J:J,$E127)</f>
        <v>0</v>
      </c>
      <c r="N127" s="246">
        <f>SUMIFS(Квитанции!P:P,Квитанции!B:B,M$8,Квитанции!D:D,$B127,Квитанции!E:E,$D127,Квитанции!K:K,$E127,Квитанции!F:F,$F127,Квитанции!C:C,0)</f>
        <v>0</v>
      </c>
      <c r="O127" s="89">
        <f>SUMIFS(Абоненты!L:L,Абоненты!B:B,O$8,Абоненты!C:C,0,Абоненты!D:D,$B127,Абоненты!E:E,$D127,Абоненты!F:F,$F127,Абоненты!J:J,$E127)</f>
        <v>0</v>
      </c>
      <c r="P127" s="248">
        <f>SUMIFS(Квитанции!P:P,Квитанции!B:B,O$8,Квитанции!D:D,$B127,Квитанции!E:E,$D127,Квитанции!K:K,$E127,Квитанции!F:F,$F127,Квитанции!C:C,0)</f>
        <v>0</v>
      </c>
      <c r="Q127" s="102">
        <f t="shared" si="120"/>
        <v>0</v>
      </c>
      <c r="R127" s="20">
        <f t="shared" si="121"/>
        <v>0</v>
      </c>
    </row>
    <row r="128" spans="1:18" ht="11.65" customHeight="1" thickBot="1" x14ac:dyDescent="0.25">
      <c r="A128" s="509"/>
      <c r="B128" s="25" t="s">
        <v>178</v>
      </c>
      <c r="C128" s="489"/>
      <c r="D128" s="319"/>
      <c r="E128" s="320"/>
      <c r="F128" s="321"/>
      <c r="G128" s="77">
        <f>G125+G126+G127</f>
        <v>0</v>
      </c>
      <c r="H128" s="10">
        <f t="shared" ref="H128:R128" si="122">H125+H126+H127</f>
        <v>0</v>
      </c>
      <c r="I128" s="77">
        <f t="shared" si="122"/>
        <v>0</v>
      </c>
      <c r="J128" s="39">
        <f t="shared" si="122"/>
        <v>0</v>
      </c>
      <c r="K128" s="90">
        <f t="shared" si="122"/>
        <v>0</v>
      </c>
      <c r="L128" s="10">
        <f t="shared" si="122"/>
        <v>0</v>
      </c>
      <c r="M128" s="77">
        <f t="shared" si="122"/>
        <v>0</v>
      </c>
      <c r="N128" s="39">
        <f t="shared" si="122"/>
        <v>0</v>
      </c>
      <c r="O128" s="90">
        <f t="shared" si="122"/>
        <v>0</v>
      </c>
      <c r="P128" s="10">
        <f t="shared" si="122"/>
        <v>0</v>
      </c>
      <c r="Q128" s="77">
        <f t="shared" si="122"/>
        <v>0</v>
      </c>
      <c r="R128" s="10">
        <f t="shared" si="122"/>
        <v>0</v>
      </c>
    </row>
    <row r="129" spans="1:18" ht="11.65" customHeight="1" x14ac:dyDescent="0.2">
      <c r="A129" s="509"/>
      <c r="B129" s="15" t="s">
        <v>176</v>
      </c>
      <c r="C129" s="487" t="s">
        <v>18</v>
      </c>
      <c r="D129" s="319"/>
      <c r="E129" s="320"/>
      <c r="F129" s="321"/>
      <c r="G129" s="76">
        <f>G121+G125</f>
        <v>0</v>
      </c>
      <c r="H129" s="23">
        <f t="shared" ref="H129:P129" si="123">H121+H125</f>
        <v>0</v>
      </c>
      <c r="I129" s="76">
        <f t="shared" si="123"/>
        <v>0</v>
      </c>
      <c r="J129" s="38">
        <f t="shared" si="123"/>
        <v>0</v>
      </c>
      <c r="K129" s="29">
        <f t="shared" si="123"/>
        <v>0</v>
      </c>
      <c r="L129" s="23">
        <f t="shared" si="123"/>
        <v>0</v>
      </c>
      <c r="M129" s="76">
        <f t="shared" si="123"/>
        <v>0</v>
      </c>
      <c r="N129" s="38">
        <f t="shared" si="123"/>
        <v>0</v>
      </c>
      <c r="O129" s="29">
        <f t="shared" si="123"/>
        <v>0</v>
      </c>
      <c r="P129" s="23">
        <f t="shared" si="123"/>
        <v>0</v>
      </c>
      <c r="Q129" s="101">
        <f>G129+I129+K129+M129+O129</f>
        <v>0</v>
      </c>
      <c r="R129" s="23">
        <f t="shared" ref="R129:R131" si="124">H129+J129+L129+N129+P129</f>
        <v>0</v>
      </c>
    </row>
    <row r="130" spans="1:18" ht="11.65" customHeight="1" x14ac:dyDescent="0.2">
      <c r="A130" s="509"/>
      <c r="B130" s="13" t="s">
        <v>10</v>
      </c>
      <c r="C130" s="488"/>
      <c r="D130" s="319"/>
      <c r="E130" s="320"/>
      <c r="F130" s="321"/>
      <c r="G130" s="28">
        <f t="shared" ref="G130:P130" si="125">G122+G126</f>
        <v>0</v>
      </c>
      <c r="H130" s="20">
        <f t="shared" si="125"/>
        <v>0</v>
      </c>
      <c r="I130" s="28">
        <f t="shared" si="125"/>
        <v>0</v>
      </c>
      <c r="J130" s="34">
        <f t="shared" si="125"/>
        <v>0</v>
      </c>
      <c r="K130" s="30">
        <f t="shared" si="125"/>
        <v>0</v>
      </c>
      <c r="L130" s="20">
        <f t="shared" si="125"/>
        <v>0</v>
      </c>
      <c r="M130" s="28">
        <f t="shared" si="125"/>
        <v>0</v>
      </c>
      <c r="N130" s="34">
        <f t="shared" si="125"/>
        <v>0</v>
      </c>
      <c r="O130" s="30">
        <f t="shared" si="125"/>
        <v>0</v>
      </c>
      <c r="P130" s="20">
        <f t="shared" si="125"/>
        <v>0</v>
      </c>
      <c r="Q130" s="28">
        <f t="shared" ref="Q130:Q131" si="126">G130+I130+K130+M130+O130</f>
        <v>0</v>
      </c>
      <c r="R130" s="20">
        <f t="shared" si="124"/>
        <v>0</v>
      </c>
    </row>
    <row r="131" spans="1:18" ht="11.65" customHeight="1" x14ac:dyDescent="0.2">
      <c r="A131" s="509"/>
      <c r="B131" s="13" t="s">
        <v>177</v>
      </c>
      <c r="C131" s="488"/>
      <c r="D131" s="319"/>
      <c r="E131" s="320"/>
      <c r="F131" s="321"/>
      <c r="G131" s="28">
        <f t="shared" ref="G131:P131" si="127">G123+G127</f>
        <v>0</v>
      </c>
      <c r="H131" s="20">
        <f t="shared" si="127"/>
        <v>0</v>
      </c>
      <c r="I131" s="28">
        <f t="shared" si="127"/>
        <v>0</v>
      </c>
      <c r="J131" s="34">
        <f t="shared" si="127"/>
        <v>0</v>
      </c>
      <c r="K131" s="30">
        <f t="shared" si="127"/>
        <v>0</v>
      </c>
      <c r="L131" s="20">
        <f t="shared" si="127"/>
        <v>0</v>
      </c>
      <c r="M131" s="28">
        <f t="shared" si="127"/>
        <v>0</v>
      </c>
      <c r="N131" s="34">
        <f t="shared" si="127"/>
        <v>0</v>
      </c>
      <c r="O131" s="30">
        <f t="shared" si="127"/>
        <v>0</v>
      </c>
      <c r="P131" s="20">
        <f t="shared" si="127"/>
        <v>0</v>
      </c>
      <c r="Q131" s="102">
        <f t="shared" si="126"/>
        <v>0</v>
      </c>
      <c r="R131" s="20">
        <f t="shared" si="124"/>
        <v>0</v>
      </c>
    </row>
    <row r="132" spans="1:18" ht="11.65" customHeight="1" thickBot="1" x14ac:dyDescent="0.25">
      <c r="A132" s="513"/>
      <c r="B132" s="25" t="s">
        <v>178</v>
      </c>
      <c r="C132" s="489"/>
      <c r="D132" s="319"/>
      <c r="E132" s="320"/>
      <c r="F132" s="321"/>
      <c r="G132" s="77">
        <f>G129+G130+G131</f>
        <v>0</v>
      </c>
      <c r="H132" s="10">
        <f t="shared" ref="H132:R132" si="128">H129+H130+H131</f>
        <v>0</v>
      </c>
      <c r="I132" s="77">
        <f t="shared" si="128"/>
        <v>0</v>
      </c>
      <c r="J132" s="39">
        <f t="shared" si="128"/>
        <v>0</v>
      </c>
      <c r="K132" s="90">
        <f t="shared" si="128"/>
        <v>0</v>
      </c>
      <c r="L132" s="10">
        <f t="shared" si="128"/>
        <v>0</v>
      </c>
      <c r="M132" s="77">
        <f t="shared" si="128"/>
        <v>0</v>
      </c>
      <c r="N132" s="39">
        <f t="shared" si="128"/>
        <v>0</v>
      </c>
      <c r="O132" s="90">
        <f t="shared" si="128"/>
        <v>0</v>
      </c>
      <c r="P132" s="10">
        <f t="shared" si="128"/>
        <v>0</v>
      </c>
      <c r="Q132" s="77">
        <f t="shared" si="128"/>
        <v>0</v>
      </c>
      <c r="R132" s="10">
        <f t="shared" si="128"/>
        <v>0</v>
      </c>
    </row>
    <row r="133" spans="1:18" ht="15" customHeight="1" x14ac:dyDescent="0.2">
      <c r="A133" s="133" t="s">
        <v>0</v>
      </c>
      <c r="B133" s="55"/>
      <c r="C133" s="56"/>
      <c r="D133" s="316"/>
      <c r="E133" s="317"/>
      <c r="F133" s="318"/>
      <c r="G133" s="87"/>
      <c r="H133" s="56"/>
      <c r="I133" s="55"/>
      <c r="J133" s="55"/>
      <c r="K133" s="87"/>
      <c r="L133" s="56"/>
      <c r="M133" s="55"/>
      <c r="N133" s="55"/>
      <c r="O133" s="87"/>
      <c r="P133" s="56"/>
      <c r="Q133" s="55"/>
      <c r="R133" s="56"/>
    </row>
    <row r="134" spans="1:18" ht="12" customHeight="1" x14ac:dyDescent="0.2">
      <c r="A134" s="134" t="s">
        <v>51</v>
      </c>
      <c r="B134" s="28" t="s">
        <v>30</v>
      </c>
      <c r="C134" s="131" t="s">
        <v>30</v>
      </c>
      <c r="D134" s="319"/>
      <c r="E134" s="314" t="s">
        <v>2</v>
      </c>
      <c r="F134" s="315">
        <v>2</v>
      </c>
      <c r="G134" s="30" t="s">
        <v>30</v>
      </c>
      <c r="H134" s="68">
        <f>SUMIFS(Квитанции!P:P,Квитанции!B:B,G$8,Квитанции!G:G,$F134,Квитанции!K:K,$E134,Квитанции!F:F,2,Квитанции!C:C,0)</f>
        <v>0</v>
      </c>
      <c r="I134" s="28" t="s">
        <v>30</v>
      </c>
      <c r="J134" s="97">
        <f>SUMIFS(Квитанции!P:P,Квитанции!B:B,IG$8,Квитанции!G:G,$F134,Квитанции!K:K,$E134,Квитанции!F:F,2,Квитанции!C:C,0)</f>
        <v>0</v>
      </c>
      <c r="K134" s="30" t="s">
        <v>30</v>
      </c>
      <c r="L134" s="68">
        <f>SUMIFS(Квитанции!P:P,Квитанции!B:B,K$8,Квитанции!G:G,$F134,Квитанции!K:K,$E134,Квитанции!F:F,2,Квитанции!C:C,0)</f>
        <v>0</v>
      </c>
      <c r="M134" s="28" t="s">
        <v>30</v>
      </c>
      <c r="N134" s="97">
        <f>SUMIFS(Квитанции!P:P,Квитанции!B:B,M$8,Квитанции!G:G,$F134,Квитанции!K:K,$E134,Квитанции!F:F,2,Квитанции!C:C,0)</f>
        <v>0</v>
      </c>
      <c r="O134" s="30" t="s">
        <v>30</v>
      </c>
      <c r="P134" s="68">
        <f>SUMIFS(Квитанции!P:P,Квитанции!B:B,O$8,Квитанции!G:G,$F134,Квитанции!K:K,$E134,Квитанции!F:F,2,Квитанции!C:C,0)</f>
        <v>0</v>
      </c>
      <c r="Q134" s="28" t="s">
        <v>30</v>
      </c>
      <c r="R134" s="20">
        <f>P134+N134+L134+J134+H134</f>
        <v>0</v>
      </c>
    </row>
    <row r="135" spans="1:18" ht="12" customHeight="1" thickBot="1" x14ac:dyDescent="0.25">
      <c r="A135" s="135" t="s">
        <v>52</v>
      </c>
      <c r="B135" s="77" t="s">
        <v>30</v>
      </c>
      <c r="C135" s="132" t="s">
        <v>30</v>
      </c>
      <c r="D135" s="319"/>
      <c r="E135" s="314" t="s">
        <v>2</v>
      </c>
      <c r="F135" s="315">
        <v>1</v>
      </c>
      <c r="G135" s="90" t="s">
        <v>30</v>
      </c>
      <c r="H135" s="86">
        <f>SUMIFS(Квитанции!P:P,Квитанции!B:B,G$8,Квитанции!G:G,$F135,Квитанции!K:K,$E135,Квитанции!F:F,2,Квитанции!C:C,0)</f>
        <v>0</v>
      </c>
      <c r="I135" s="28" t="s">
        <v>30</v>
      </c>
      <c r="J135" s="97">
        <f>SUMIFS(Квитанции!P:P,Квитанции!B:B,IG$8,Квитанции!G:G,$F135,Квитанции!K:K,$E135,Квитанции!F:F,2,Квитанции!C:C,0)</f>
        <v>0</v>
      </c>
      <c r="K135" s="30" t="s">
        <v>30</v>
      </c>
      <c r="L135" s="68">
        <f>SUMIFS(Квитанции!P:P,Квитанции!B:B,K$8,Квитанции!G:G,$F135,Квитанции!K:K,$E135,Квитанции!F:F,2,Квитанции!C:C,0)</f>
        <v>0</v>
      </c>
      <c r="M135" s="28" t="s">
        <v>30</v>
      </c>
      <c r="N135" s="97">
        <f>SUMIFS(Квитанции!P:P,Квитанции!B:B,M$8,Квитанции!G:G,$F135,Квитанции!K:K,$E135,Квитанции!F:F,2,Квитанции!C:C,0)</f>
        <v>0</v>
      </c>
      <c r="O135" s="30" t="s">
        <v>30</v>
      </c>
      <c r="P135" s="68">
        <f>SUMIFS(Квитанции!P:P,Квитанции!B:B,O$8,Квитанции!G:G,$F135,Квитанции!K:K,$E135,Квитанции!F:F,2,Квитанции!C:C,0)</f>
        <v>0</v>
      </c>
      <c r="Q135" s="28" t="s">
        <v>30</v>
      </c>
      <c r="R135" s="10">
        <f t="shared" ref="R135" si="129">P135+N135+L135+J135+H135</f>
        <v>0</v>
      </c>
    </row>
    <row r="136" spans="1:18" ht="12" customHeight="1" x14ac:dyDescent="0.2">
      <c r="A136" s="508" t="s">
        <v>174</v>
      </c>
      <c r="B136" s="15" t="s">
        <v>176</v>
      </c>
      <c r="C136" s="487" t="s">
        <v>16</v>
      </c>
      <c r="D136" s="313">
        <v>1</v>
      </c>
      <c r="E136" s="314" t="s">
        <v>201</v>
      </c>
      <c r="F136" s="315">
        <v>1</v>
      </c>
      <c r="G136" s="249">
        <f>SUMIFS(Абоненты!L:L,Абоненты!B:B,G$8,Абоненты!C:C,0,Абоненты!D:D,$B136,Абоненты!E:E,$D136,Абоненты!F:F,$F136,Абоненты!J:J,$E136)</f>
        <v>0</v>
      </c>
      <c r="H136" s="385">
        <f>SUMIFS(Квитанции!P:P,Квитанции!B:B,G$8,Квитанции!D:D,$B136,Квитанции!E:E,$D136,Квитанции!K:K,$E136,Квитанции!F:F,$F136,Квитанции!C:C,0)</f>
        <v>0</v>
      </c>
      <c r="I136" s="249">
        <f>SUMIFS(Абоненты!L:L,Абоненты!B:B,I$8,Абоненты!C:C,0,Абоненты!D:D,$B136,Абоненты!E:E,$D136,Абоненты!F:F,$F136,Абоненты!J:J,$E136)</f>
        <v>0</v>
      </c>
      <c r="J136" s="386">
        <f>SUMIFS(Квитанции!P:P,Квитанции!B:B,I$8,Квитанции!D:D,$B136,Квитанции!E:E,$D136,Квитанции!K:K,$E136,Квитанции!F:F,$F136,Квитанции!C:C,0)</f>
        <v>0</v>
      </c>
      <c r="K136" s="145">
        <f>SUMIFS(Абоненты!L:L,Абоненты!B:B,K$8,Абоненты!C:C,0,Абоненты!D:D,$B136,Абоненты!E:E,$D136,Абоненты!F:F,$F136,Абоненты!J:J,$E136)</f>
        <v>0</v>
      </c>
      <c r="L136" s="67">
        <f>SUMIFS(Квитанции!P:P,Квитанции!B:B,K$8,Квитанции!D:D,$B136,Квитанции!E:E,$D136,Квитанции!K:K,$E136,Квитанции!F:F,$F136,Квитанции!C:C,0)</f>
        <v>0</v>
      </c>
      <c r="M136" s="249">
        <f>SUMIFS(Абоненты!L:L,Абоненты!B:B,M$8,Абоненты!C:C,0,Абоненты!D:D,$B136,Абоненты!E:E,$D136,Абоненты!F:F,$F136,Абоненты!J:J,$E136)</f>
        <v>0</v>
      </c>
      <c r="N136" s="386">
        <f>SUMIFS(Квитанции!P:P,Квитанции!B:B,M$8,Квитанции!D:D,$B136,Квитанции!E:E,$D136,Квитанции!K:K,$E136,Квитанции!F:F,$F136,Квитанции!C:C,0)</f>
        <v>0</v>
      </c>
      <c r="O136" s="145">
        <f>SUMIFS(Абоненты!L:L,Абоненты!B:B,O$8,Абоненты!C:C,0,Абоненты!D:D,$B136,Абоненты!E:E,$D136,Абоненты!F:F,$F136,Абоненты!J:J,$E136)</f>
        <v>0</v>
      </c>
      <c r="P136" s="67">
        <f>SUMIFS(Квитанции!P:P,Квитанции!B:B,O$8,Квитанции!D:D,$B136,Квитанции!E:E,$D136,Квитанции!K:K,$E136,Квитанции!F:F,$F136,Квитанции!C:C,0)</f>
        <v>0</v>
      </c>
      <c r="Q136" s="101">
        <f>G136+I136+K136+M136+O136</f>
        <v>0</v>
      </c>
      <c r="R136" s="23">
        <f>H136+J136+L136+N136+P136</f>
        <v>0</v>
      </c>
    </row>
    <row r="137" spans="1:18" ht="12" customHeight="1" x14ac:dyDescent="0.2">
      <c r="A137" s="509"/>
      <c r="B137" s="13" t="s">
        <v>10</v>
      </c>
      <c r="C137" s="488"/>
      <c r="D137" s="313">
        <v>1</v>
      </c>
      <c r="E137" s="314" t="s">
        <v>201</v>
      </c>
      <c r="F137" s="315">
        <v>1</v>
      </c>
      <c r="G137" s="84">
        <f>SUMIFS(Абоненты!L:L,Абоненты!B:B,G$8,Абоненты!C:C,0,Абоненты!D:D,$B137,Абоненты!E:E,$D137,Абоненты!F:F,$F137,Абоненты!J:J,$E137)</f>
        <v>0</v>
      </c>
      <c r="H137" s="212">
        <f>SUMIFS(Квитанции!P:P,Квитанции!B:B,G$8,Квитанции!D:D,$B137,Квитанции!E:E,$D137,Квитанции!K:K,$E137,Квитанции!F:F,$F137,Квитанции!C:C,0)</f>
        <v>0</v>
      </c>
      <c r="I137" s="72">
        <f>SUMIFS(Абоненты!L:L,Абоненты!B:B,I$8,Абоненты!C:C,0,Абоненты!D:D,$B137,Абоненты!E:E,$D137,Абоненты!F:F,$F137,Абоненты!J:J,$E137)</f>
        <v>0</v>
      </c>
      <c r="J137" s="97">
        <f>SUMIFS(Квитанции!P:P,Квитанции!B:B,I$8,Квитанции!D:D,$B137,Квитанции!E:E,$D137,Квитанции!K:K,$E137,Квитанции!F:F,$F137,Квитанции!C:C,0)</f>
        <v>0</v>
      </c>
      <c r="K137" s="84">
        <f>SUMIFS(Абоненты!L:L,Абоненты!B:B,K$8,Абоненты!C:C,0,Абоненты!D:D,$B137,Абоненты!E:E,$D137,Абоненты!F:F,$F137,Абоненты!J:J,$E137)</f>
        <v>0</v>
      </c>
      <c r="L137" s="68">
        <f>SUMIFS(Квитанции!P:P,Квитанции!B:B,K$8,Квитанции!D:D,$B137,Квитанции!E:E,$D137,Квитанции!K:K,$E137,Квитанции!F:F,$F137,Квитанции!C:C,0)</f>
        <v>0</v>
      </c>
      <c r="M137" s="72">
        <f>SUMIFS(Абоненты!L:L,Абоненты!B:B,M$8,Абоненты!C:C,0,Абоненты!D:D,$B137,Абоненты!E:E,$D137,Абоненты!F:F,$F137,Абоненты!J:J,$E137)</f>
        <v>0</v>
      </c>
      <c r="N137" s="97">
        <f>SUMIFS(Квитанции!P:P,Квитанции!B:B,M$8,Квитанции!D:D,$B137,Квитанции!E:E,$D137,Квитанции!K:K,$E137,Квитанции!F:F,$F137,Квитанции!C:C,0)</f>
        <v>0</v>
      </c>
      <c r="O137" s="84">
        <f>SUMIFS(Абоненты!L:L,Абоненты!B:B,O$8,Абоненты!C:C,0,Абоненты!D:D,$B137,Абоненты!E:E,$D137,Абоненты!F:F,$F137,Абоненты!J:J,$E137)</f>
        <v>0</v>
      </c>
      <c r="P137" s="68">
        <f>SUMIFS(Квитанции!P:P,Квитанции!B:B,O$8,Квитанции!D:D,$B137,Квитанции!E:E,$D137,Квитанции!K:K,$E137,Квитанции!F:F,$F137,Квитанции!C:C,0)</f>
        <v>0</v>
      </c>
      <c r="Q137" s="28">
        <f t="shared" ref="Q137:Q138" si="130">G137+I137+K137+M137+O137</f>
        <v>0</v>
      </c>
      <c r="R137" s="20">
        <f t="shared" ref="R137:R138" si="131">H137+J137+L137+N137+P137</f>
        <v>0</v>
      </c>
    </row>
    <row r="138" spans="1:18" ht="12" customHeight="1" x14ac:dyDescent="0.2">
      <c r="A138" s="509"/>
      <c r="B138" s="13" t="s">
        <v>177</v>
      </c>
      <c r="C138" s="488"/>
      <c r="D138" s="313">
        <v>1</v>
      </c>
      <c r="E138" s="314" t="s">
        <v>201</v>
      </c>
      <c r="F138" s="315">
        <v>1</v>
      </c>
      <c r="G138" s="84">
        <f>SUMIFS(Абоненты!L:L,Абоненты!B:B,G$8,Абоненты!C:C,0,Абоненты!D:D,$B138,Абоненты!E:E,$D138,Абоненты!F:F,$F138,Абоненты!J:J,$E138)</f>
        <v>0</v>
      </c>
      <c r="H138" s="326">
        <f>SUMIFS(Квитанции!P:P,Квитанции!B:B,G$8,Квитанции!D:D,$B138,Квитанции!E:E,$D138,Квитанции!K:K,$E138,Квитанции!F:F,$F138,Квитанции!C:C,0)</f>
        <v>0</v>
      </c>
      <c r="I138" s="75">
        <f>SUMIFS(Абоненты!L:L,Абоненты!B:B,I$8,Абоненты!C:C,0,Абоненты!D:D,$B138,Абоненты!E:E,$D138,Абоненты!F:F,$F138,Абоненты!J:J,$E138)</f>
        <v>0</v>
      </c>
      <c r="J138" s="246">
        <f>SUMIFS(Квитанции!P:P,Квитанции!B:B,I$8,Квитанции!D:D,$B138,Квитанции!E:E,$D138,Квитанции!K:K,$E138,Квитанции!F:F,$F138,Квитанции!C:C,0)</f>
        <v>0</v>
      </c>
      <c r="K138" s="89">
        <f>SUMIFS(Абоненты!L:L,Абоненты!B:B,K$8,Абоненты!C:C,0,Абоненты!D:D,$B138,Абоненты!E:E,$D138,Абоненты!F:F,$F138,Абоненты!J:J,$E138)</f>
        <v>0</v>
      </c>
      <c r="L138" s="248">
        <f>SUMIFS(Квитанции!P:P,Квитанции!B:B,K$8,Квитанции!D:D,$B138,Квитанции!E:E,$D138,Квитанции!K:K,$E138,Квитанции!F:F,$F138,Квитанции!C:C,0)</f>
        <v>0</v>
      </c>
      <c r="M138" s="75">
        <f>SUMIFS(Абоненты!L:L,Абоненты!B:B,M$8,Абоненты!C:C,0,Абоненты!D:D,$B138,Абоненты!E:E,$D138,Абоненты!F:F,$F138,Абоненты!J:J,$E138)</f>
        <v>0</v>
      </c>
      <c r="N138" s="246">
        <f>SUMIFS(Квитанции!P:P,Квитанции!B:B,M$8,Квитанции!D:D,$B138,Квитанции!E:E,$D138,Квитанции!K:K,$E138,Квитанции!F:F,$F138,Квитанции!C:C,0)</f>
        <v>0</v>
      </c>
      <c r="O138" s="89">
        <f>SUMIFS(Абоненты!L:L,Абоненты!B:B,O$8,Абоненты!C:C,0,Абоненты!D:D,$B138,Абоненты!E:E,$D138,Абоненты!F:F,$F138,Абоненты!J:J,$E138)</f>
        <v>0</v>
      </c>
      <c r="P138" s="248">
        <f>SUMIFS(Квитанции!P:P,Квитанции!B:B,O$8,Квитанции!D:D,$B138,Квитанции!E:E,$D138,Квитанции!K:K,$E138,Квитанции!F:F,$F138,Квитанции!C:C,0)</f>
        <v>0</v>
      </c>
      <c r="Q138" s="102">
        <f t="shared" si="130"/>
        <v>0</v>
      </c>
      <c r="R138" s="20">
        <f t="shared" si="131"/>
        <v>0</v>
      </c>
    </row>
    <row r="139" spans="1:18" ht="14.45" customHeight="1" thickBot="1" x14ac:dyDescent="0.25">
      <c r="A139" s="509"/>
      <c r="B139" s="25" t="s">
        <v>178</v>
      </c>
      <c r="C139" s="489"/>
      <c r="D139" s="319"/>
      <c r="E139" s="320"/>
      <c r="F139" s="321"/>
      <c r="G139" s="77">
        <f>G136+G137+G138</f>
        <v>0</v>
      </c>
      <c r="H139" s="10">
        <f t="shared" ref="H139:R139" si="132">H136+H137+H138</f>
        <v>0</v>
      </c>
      <c r="I139" s="77">
        <f t="shared" si="132"/>
        <v>0</v>
      </c>
      <c r="J139" s="39">
        <f t="shared" si="132"/>
        <v>0</v>
      </c>
      <c r="K139" s="90">
        <f t="shared" si="132"/>
        <v>0</v>
      </c>
      <c r="L139" s="10">
        <f t="shared" si="132"/>
        <v>0</v>
      </c>
      <c r="M139" s="77">
        <f t="shared" si="132"/>
        <v>0</v>
      </c>
      <c r="N139" s="39">
        <f t="shared" si="132"/>
        <v>0</v>
      </c>
      <c r="O139" s="90">
        <f t="shared" si="132"/>
        <v>0</v>
      </c>
      <c r="P139" s="10">
        <f t="shared" si="132"/>
        <v>0</v>
      </c>
      <c r="Q139" s="77">
        <f t="shared" si="132"/>
        <v>0</v>
      </c>
      <c r="R139" s="10">
        <f t="shared" si="132"/>
        <v>0</v>
      </c>
    </row>
    <row r="140" spans="1:18" ht="12" customHeight="1" x14ac:dyDescent="0.2">
      <c r="A140" s="509"/>
      <c r="B140" s="15" t="s">
        <v>176</v>
      </c>
      <c r="C140" s="487" t="s">
        <v>17</v>
      </c>
      <c r="D140" s="313">
        <v>3</v>
      </c>
      <c r="E140" s="314" t="s">
        <v>201</v>
      </c>
      <c r="F140" s="315">
        <v>1</v>
      </c>
      <c r="G140" s="249">
        <f>SUMIFS(Абоненты!L:L,Абоненты!B:B,G$8,Абоненты!C:C,0,Абоненты!D:D,$B140,Абоненты!E:E,$D140,Абоненты!F:F,$F140,Абоненты!J:J,$E140)</f>
        <v>0</v>
      </c>
      <c r="H140" s="385">
        <f>SUMIFS(Квитанции!P:P,Квитанции!B:B,G$8,Квитанции!D:D,$B140,Квитанции!E:E,$D140,Квитанции!K:K,$E140,Квитанции!F:F,$F140,Квитанции!C:C,0)</f>
        <v>0</v>
      </c>
      <c r="I140" s="249">
        <f>SUMIFS(Абоненты!L:L,Абоненты!B:B,I$8,Абоненты!C:C,0,Абоненты!D:D,$B140,Абоненты!E:E,$D140,Абоненты!F:F,$F140,Абоненты!J:J,$E140)</f>
        <v>0</v>
      </c>
      <c r="J140" s="386">
        <f>SUMIFS(Квитанции!P:P,Квитанции!B:B,I$8,Квитанции!D:D,$B140,Квитанции!E:E,$D140,Квитанции!K:K,$E140,Квитанции!F:F,$F140,Квитанции!C:C,0)</f>
        <v>0</v>
      </c>
      <c r="K140" s="145">
        <f>SUMIFS(Абоненты!L:L,Абоненты!B:B,K$8,Абоненты!C:C,0,Абоненты!D:D,$B140,Абоненты!E:E,$D140,Абоненты!F:F,$F140,Абоненты!J:J,$E140)</f>
        <v>0</v>
      </c>
      <c r="L140" s="67">
        <f>SUMIFS(Квитанции!P:P,Квитанции!B:B,K$8,Квитанции!D:D,$B140,Квитанции!E:E,$D140,Квитанции!K:K,$E140,Квитанции!F:F,$F140,Квитанции!C:C,0)</f>
        <v>0</v>
      </c>
      <c r="M140" s="249">
        <f>SUMIFS(Абоненты!L:L,Абоненты!B:B,M$8,Абоненты!C:C,0,Абоненты!D:D,$B140,Абоненты!E:E,$D140,Абоненты!F:F,$F140,Абоненты!J:J,$E140)</f>
        <v>0</v>
      </c>
      <c r="N140" s="386">
        <f>SUMIFS(Квитанции!P:P,Квитанции!B:B,M$8,Квитанции!D:D,$B140,Квитанции!E:E,$D140,Квитанции!K:K,$E140,Квитанции!F:F,$F140,Квитанции!C:C,0)</f>
        <v>0</v>
      </c>
      <c r="O140" s="145">
        <f>SUMIFS(Абоненты!L:L,Абоненты!B:B,O$8,Абоненты!C:C,0,Абоненты!D:D,$B140,Абоненты!E:E,$D140,Абоненты!F:F,$F140,Абоненты!J:J,$E140)</f>
        <v>0</v>
      </c>
      <c r="P140" s="67">
        <f>SUMIFS(Квитанции!P:P,Квитанции!B:B,O$8,Квитанции!D:D,$B140,Квитанции!E:E,$D140,Квитанции!K:K,$E140,Квитанции!F:F,$F140,Квитанции!C:C,0)</f>
        <v>0</v>
      </c>
      <c r="Q140" s="101">
        <f>G140+I140+K140+M140+O140</f>
        <v>0</v>
      </c>
      <c r="R140" s="23">
        <f>H140+J140+L140+N140+P140</f>
        <v>0</v>
      </c>
    </row>
    <row r="141" spans="1:18" ht="12" customHeight="1" x14ac:dyDescent="0.2">
      <c r="A141" s="509"/>
      <c r="B141" s="13" t="s">
        <v>10</v>
      </c>
      <c r="C141" s="488"/>
      <c r="D141" s="313">
        <v>3</v>
      </c>
      <c r="E141" s="314" t="s">
        <v>201</v>
      </c>
      <c r="F141" s="315">
        <v>1</v>
      </c>
      <c r="G141" s="84">
        <f>SUMIFS(Абоненты!L:L,Абоненты!B:B,G$8,Абоненты!C:C,0,Абоненты!D:D,$B141,Абоненты!E:E,$D141,Абоненты!F:F,$F141,Абоненты!J:J,$E141)</f>
        <v>0</v>
      </c>
      <c r="H141" s="212">
        <f>SUMIFS(Квитанции!P:P,Квитанции!B:B,G$8,Квитанции!D:D,$B141,Квитанции!E:E,$D141,Квитанции!K:K,$E141,Квитанции!F:F,$F141,Квитанции!C:C,0)</f>
        <v>0</v>
      </c>
      <c r="I141" s="72">
        <f>SUMIFS(Абоненты!L:L,Абоненты!B:B,I$8,Абоненты!C:C,0,Абоненты!D:D,$B141,Абоненты!E:E,$D141,Абоненты!F:F,$F141,Абоненты!J:J,$E141)</f>
        <v>0</v>
      </c>
      <c r="J141" s="97">
        <f>SUMIFS(Квитанции!P:P,Квитанции!B:B,I$8,Квитанции!D:D,$B141,Квитанции!E:E,$D141,Квитанции!K:K,$E141,Квитанции!F:F,$F141,Квитанции!C:C,0)</f>
        <v>0</v>
      </c>
      <c r="K141" s="84">
        <f>SUMIFS(Абоненты!L:L,Абоненты!B:B,K$8,Абоненты!C:C,0,Абоненты!D:D,$B141,Абоненты!E:E,$D141,Абоненты!F:F,$F141,Абоненты!J:J,$E141)</f>
        <v>0</v>
      </c>
      <c r="L141" s="68">
        <f>SUMIFS(Квитанции!P:P,Квитанции!B:B,K$8,Квитанции!D:D,$B141,Квитанции!E:E,$D141,Квитанции!K:K,$E141,Квитанции!F:F,$F141,Квитанции!C:C,0)</f>
        <v>0</v>
      </c>
      <c r="M141" s="72">
        <f>SUMIFS(Абоненты!L:L,Абоненты!B:B,M$8,Абоненты!C:C,0,Абоненты!D:D,$B141,Абоненты!E:E,$D141,Абоненты!F:F,$F141,Абоненты!J:J,$E141)</f>
        <v>0</v>
      </c>
      <c r="N141" s="97">
        <f>SUMIFS(Квитанции!P:P,Квитанции!B:B,M$8,Квитанции!D:D,$B141,Квитанции!E:E,$D141,Квитанции!K:K,$E141,Квитанции!F:F,$F141,Квитанции!C:C,0)</f>
        <v>0</v>
      </c>
      <c r="O141" s="84">
        <f>SUMIFS(Абоненты!L:L,Абоненты!B:B,O$8,Абоненты!C:C,0,Абоненты!D:D,$B141,Абоненты!E:E,$D141,Абоненты!F:F,$F141,Абоненты!J:J,$E141)</f>
        <v>0</v>
      </c>
      <c r="P141" s="68">
        <f>SUMIFS(Квитанции!P:P,Квитанции!B:B,O$8,Квитанции!D:D,$B141,Квитанции!E:E,$D141,Квитанции!K:K,$E141,Квитанции!F:F,$F141,Квитанции!C:C,0)</f>
        <v>0</v>
      </c>
      <c r="Q141" s="28">
        <f t="shared" ref="Q141:Q142" si="133">G141+I141+K141+M141+O141</f>
        <v>0</v>
      </c>
      <c r="R141" s="20">
        <f t="shared" ref="R141:R142" si="134">H141+J141+L141+N141+P141</f>
        <v>0</v>
      </c>
    </row>
    <row r="142" spans="1:18" ht="12" customHeight="1" x14ac:dyDescent="0.2">
      <c r="A142" s="509"/>
      <c r="B142" s="13" t="s">
        <v>177</v>
      </c>
      <c r="C142" s="488"/>
      <c r="D142" s="313">
        <v>3</v>
      </c>
      <c r="E142" s="314" t="s">
        <v>201</v>
      </c>
      <c r="F142" s="315">
        <v>1</v>
      </c>
      <c r="G142" s="84">
        <f>SUMIFS(Абоненты!L:L,Абоненты!B:B,G$8,Абоненты!C:C,0,Абоненты!D:D,$B142,Абоненты!E:E,$D142,Абоненты!F:F,$F142,Абоненты!J:J,$E142)</f>
        <v>0</v>
      </c>
      <c r="H142" s="326">
        <f>SUMIFS(Квитанции!P:P,Квитанции!B:B,G$8,Квитанции!D:D,$B142,Квитанции!E:E,$D142,Квитанции!K:K,$E142,Квитанции!F:F,$F142,Квитанции!C:C,0)</f>
        <v>0</v>
      </c>
      <c r="I142" s="75">
        <f>SUMIFS(Абоненты!L:L,Абоненты!B:B,I$8,Абоненты!C:C,0,Абоненты!D:D,$B142,Абоненты!E:E,$D142,Абоненты!F:F,$F142,Абоненты!J:J,$E142)</f>
        <v>0</v>
      </c>
      <c r="J142" s="246">
        <f>SUMIFS(Квитанции!P:P,Квитанции!B:B,I$8,Квитанции!D:D,$B142,Квитанции!E:E,$D142,Квитанции!K:K,$E142,Квитанции!F:F,$F142,Квитанции!C:C,0)</f>
        <v>0</v>
      </c>
      <c r="K142" s="89">
        <f>SUMIFS(Абоненты!L:L,Абоненты!B:B,K$8,Абоненты!C:C,0,Абоненты!D:D,$B142,Абоненты!E:E,$D142,Абоненты!F:F,$F142,Абоненты!J:J,$E142)</f>
        <v>0</v>
      </c>
      <c r="L142" s="248">
        <f>SUMIFS(Квитанции!P:P,Квитанции!B:B,K$8,Квитанции!D:D,$B142,Квитанции!E:E,$D142,Квитанции!K:K,$E142,Квитанции!F:F,$F142,Квитанции!C:C,0)</f>
        <v>0</v>
      </c>
      <c r="M142" s="75">
        <f>SUMIFS(Абоненты!L:L,Абоненты!B:B,M$8,Абоненты!C:C,0,Абоненты!D:D,$B142,Абоненты!E:E,$D142,Абоненты!F:F,$F142,Абоненты!J:J,$E142)</f>
        <v>0</v>
      </c>
      <c r="N142" s="246">
        <f>SUMIFS(Квитанции!P:P,Квитанции!B:B,M$8,Квитанции!D:D,$B142,Квитанции!E:E,$D142,Квитанции!K:K,$E142,Квитанции!F:F,$F142,Квитанции!C:C,0)</f>
        <v>0</v>
      </c>
      <c r="O142" s="89">
        <f>SUMIFS(Абоненты!L:L,Абоненты!B:B,O$8,Абоненты!C:C,0,Абоненты!D:D,$B142,Абоненты!E:E,$D142,Абоненты!F:F,$F142,Абоненты!J:J,$E142)</f>
        <v>0</v>
      </c>
      <c r="P142" s="248">
        <f>SUMIFS(Квитанции!P:P,Квитанции!B:B,O$8,Квитанции!D:D,$B142,Квитанции!E:E,$D142,Квитанции!K:K,$E142,Квитанции!F:F,$F142,Квитанции!C:C,0)</f>
        <v>0</v>
      </c>
      <c r="Q142" s="102">
        <f t="shared" si="133"/>
        <v>0</v>
      </c>
      <c r="R142" s="20">
        <f t="shared" si="134"/>
        <v>0</v>
      </c>
    </row>
    <row r="143" spans="1:18" ht="12" customHeight="1" thickBot="1" x14ac:dyDescent="0.25">
      <c r="A143" s="509"/>
      <c r="B143" s="25" t="s">
        <v>178</v>
      </c>
      <c r="C143" s="489"/>
      <c r="D143" s="319"/>
      <c r="E143" s="320"/>
      <c r="F143" s="321"/>
      <c r="G143" s="77">
        <f>G140+G141+G142</f>
        <v>0</v>
      </c>
      <c r="H143" s="10">
        <f t="shared" ref="H143:R143" si="135">H140+H141+H142</f>
        <v>0</v>
      </c>
      <c r="I143" s="77">
        <f t="shared" si="135"/>
        <v>0</v>
      </c>
      <c r="J143" s="39">
        <f t="shared" si="135"/>
        <v>0</v>
      </c>
      <c r="K143" s="90">
        <f t="shared" si="135"/>
        <v>0</v>
      </c>
      <c r="L143" s="10">
        <f t="shared" si="135"/>
        <v>0</v>
      </c>
      <c r="M143" s="77">
        <f t="shared" si="135"/>
        <v>0</v>
      </c>
      <c r="N143" s="39">
        <f t="shared" si="135"/>
        <v>0</v>
      </c>
      <c r="O143" s="90">
        <f t="shared" si="135"/>
        <v>0</v>
      </c>
      <c r="P143" s="10">
        <f t="shared" si="135"/>
        <v>0</v>
      </c>
      <c r="Q143" s="77">
        <f t="shared" si="135"/>
        <v>0</v>
      </c>
      <c r="R143" s="10">
        <f t="shared" si="135"/>
        <v>0</v>
      </c>
    </row>
    <row r="144" spans="1:18" ht="12" customHeight="1" x14ac:dyDescent="0.2">
      <c r="A144" s="509"/>
      <c r="B144" s="15" t="s">
        <v>176</v>
      </c>
      <c r="C144" s="487" t="s">
        <v>18</v>
      </c>
      <c r="D144" s="319"/>
      <c r="E144" s="320"/>
      <c r="F144" s="321"/>
      <c r="G144" s="71">
        <f>G136+G140</f>
        <v>0</v>
      </c>
      <c r="H144" s="66">
        <f t="shared" ref="H144:P144" si="136">H136+H140</f>
        <v>0</v>
      </c>
      <c r="I144" s="71">
        <f t="shared" si="136"/>
        <v>0</v>
      </c>
      <c r="J144" s="96">
        <f t="shared" si="136"/>
        <v>0</v>
      </c>
      <c r="K144" s="83">
        <f t="shared" si="136"/>
        <v>0</v>
      </c>
      <c r="L144" s="66">
        <f t="shared" si="136"/>
        <v>0</v>
      </c>
      <c r="M144" s="71">
        <f t="shared" si="136"/>
        <v>0</v>
      </c>
      <c r="N144" s="96">
        <f t="shared" si="136"/>
        <v>0</v>
      </c>
      <c r="O144" s="83">
        <f t="shared" si="136"/>
        <v>0</v>
      </c>
      <c r="P144" s="66">
        <f t="shared" si="136"/>
        <v>0</v>
      </c>
      <c r="Q144" s="101">
        <f>G144+I144+K144+M144+O144</f>
        <v>0</v>
      </c>
      <c r="R144" s="23">
        <f t="shared" ref="R144:R146" si="137">H144+J144+L144+N144+P144</f>
        <v>0</v>
      </c>
    </row>
    <row r="145" spans="1:18" ht="12" customHeight="1" x14ac:dyDescent="0.2">
      <c r="A145" s="509"/>
      <c r="B145" s="13" t="s">
        <v>10</v>
      </c>
      <c r="C145" s="488"/>
      <c r="D145" s="319"/>
      <c r="E145" s="320"/>
      <c r="F145" s="321"/>
      <c r="G145" s="72">
        <f t="shared" ref="G145:P145" si="138">G137+G141</f>
        <v>0</v>
      </c>
      <c r="H145" s="68">
        <f t="shared" si="138"/>
        <v>0</v>
      </c>
      <c r="I145" s="72">
        <f t="shared" si="138"/>
        <v>0</v>
      </c>
      <c r="J145" s="97">
        <f t="shared" si="138"/>
        <v>0</v>
      </c>
      <c r="K145" s="84">
        <f t="shared" si="138"/>
        <v>0</v>
      </c>
      <c r="L145" s="68">
        <f t="shared" si="138"/>
        <v>0</v>
      </c>
      <c r="M145" s="72">
        <f t="shared" si="138"/>
        <v>0</v>
      </c>
      <c r="N145" s="97">
        <f t="shared" si="138"/>
        <v>0</v>
      </c>
      <c r="O145" s="84">
        <f t="shared" si="138"/>
        <v>0</v>
      </c>
      <c r="P145" s="68">
        <f t="shared" si="138"/>
        <v>0</v>
      </c>
      <c r="Q145" s="28">
        <f t="shared" ref="Q145:Q146" si="139">G145+I145+K145+M145+O145</f>
        <v>0</v>
      </c>
      <c r="R145" s="20">
        <f t="shared" si="137"/>
        <v>0</v>
      </c>
    </row>
    <row r="146" spans="1:18" ht="12" customHeight="1" x14ac:dyDescent="0.2">
      <c r="A146" s="509"/>
      <c r="B146" s="13" t="s">
        <v>177</v>
      </c>
      <c r="C146" s="488"/>
      <c r="D146" s="319"/>
      <c r="E146" s="320"/>
      <c r="F146" s="321"/>
      <c r="G146" s="72">
        <f t="shared" ref="G146:P146" si="140">G138+G142</f>
        <v>0</v>
      </c>
      <c r="H146" s="68">
        <f t="shared" si="140"/>
        <v>0</v>
      </c>
      <c r="I146" s="72">
        <f t="shared" si="140"/>
        <v>0</v>
      </c>
      <c r="J146" s="97">
        <f t="shared" si="140"/>
        <v>0</v>
      </c>
      <c r="K146" s="84">
        <f t="shared" si="140"/>
        <v>0</v>
      </c>
      <c r="L146" s="68">
        <f t="shared" si="140"/>
        <v>0</v>
      </c>
      <c r="M146" s="72">
        <f t="shared" si="140"/>
        <v>0</v>
      </c>
      <c r="N146" s="97">
        <f t="shared" si="140"/>
        <v>0</v>
      </c>
      <c r="O146" s="84">
        <f t="shared" si="140"/>
        <v>0</v>
      </c>
      <c r="P146" s="68">
        <f t="shared" si="140"/>
        <v>0</v>
      </c>
      <c r="Q146" s="102">
        <f t="shared" si="139"/>
        <v>0</v>
      </c>
      <c r="R146" s="20">
        <f t="shared" si="137"/>
        <v>0</v>
      </c>
    </row>
    <row r="147" spans="1:18" ht="15" customHeight="1" thickBot="1" x14ac:dyDescent="0.25">
      <c r="A147" s="513"/>
      <c r="B147" s="25" t="s">
        <v>178</v>
      </c>
      <c r="C147" s="489"/>
      <c r="D147" s="319"/>
      <c r="E147" s="320"/>
      <c r="F147" s="321"/>
      <c r="G147" s="73">
        <f>G144+G145+G146</f>
        <v>0</v>
      </c>
      <c r="H147" s="86">
        <f t="shared" ref="H147:R147" si="141">H144+H145+H146</f>
        <v>0</v>
      </c>
      <c r="I147" s="73">
        <f t="shared" si="141"/>
        <v>0</v>
      </c>
      <c r="J147" s="98">
        <f t="shared" si="141"/>
        <v>0</v>
      </c>
      <c r="K147" s="85">
        <f t="shared" si="141"/>
        <v>0</v>
      </c>
      <c r="L147" s="86">
        <f t="shared" si="141"/>
        <v>0</v>
      </c>
      <c r="M147" s="73">
        <f t="shared" si="141"/>
        <v>0</v>
      </c>
      <c r="N147" s="98">
        <f t="shared" si="141"/>
        <v>0</v>
      </c>
      <c r="O147" s="85">
        <f t="shared" si="141"/>
        <v>0</v>
      </c>
      <c r="P147" s="86">
        <f t="shared" si="141"/>
        <v>0</v>
      </c>
      <c r="Q147" s="77">
        <f t="shared" si="141"/>
        <v>0</v>
      </c>
      <c r="R147" s="10">
        <f t="shared" si="141"/>
        <v>0</v>
      </c>
    </row>
    <row r="148" spans="1:18" ht="12" customHeight="1" x14ac:dyDescent="0.2">
      <c r="A148" s="508" t="s">
        <v>175</v>
      </c>
      <c r="B148" s="15" t="s">
        <v>176</v>
      </c>
      <c r="C148" s="487" t="s">
        <v>16</v>
      </c>
      <c r="D148" s="313">
        <v>1</v>
      </c>
      <c r="E148" s="314" t="s">
        <v>201</v>
      </c>
      <c r="F148" s="315">
        <v>2</v>
      </c>
      <c r="G148" s="249">
        <f>SUMIFS(Абоненты!L:L,Абоненты!B:B,G$8,Абоненты!C:C,0,Абоненты!D:D,$B148,Абоненты!E:E,$D148,Абоненты!F:F,$F148,Абоненты!J:J,$E148)</f>
        <v>0</v>
      </c>
      <c r="H148" s="385">
        <f>SUMIFS(Квитанции!P:P,Квитанции!B:B,G$8,Квитанции!D:D,$B148,Квитанции!E:E,$D148,Квитанции!K:K,$E148,Квитанции!F:F,$F148,Квитанции!C:C,0)</f>
        <v>0</v>
      </c>
      <c r="I148" s="249">
        <f>SUMIFS(Абоненты!L:L,Абоненты!B:B,I$8,Абоненты!C:C,0,Абоненты!D:D,$B148,Абоненты!E:E,$D148,Абоненты!F:F,$F148,Абоненты!J:J,$E148)</f>
        <v>0</v>
      </c>
      <c r="J148" s="386">
        <f>SUMIFS(Квитанции!P:P,Квитанции!B:B,I$8,Квитанции!D:D,$B148,Квитанции!E:E,$D148,Квитанции!K:K,$E148,Квитанции!F:F,$F148,Квитанции!C:C,0)</f>
        <v>0</v>
      </c>
      <c r="K148" s="145">
        <f>SUMIFS(Абоненты!L:L,Абоненты!B:B,K$8,Абоненты!C:C,0,Абоненты!D:D,$B148,Абоненты!E:E,$D148,Абоненты!F:F,$F148,Абоненты!J:J,$E148)</f>
        <v>0</v>
      </c>
      <c r="L148" s="67">
        <f>SUMIFS(Квитанции!P:P,Квитанции!B:B,K$8,Квитанции!D:D,$B148,Квитанции!E:E,$D148,Квитанции!K:K,$E148,Квитанции!F:F,$F148,Квитанции!C:C,0)</f>
        <v>0</v>
      </c>
      <c r="M148" s="249">
        <f>SUMIFS(Абоненты!L:L,Абоненты!B:B,M$8,Абоненты!C:C,0,Абоненты!D:D,$B148,Абоненты!E:E,$D148,Абоненты!F:F,$F148,Абоненты!J:J,$E148)</f>
        <v>0</v>
      </c>
      <c r="N148" s="386">
        <f>SUMIFS(Квитанции!P:P,Квитанции!B:B,M$8,Квитанции!D:D,$B148,Квитанции!E:E,$D148,Квитанции!K:K,$E148,Квитанции!F:F,$F148,Квитанции!C:C,0)</f>
        <v>0</v>
      </c>
      <c r="O148" s="145">
        <f>SUMIFS(Абоненты!L:L,Абоненты!B:B,O$8,Абоненты!C:C,0,Абоненты!D:D,$B148,Абоненты!E:E,$D148,Абоненты!F:F,$F148,Абоненты!J:J,$E148)</f>
        <v>0</v>
      </c>
      <c r="P148" s="67">
        <f>SUMIFS(Квитанции!P:P,Квитанции!B:B,O$8,Квитанции!D:D,$B148,Квитанции!E:E,$D148,Квитанции!K:K,$E148,Квитанции!F:F,$F148,Квитанции!C:C,0)</f>
        <v>0</v>
      </c>
      <c r="Q148" s="101">
        <f>G148+I148+K148+M148+O148</f>
        <v>0</v>
      </c>
      <c r="R148" s="23">
        <f>H148+J148+L148+N148+P148</f>
        <v>0</v>
      </c>
    </row>
    <row r="149" spans="1:18" ht="12" customHeight="1" x14ac:dyDescent="0.2">
      <c r="A149" s="509"/>
      <c r="B149" s="13" t="s">
        <v>10</v>
      </c>
      <c r="C149" s="488"/>
      <c r="D149" s="313">
        <v>1</v>
      </c>
      <c r="E149" s="314" t="s">
        <v>201</v>
      </c>
      <c r="F149" s="315">
        <v>2</v>
      </c>
      <c r="G149" s="84">
        <f>SUMIFS(Абоненты!L:L,Абоненты!B:B,G$8,Абоненты!C:C,0,Абоненты!D:D,$B149,Абоненты!E:E,$D149,Абоненты!F:F,$F149,Абоненты!J:J,$E149)</f>
        <v>0</v>
      </c>
      <c r="H149" s="212">
        <f>SUMIFS(Квитанции!P:P,Квитанции!B:B,G$8,Квитанции!D:D,$B149,Квитанции!E:E,$D149,Квитанции!K:K,$E149,Квитанции!F:F,$F149,Квитанции!C:C,0)</f>
        <v>0</v>
      </c>
      <c r="I149" s="72">
        <f>SUMIFS(Абоненты!L:L,Абоненты!B:B,I$8,Абоненты!C:C,0,Абоненты!D:D,$B149,Абоненты!E:E,$D149,Абоненты!F:F,$F149,Абоненты!J:J,$E149)</f>
        <v>0</v>
      </c>
      <c r="J149" s="97">
        <f>SUMIFS(Квитанции!P:P,Квитанции!B:B,I$8,Квитанции!D:D,$B149,Квитанции!E:E,$D149,Квитанции!K:K,$E149,Квитанции!F:F,$F149,Квитанции!C:C,0)</f>
        <v>0</v>
      </c>
      <c r="K149" s="84">
        <f>SUMIFS(Абоненты!L:L,Абоненты!B:B,K$8,Абоненты!C:C,0,Абоненты!D:D,$B149,Абоненты!E:E,$D149,Абоненты!F:F,$F149,Абоненты!J:J,$E149)</f>
        <v>0</v>
      </c>
      <c r="L149" s="68">
        <f>SUMIFS(Квитанции!P:P,Квитанции!B:B,K$8,Квитанции!D:D,$B149,Квитанции!E:E,$D149,Квитанции!K:K,$E149,Квитанции!F:F,$F149,Квитанции!C:C,0)</f>
        <v>0</v>
      </c>
      <c r="M149" s="72">
        <f>SUMIFS(Абоненты!L:L,Абоненты!B:B,M$8,Абоненты!C:C,0,Абоненты!D:D,$B149,Абоненты!E:E,$D149,Абоненты!F:F,$F149,Абоненты!J:J,$E149)</f>
        <v>0</v>
      </c>
      <c r="N149" s="97">
        <f>SUMIFS(Квитанции!P:P,Квитанции!B:B,M$8,Квитанции!D:D,$B149,Квитанции!E:E,$D149,Квитанции!K:K,$E149,Квитанции!F:F,$F149,Квитанции!C:C,0)</f>
        <v>0</v>
      </c>
      <c r="O149" s="84">
        <f>SUMIFS(Абоненты!L:L,Абоненты!B:B,O$8,Абоненты!C:C,0,Абоненты!D:D,$B149,Абоненты!E:E,$D149,Абоненты!F:F,$F149,Абоненты!J:J,$E149)</f>
        <v>0</v>
      </c>
      <c r="P149" s="68">
        <f>SUMIFS(Квитанции!P:P,Квитанции!B:B,O$8,Квитанции!D:D,$B149,Квитанции!E:E,$D149,Квитанции!K:K,$E149,Квитанции!F:F,$F149,Квитанции!C:C,0)</f>
        <v>0</v>
      </c>
      <c r="Q149" s="28">
        <f t="shared" ref="Q149:Q150" si="142">G149+I149+K149+M149+O149</f>
        <v>0</v>
      </c>
      <c r="R149" s="20">
        <f t="shared" ref="R149:R150" si="143">H149+J149+L149+N149+P149</f>
        <v>0</v>
      </c>
    </row>
    <row r="150" spans="1:18" ht="12" customHeight="1" x14ac:dyDescent="0.2">
      <c r="A150" s="509"/>
      <c r="B150" s="13" t="s">
        <v>177</v>
      </c>
      <c r="C150" s="488"/>
      <c r="D150" s="313">
        <v>1</v>
      </c>
      <c r="E150" s="314" t="s">
        <v>201</v>
      </c>
      <c r="F150" s="315">
        <v>2</v>
      </c>
      <c r="G150" s="84">
        <f>SUMIFS(Абоненты!L:L,Абоненты!B:B,G$8,Абоненты!C:C,0,Абоненты!D:D,$B150,Абоненты!E:E,$D150,Абоненты!F:F,$F150,Абоненты!J:J,$E150)</f>
        <v>0</v>
      </c>
      <c r="H150" s="326">
        <f>SUMIFS(Квитанции!P:P,Квитанции!B:B,G$8,Квитанции!D:D,$B150,Квитанции!E:E,$D150,Квитанции!K:K,$E150,Квитанции!F:F,$F150,Квитанции!C:C,0)</f>
        <v>0</v>
      </c>
      <c r="I150" s="75">
        <f>SUMIFS(Абоненты!L:L,Абоненты!B:B,I$8,Абоненты!C:C,0,Абоненты!D:D,$B150,Абоненты!E:E,$D150,Абоненты!F:F,$F150,Абоненты!J:J,$E150)</f>
        <v>0</v>
      </c>
      <c r="J150" s="246">
        <f>SUMIFS(Квитанции!P:P,Квитанции!B:B,I$8,Квитанции!D:D,$B150,Квитанции!E:E,$D150,Квитанции!K:K,$E150,Квитанции!F:F,$F150,Квитанции!C:C,0)</f>
        <v>0</v>
      </c>
      <c r="K150" s="89">
        <f>SUMIFS(Абоненты!L:L,Абоненты!B:B,K$8,Абоненты!C:C,0,Абоненты!D:D,$B150,Абоненты!E:E,$D150,Абоненты!F:F,$F150,Абоненты!J:J,$E150)</f>
        <v>0</v>
      </c>
      <c r="L150" s="248">
        <f>SUMIFS(Квитанции!P:P,Квитанции!B:B,K$8,Квитанции!D:D,$B150,Квитанции!E:E,$D150,Квитанции!K:K,$E150,Квитанции!F:F,$F150,Квитанции!C:C,0)</f>
        <v>0</v>
      </c>
      <c r="M150" s="75">
        <f>SUMIFS(Абоненты!L:L,Абоненты!B:B,M$8,Абоненты!C:C,0,Абоненты!D:D,$B150,Абоненты!E:E,$D150,Абоненты!F:F,$F150,Абоненты!J:J,$E150)</f>
        <v>0</v>
      </c>
      <c r="N150" s="246">
        <f>SUMIFS(Квитанции!P:P,Квитанции!B:B,M$8,Квитанции!D:D,$B150,Квитанции!E:E,$D150,Квитанции!K:K,$E150,Квитанции!F:F,$F150,Квитанции!C:C,0)</f>
        <v>0</v>
      </c>
      <c r="O150" s="89">
        <f>SUMIFS(Абоненты!L:L,Абоненты!B:B,O$8,Абоненты!C:C,0,Абоненты!D:D,$B150,Абоненты!E:E,$D150,Абоненты!F:F,$F150,Абоненты!J:J,$E150)</f>
        <v>0</v>
      </c>
      <c r="P150" s="248">
        <f>SUMIFS(Квитанции!P:P,Квитанции!B:B,O$8,Квитанции!D:D,$B150,Квитанции!E:E,$D150,Квитанции!K:K,$E150,Квитанции!F:F,$F150,Квитанции!C:C,0)</f>
        <v>0</v>
      </c>
      <c r="Q150" s="102">
        <f t="shared" si="142"/>
        <v>0</v>
      </c>
      <c r="R150" s="20">
        <f t="shared" si="143"/>
        <v>0</v>
      </c>
    </row>
    <row r="151" spans="1:18" ht="14.45" customHeight="1" thickBot="1" x14ac:dyDescent="0.25">
      <c r="A151" s="509"/>
      <c r="B151" s="25" t="s">
        <v>178</v>
      </c>
      <c r="C151" s="489"/>
      <c r="D151" s="319"/>
      <c r="E151" s="320"/>
      <c r="F151" s="321"/>
      <c r="G151" s="77">
        <f>G148+G149+G150</f>
        <v>0</v>
      </c>
      <c r="H151" s="10">
        <f t="shared" ref="H151:R151" si="144">H148+H149+H150</f>
        <v>0</v>
      </c>
      <c r="I151" s="77">
        <f t="shared" si="144"/>
        <v>0</v>
      </c>
      <c r="J151" s="39">
        <f t="shared" si="144"/>
        <v>0</v>
      </c>
      <c r="K151" s="90">
        <f t="shared" si="144"/>
        <v>0</v>
      </c>
      <c r="L151" s="10">
        <f t="shared" si="144"/>
        <v>0</v>
      </c>
      <c r="M151" s="77">
        <f t="shared" si="144"/>
        <v>0</v>
      </c>
      <c r="N151" s="39">
        <f t="shared" si="144"/>
        <v>0</v>
      </c>
      <c r="O151" s="90">
        <f t="shared" si="144"/>
        <v>0</v>
      </c>
      <c r="P151" s="10">
        <f t="shared" si="144"/>
        <v>0</v>
      </c>
      <c r="Q151" s="77">
        <f t="shared" si="144"/>
        <v>0</v>
      </c>
      <c r="R151" s="10">
        <f t="shared" si="144"/>
        <v>0</v>
      </c>
    </row>
    <row r="152" spans="1:18" ht="12" customHeight="1" x14ac:dyDescent="0.2">
      <c r="A152" s="509"/>
      <c r="B152" s="15" t="s">
        <v>176</v>
      </c>
      <c r="C152" s="487" t="s">
        <v>17</v>
      </c>
      <c r="D152" s="313">
        <v>3</v>
      </c>
      <c r="E152" s="314" t="s">
        <v>201</v>
      </c>
      <c r="F152" s="315">
        <v>2</v>
      </c>
      <c r="G152" s="249">
        <f>SUMIFS(Абоненты!L:L,Абоненты!B:B,G$8,Абоненты!C:C,0,Абоненты!D:D,$B152,Абоненты!E:E,$D152,Абоненты!F:F,$F152,Абоненты!J:J,$E152)</f>
        <v>0</v>
      </c>
      <c r="H152" s="385">
        <f>SUMIFS(Квитанции!P:P,Квитанции!B:B,G$8,Квитанции!D:D,$B152,Квитанции!E:E,$D152,Квитанции!K:K,$E152,Квитанции!F:F,$F152,Квитанции!C:C,0)</f>
        <v>0</v>
      </c>
      <c r="I152" s="249">
        <f>SUMIFS(Абоненты!L:L,Абоненты!B:B,I$8,Абоненты!C:C,0,Абоненты!D:D,$B152,Абоненты!E:E,$D152,Абоненты!F:F,$F152,Абоненты!J:J,$E152)</f>
        <v>0</v>
      </c>
      <c r="J152" s="386">
        <f>SUMIFS(Квитанции!P:P,Квитанции!B:B,I$8,Квитанции!D:D,$B152,Квитанции!E:E,$D152,Квитанции!K:K,$E152,Квитанции!F:F,$F152,Квитанции!C:C,0)</f>
        <v>0</v>
      </c>
      <c r="K152" s="145">
        <f>SUMIFS(Абоненты!L:L,Абоненты!B:B,K$8,Абоненты!C:C,0,Абоненты!D:D,$B152,Абоненты!E:E,$D152,Абоненты!F:F,$F152,Абоненты!J:J,$E152)</f>
        <v>0</v>
      </c>
      <c r="L152" s="67">
        <f>SUMIFS(Квитанции!P:P,Квитанции!B:B,K$8,Квитанции!D:D,$B152,Квитанции!E:E,$D152,Квитанции!K:K,$E152,Квитанции!F:F,$F152,Квитанции!C:C,0)</f>
        <v>0</v>
      </c>
      <c r="M152" s="249">
        <f>SUMIFS(Абоненты!L:L,Абоненты!B:B,M$8,Абоненты!C:C,0,Абоненты!D:D,$B152,Абоненты!E:E,$D152,Абоненты!F:F,$F152,Абоненты!J:J,$E152)</f>
        <v>0</v>
      </c>
      <c r="N152" s="386">
        <f>SUMIFS(Квитанции!P:P,Квитанции!B:B,M$8,Квитанции!D:D,$B152,Квитанции!E:E,$D152,Квитанции!K:K,$E152,Квитанции!F:F,$F152,Квитанции!C:C,0)</f>
        <v>0</v>
      </c>
      <c r="O152" s="145">
        <f>SUMIFS(Абоненты!L:L,Абоненты!B:B,O$8,Абоненты!C:C,0,Абоненты!D:D,$B152,Абоненты!E:E,$D152,Абоненты!F:F,$F152,Абоненты!J:J,$E152)</f>
        <v>0</v>
      </c>
      <c r="P152" s="67">
        <f>SUMIFS(Квитанции!P:P,Квитанции!B:B,O$8,Квитанции!D:D,$B152,Квитанции!E:E,$D152,Квитанции!K:K,$E152,Квитанции!F:F,$F152,Квитанции!C:C,0)</f>
        <v>0</v>
      </c>
      <c r="Q152" s="101">
        <f>G152+I152+K152+M152+O152</f>
        <v>0</v>
      </c>
      <c r="R152" s="23">
        <f>H152+J152+L152+N152+P152</f>
        <v>0</v>
      </c>
    </row>
    <row r="153" spans="1:18" ht="12" customHeight="1" x14ac:dyDescent="0.2">
      <c r="A153" s="509"/>
      <c r="B153" s="13" t="s">
        <v>10</v>
      </c>
      <c r="C153" s="488"/>
      <c r="D153" s="313">
        <v>3</v>
      </c>
      <c r="E153" s="314" t="s">
        <v>201</v>
      </c>
      <c r="F153" s="315">
        <v>2</v>
      </c>
      <c r="G153" s="84">
        <f>SUMIFS(Абоненты!L:L,Абоненты!B:B,G$8,Абоненты!C:C,0,Абоненты!D:D,$B153,Абоненты!E:E,$D153,Абоненты!F:F,$F153,Абоненты!J:J,$E153)</f>
        <v>0</v>
      </c>
      <c r="H153" s="212">
        <f>SUMIFS(Квитанции!P:P,Квитанции!B:B,G$8,Квитанции!D:D,$B153,Квитанции!E:E,$D153,Квитанции!K:K,$E153,Квитанции!F:F,$F153,Квитанции!C:C,0)</f>
        <v>0</v>
      </c>
      <c r="I153" s="72">
        <f>SUMIFS(Абоненты!L:L,Абоненты!B:B,I$8,Абоненты!C:C,0,Абоненты!D:D,$B153,Абоненты!E:E,$D153,Абоненты!F:F,$F153,Абоненты!J:J,$E153)</f>
        <v>0</v>
      </c>
      <c r="J153" s="97">
        <f>SUMIFS(Квитанции!P:P,Квитанции!B:B,I$8,Квитанции!D:D,$B153,Квитанции!E:E,$D153,Квитанции!K:K,$E153,Квитанции!F:F,$F153,Квитанции!C:C,0)</f>
        <v>0</v>
      </c>
      <c r="K153" s="84">
        <f>SUMIFS(Абоненты!L:L,Абоненты!B:B,K$8,Абоненты!C:C,0,Абоненты!D:D,$B153,Абоненты!E:E,$D153,Абоненты!F:F,$F153,Абоненты!J:J,$E153)</f>
        <v>0</v>
      </c>
      <c r="L153" s="68">
        <f>SUMIFS(Квитанции!P:P,Квитанции!B:B,K$8,Квитанции!D:D,$B153,Квитанции!E:E,$D153,Квитанции!K:K,$E153,Квитанции!F:F,$F153,Квитанции!C:C,0)</f>
        <v>0</v>
      </c>
      <c r="M153" s="72">
        <f>SUMIFS(Абоненты!L:L,Абоненты!B:B,M$8,Абоненты!C:C,0,Абоненты!D:D,$B153,Абоненты!E:E,$D153,Абоненты!F:F,$F153,Абоненты!J:J,$E153)</f>
        <v>0</v>
      </c>
      <c r="N153" s="97">
        <f>SUMIFS(Квитанции!P:P,Квитанции!B:B,M$8,Квитанции!D:D,$B153,Квитанции!E:E,$D153,Квитанции!K:K,$E153,Квитанции!F:F,$F153,Квитанции!C:C,0)</f>
        <v>0</v>
      </c>
      <c r="O153" s="84">
        <f>SUMIFS(Абоненты!L:L,Абоненты!B:B,O$8,Абоненты!C:C,0,Абоненты!D:D,$B153,Абоненты!E:E,$D153,Абоненты!F:F,$F153,Абоненты!J:J,$E153)</f>
        <v>0</v>
      </c>
      <c r="P153" s="68">
        <f>SUMIFS(Квитанции!P:P,Квитанции!B:B,O$8,Квитанции!D:D,$B153,Квитанции!E:E,$D153,Квитанции!K:K,$E153,Квитанции!F:F,$F153,Квитанции!C:C,0)</f>
        <v>0</v>
      </c>
      <c r="Q153" s="28">
        <f t="shared" ref="Q153:Q154" si="145">G153+I153+K153+M153+O153</f>
        <v>0</v>
      </c>
      <c r="R153" s="20">
        <f t="shared" ref="R153:R154" si="146">H153+J153+L153+N153+P153</f>
        <v>0</v>
      </c>
    </row>
    <row r="154" spans="1:18" ht="12" customHeight="1" x14ac:dyDescent="0.2">
      <c r="A154" s="509"/>
      <c r="B154" s="13" t="s">
        <v>177</v>
      </c>
      <c r="C154" s="488"/>
      <c r="D154" s="313">
        <v>3</v>
      </c>
      <c r="E154" s="314" t="s">
        <v>201</v>
      </c>
      <c r="F154" s="315">
        <v>2</v>
      </c>
      <c r="G154" s="84">
        <f>SUMIFS(Абоненты!L:L,Абоненты!B:B,G$8,Абоненты!C:C,0,Абоненты!D:D,$B154,Абоненты!E:E,$D154,Абоненты!F:F,$F154,Абоненты!J:J,$E154)</f>
        <v>0</v>
      </c>
      <c r="H154" s="326">
        <f>SUMIFS(Квитанции!P:P,Квитанции!B:B,G$8,Квитанции!D:D,$B154,Квитанции!E:E,$D154,Квитанции!K:K,$E154,Квитанции!F:F,$F154,Квитанции!C:C,0)</f>
        <v>0</v>
      </c>
      <c r="I154" s="75">
        <f>SUMIFS(Абоненты!L:L,Абоненты!B:B,I$8,Абоненты!C:C,0,Абоненты!D:D,$B154,Абоненты!E:E,$D154,Абоненты!F:F,$F154,Абоненты!J:J,$E154)</f>
        <v>0</v>
      </c>
      <c r="J154" s="246">
        <f>SUMIFS(Квитанции!P:P,Квитанции!B:B,I$8,Квитанции!D:D,$B154,Квитанции!E:E,$D154,Квитанции!K:K,$E154,Квитанции!F:F,$F154,Квитанции!C:C,0)</f>
        <v>0</v>
      </c>
      <c r="K154" s="89">
        <f>SUMIFS(Абоненты!L:L,Абоненты!B:B,K$8,Абоненты!C:C,0,Абоненты!D:D,$B154,Абоненты!E:E,$D154,Абоненты!F:F,$F154,Абоненты!J:J,$E154)</f>
        <v>0</v>
      </c>
      <c r="L154" s="248">
        <f>SUMIFS(Квитанции!P:P,Квитанции!B:B,K$8,Квитанции!D:D,$B154,Квитанции!E:E,$D154,Квитанции!K:K,$E154,Квитанции!F:F,$F154,Квитанции!C:C,0)</f>
        <v>0</v>
      </c>
      <c r="M154" s="75">
        <f>SUMIFS(Абоненты!L:L,Абоненты!B:B,M$8,Абоненты!C:C,0,Абоненты!D:D,$B154,Абоненты!E:E,$D154,Абоненты!F:F,$F154,Абоненты!J:J,$E154)</f>
        <v>0</v>
      </c>
      <c r="N154" s="246">
        <f>SUMIFS(Квитанции!P:P,Квитанции!B:B,M$8,Квитанции!D:D,$B154,Квитанции!E:E,$D154,Квитанции!K:K,$E154,Квитанции!F:F,$F154,Квитанции!C:C,0)</f>
        <v>0</v>
      </c>
      <c r="O154" s="89">
        <f>SUMIFS(Абоненты!L:L,Абоненты!B:B,O$8,Абоненты!C:C,0,Абоненты!D:D,$B154,Абоненты!E:E,$D154,Абоненты!F:F,$F154,Абоненты!J:J,$E154)</f>
        <v>0</v>
      </c>
      <c r="P154" s="248">
        <f>SUMIFS(Квитанции!P:P,Квитанции!B:B,O$8,Квитанции!D:D,$B154,Квитанции!E:E,$D154,Квитанции!K:K,$E154,Квитанции!F:F,$F154,Квитанции!C:C,0)</f>
        <v>0</v>
      </c>
      <c r="Q154" s="102">
        <f t="shared" si="145"/>
        <v>0</v>
      </c>
      <c r="R154" s="20">
        <f t="shared" si="146"/>
        <v>0</v>
      </c>
    </row>
    <row r="155" spans="1:18" ht="12" customHeight="1" thickBot="1" x14ac:dyDescent="0.25">
      <c r="A155" s="509"/>
      <c r="B155" s="25" t="s">
        <v>178</v>
      </c>
      <c r="C155" s="489"/>
      <c r="D155" s="319"/>
      <c r="E155" s="320"/>
      <c r="F155" s="321"/>
      <c r="G155" s="77">
        <f>G152+G153+G154</f>
        <v>0</v>
      </c>
      <c r="H155" s="10">
        <f t="shared" ref="H155:R155" si="147">H152+H153+H154</f>
        <v>0</v>
      </c>
      <c r="I155" s="77">
        <f t="shared" si="147"/>
        <v>0</v>
      </c>
      <c r="J155" s="39">
        <f t="shared" si="147"/>
        <v>0</v>
      </c>
      <c r="K155" s="90">
        <f t="shared" si="147"/>
        <v>0</v>
      </c>
      <c r="L155" s="10">
        <f t="shared" si="147"/>
        <v>0</v>
      </c>
      <c r="M155" s="77">
        <f t="shared" si="147"/>
        <v>0</v>
      </c>
      <c r="N155" s="39">
        <f t="shared" si="147"/>
        <v>0</v>
      </c>
      <c r="O155" s="90">
        <f t="shared" si="147"/>
        <v>0</v>
      </c>
      <c r="P155" s="10">
        <f t="shared" si="147"/>
        <v>0</v>
      </c>
      <c r="Q155" s="77">
        <f t="shared" si="147"/>
        <v>0</v>
      </c>
      <c r="R155" s="10">
        <f t="shared" si="147"/>
        <v>0</v>
      </c>
    </row>
    <row r="156" spans="1:18" ht="12" customHeight="1" x14ac:dyDescent="0.2">
      <c r="A156" s="509"/>
      <c r="B156" s="15" t="s">
        <v>176</v>
      </c>
      <c r="C156" s="487" t="s">
        <v>18</v>
      </c>
      <c r="D156" s="319"/>
      <c r="E156" s="320"/>
      <c r="F156" s="321"/>
      <c r="G156" s="71">
        <f>G148+G152</f>
        <v>0</v>
      </c>
      <c r="H156" s="66">
        <f t="shared" ref="H156:P156" si="148">H148+H152</f>
        <v>0</v>
      </c>
      <c r="I156" s="71">
        <f t="shared" si="148"/>
        <v>0</v>
      </c>
      <c r="J156" s="96">
        <f t="shared" si="148"/>
        <v>0</v>
      </c>
      <c r="K156" s="83">
        <f t="shared" si="148"/>
        <v>0</v>
      </c>
      <c r="L156" s="66">
        <f t="shared" si="148"/>
        <v>0</v>
      </c>
      <c r="M156" s="71">
        <f t="shared" si="148"/>
        <v>0</v>
      </c>
      <c r="N156" s="96">
        <f t="shared" si="148"/>
        <v>0</v>
      </c>
      <c r="O156" s="83">
        <f t="shared" si="148"/>
        <v>0</v>
      </c>
      <c r="P156" s="66">
        <f t="shared" si="148"/>
        <v>0</v>
      </c>
      <c r="Q156" s="101">
        <f>G156+I156+K156+M156+O156</f>
        <v>0</v>
      </c>
      <c r="R156" s="23">
        <f t="shared" ref="R156:R158" si="149">H156+J156+L156+N156+P156</f>
        <v>0</v>
      </c>
    </row>
    <row r="157" spans="1:18" ht="12" customHeight="1" x14ac:dyDescent="0.2">
      <c r="A157" s="509"/>
      <c r="B157" s="13" t="s">
        <v>10</v>
      </c>
      <c r="C157" s="488"/>
      <c r="D157" s="319"/>
      <c r="E157" s="320"/>
      <c r="F157" s="321"/>
      <c r="G157" s="72">
        <f t="shared" ref="G157:P157" si="150">G149+G153</f>
        <v>0</v>
      </c>
      <c r="H157" s="68">
        <f t="shared" si="150"/>
        <v>0</v>
      </c>
      <c r="I157" s="72">
        <f t="shared" si="150"/>
        <v>0</v>
      </c>
      <c r="J157" s="97">
        <f t="shared" si="150"/>
        <v>0</v>
      </c>
      <c r="K157" s="84">
        <f t="shared" si="150"/>
        <v>0</v>
      </c>
      <c r="L157" s="68">
        <f t="shared" si="150"/>
        <v>0</v>
      </c>
      <c r="M157" s="72">
        <f t="shared" si="150"/>
        <v>0</v>
      </c>
      <c r="N157" s="97">
        <f t="shared" si="150"/>
        <v>0</v>
      </c>
      <c r="O157" s="84">
        <f t="shared" si="150"/>
        <v>0</v>
      </c>
      <c r="P157" s="68">
        <f t="shared" si="150"/>
        <v>0</v>
      </c>
      <c r="Q157" s="28">
        <f t="shared" ref="Q157:Q158" si="151">G157+I157+K157+M157+O157</f>
        <v>0</v>
      </c>
      <c r="R157" s="20">
        <f t="shared" si="149"/>
        <v>0</v>
      </c>
    </row>
    <row r="158" spans="1:18" ht="12" customHeight="1" x14ac:dyDescent="0.2">
      <c r="A158" s="509"/>
      <c r="B158" s="13" t="s">
        <v>177</v>
      </c>
      <c r="C158" s="488"/>
      <c r="D158" s="319"/>
      <c r="E158" s="320"/>
      <c r="F158" s="321"/>
      <c r="G158" s="72">
        <f t="shared" ref="G158:P158" si="152">G150+G154</f>
        <v>0</v>
      </c>
      <c r="H158" s="68">
        <f t="shared" si="152"/>
        <v>0</v>
      </c>
      <c r="I158" s="72">
        <f t="shared" si="152"/>
        <v>0</v>
      </c>
      <c r="J158" s="97">
        <f t="shared" si="152"/>
        <v>0</v>
      </c>
      <c r="K158" s="84">
        <f t="shared" si="152"/>
        <v>0</v>
      </c>
      <c r="L158" s="68">
        <f t="shared" si="152"/>
        <v>0</v>
      </c>
      <c r="M158" s="72">
        <f t="shared" si="152"/>
        <v>0</v>
      </c>
      <c r="N158" s="97">
        <f t="shared" si="152"/>
        <v>0</v>
      </c>
      <c r="O158" s="84">
        <f t="shared" si="152"/>
        <v>0</v>
      </c>
      <c r="P158" s="68">
        <f t="shared" si="152"/>
        <v>0</v>
      </c>
      <c r="Q158" s="102">
        <f t="shared" si="151"/>
        <v>0</v>
      </c>
      <c r="R158" s="20">
        <f t="shared" si="149"/>
        <v>0</v>
      </c>
    </row>
    <row r="159" spans="1:18" ht="15" customHeight="1" thickBot="1" x14ac:dyDescent="0.25">
      <c r="A159" s="513"/>
      <c r="B159" s="25" t="s">
        <v>178</v>
      </c>
      <c r="C159" s="489"/>
      <c r="D159" s="319"/>
      <c r="E159" s="320"/>
      <c r="F159" s="321"/>
      <c r="G159" s="73">
        <f>G156+G157+G158</f>
        <v>0</v>
      </c>
      <c r="H159" s="86">
        <f t="shared" ref="H159:R159" si="153">H156+H157+H158</f>
        <v>0</v>
      </c>
      <c r="I159" s="73">
        <f t="shared" si="153"/>
        <v>0</v>
      </c>
      <c r="J159" s="98">
        <f t="shared" si="153"/>
        <v>0</v>
      </c>
      <c r="K159" s="85">
        <f t="shared" si="153"/>
        <v>0</v>
      </c>
      <c r="L159" s="86">
        <f t="shared" si="153"/>
        <v>0</v>
      </c>
      <c r="M159" s="73">
        <f t="shared" si="153"/>
        <v>0</v>
      </c>
      <c r="N159" s="98">
        <f t="shared" si="153"/>
        <v>0</v>
      </c>
      <c r="O159" s="85">
        <f t="shared" si="153"/>
        <v>0</v>
      </c>
      <c r="P159" s="86">
        <f t="shared" si="153"/>
        <v>0</v>
      </c>
      <c r="Q159" s="77">
        <f t="shared" si="153"/>
        <v>0</v>
      </c>
      <c r="R159" s="10">
        <f t="shared" si="153"/>
        <v>0</v>
      </c>
    </row>
    <row r="160" spans="1:18" ht="15" customHeight="1" x14ac:dyDescent="0.2">
      <c r="A160" s="133" t="s">
        <v>0</v>
      </c>
      <c r="B160" s="55"/>
      <c r="C160" s="56"/>
      <c r="D160" s="316"/>
      <c r="E160" s="317"/>
      <c r="F160" s="318"/>
      <c r="G160" s="87"/>
      <c r="H160" s="56"/>
      <c r="I160" s="55"/>
      <c r="J160" s="55"/>
      <c r="K160" s="87"/>
      <c r="L160" s="56"/>
      <c r="M160" s="55"/>
      <c r="N160" s="55"/>
      <c r="O160" s="87"/>
      <c r="P160" s="56"/>
      <c r="Q160" s="55"/>
      <c r="R160" s="56"/>
    </row>
    <row r="161" spans="1:18" ht="12" customHeight="1" x14ac:dyDescent="0.2">
      <c r="A161" s="134" t="s">
        <v>51</v>
      </c>
      <c r="B161" s="28" t="s">
        <v>30</v>
      </c>
      <c r="C161" s="131" t="s">
        <v>30</v>
      </c>
      <c r="D161" s="319"/>
      <c r="E161" s="314" t="s">
        <v>201</v>
      </c>
      <c r="F161" s="315">
        <v>2</v>
      </c>
      <c r="G161" s="30" t="s">
        <v>30</v>
      </c>
      <c r="H161" s="68">
        <f>SUMIFS(Квитанции!P:P,Квитанции!B:B,G$8,Квитанции!G:G,$F161,Квитанции!K:K,$E161,Квитанции!F:F,2,Квитанции!C:C,0)</f>
        <v>0</v>
      </c>
      <c r="I161" s="28" t="s">
        <v>30</v>
      </c>
      <c r="J161" s="97">
        <f>SUMIFS(Квитанции!P:P,Квитанции!B:B,IG$8,Квитанции!G:G,$F161,Квитанции!K:K,$E161,Квитанции!F:F,2,Квитанции!C:C,0)</f>
        <v>0</v>
      </c>
      <c r="K161" s="30" t="s">
        <v>30</v>
      </c>
      <c r="L161" s="68">
        <f>SUMIFS(Квитанции!P:P,Квитанции!B:B,K$8,Квитанции!G:G,$F161,Квитанции!K:K,$E161,Квитанции!F:F,2,Квитанции!C:C,0)</f>
        <v>0</v>
      </c>
      <c r="M161" s="28" t="s">
        <v>30</v>
      </c>
      <c r="N161" s="97">
        <f>SUMIFS(Квитанции!P:P,Квитанции!B:B,M$8,Квитанции!G:G,$F161,Квитанции!K:K,$E161,Квитанции!F:F,2,Квитанции!C:C,0)</f>
        <v>0</v>
      </c>
      <c r="O161" s="30" t="s">
        <v>30</v>
      </c>
      <c r="P161" s="68">
        <f>SUMIFS(Квитанции!P:P,Квитанции!B:B,O$8,Квитанции!G:G,$F161,Квитанции!K:K,$E161,Квитанции!F:F,2,Квитанции!C:C,0)</f>
        <v>0</v>
      </c>
      <c r="Q161" s="28" t="s">
        <v>30</v>
      </c>
      <c r="R161" s="20">
        <f>P161+N161+L161+J161+H161</f>
        <v>0</v>
      </c>
    </row>
    <row r="162" spans="1:18" ht="12" customHeight="1" thickBot="1" x14ac:dyDescent="0.25">
      <c r="A162" s="135" t="s">
        <v>52</v>
      </c>
      <c r="B162" s="77" t="s">
        <v>30</v>
      </c>
      <c r="C162" s="132" t="s">
        <v>30</v>
      </c>
      <c r="D162" s="319"/>
      <c r="E162" s="314" t="s">
        <v>201</v>
      </c>
      <c r="F162" s="315">
        <v>1</v>
      </c>
      <c r="G162" s="90" t="s">
        <v>30</v>
      </c>
      <c r="H162" s="86">
        <f>SUMIFS(Квитанции!P:P,Квитанции!B:B,G$8,Квитанции!G:G,$F162,Квитанции!K:K,$E162,Квитанции!F:F,2,Квитанции!C:C,0)</f>
        <v>0</v>
      </c>
      <c r="I162" s="28" t="s">
        <v>30</v>
      </c>
      <c r="J162" s="97">
        <f>SUMIFS(Квитанции!P:P,Квитанции!B:B,IG$8,Квитанции!G:G,$F162,Квитанции!K:K,$E162,Квитанции!F:F,2,Квитанции!C:C,0)</f>
        <v>0</v>
      </c>
      <c r="K162" s="30" t="s">
        <v>30</v>
      </c>
      <c r="L162" s="68">
        <f>SUMIFS(Квитанции!P:P,Квитанции!B:B,K$8,Квитанции!G:G,$F162,Квитанции!K:K,$E162,Квитанции!F:F,2,Квитанции!C:C,0)</f>
        <v>0</v>
      </c>
      <c r="M162" s="28" t="s">
        <v>30</v>
      </c>
      <c r="N162" s="97">
        <f>SUMIFS(Квитанции!P:P,Квитанции!B:B,M$8,Квитанции!G:G,$F162,Квитанции!K:K,$E162,Квитанции!F:F,2,Квитанции!C:C,0)</f>
        <v>0</v>
      </c>
      <c r="O162" s="30" t="s">
        <v>30</v>
      </c>
      <c r="P162" s="68">
        <f>SUMIFS(Квитанции!P:P,Квитанции!B:B,O$8,Квитанции!G:G,$F162,Квитанции!K:K,$E162,Квитанции!F:F,2,Квитанции!C:C,0)</f>
        <v>0</v>
      </c>
      <c r="Q162" s="28" t="s">
        <v>30</v>
      </c>
      <c r="R162" s="10">
        <f t="shared" ref="R162" si="154">P162+N162+L162+J162+H162</f>
        <v>0</v>
      </c>
    </row>
    <row r="163" spans="1:18" ht="12" customHeight="1" x14ac:dyDescent="0.2">
      <c r="A163" s="508" t="s">
        <v>13</v>
      </c>
      <c r="B163" s="15" t="s">
        <v>176</v>
      </c>
      <c r="C163" s="487" t="s">
        <v>16</v>
      </c>
      <c r="D163" s="313">
        <v>1</v>
      </c>
      <c r="E163" s="314" t="s">
        <v>13</v>
      </c>
      <c r="F163" s="315">
        <v>1</v>
      </c>
      <c r="G163" s="249">
        <f>SUMIFS(Абоненты!L:L,Абоненты!B:B,G$8,Абоненты!C:C,0,Абоненты!D:D,$B163,Абоненты!E:E,$D163,Абоненты!F:F,$F163,Абоненты!J:J,$E163)</f>
        <v>0</v>
      </c>
      <c r="H163" s="385">
        <f>SUMIFS(Квитанции!P:P,Квитанции!B:B,G$8,Квитанции!D:D,$B163,Квитанции!E:E,$D163,Квитанции!K:K,$E163,Квитанции!F:F,$F163,Квитанции!C:C,0)</f>
        <v>0</v>
      </c>
      <c r="I163" s="249">
        <f>SUMIFS(Абоненты!L:L,Абоненты!B:B,I$8,Абоненты!C:C,0,Абоненты!D:D,$B163,Абоненты!E:E,$D163,Абоненты!F:F,$F163,Абоненты!J:J,$E163)</f>
        <v>0</v>
      </c>
      <c r="J163" s="386">
        <f>SUMIFS(Квитанции!P:P,Квитанции!B:B,I$8,Квитанции!D:D,$B163,Квитанции!E:E,$D163,Квитанции!K:K,$E163,Квитанции!F:F,$F163,Квитанции!C:C,0)</f>
        <v>0</v>
      </c>
      <c r="K163" s="145">
        <f>SUMIFS(Абоненты!L:L,Абоненты!B:B,K$8,Абоненты!C:C,0,Абоненты!D:D,$B163,Абоненты!E:E,$D163,Абоненты!F:F,$F163,Абоненты!J:J,$E163)</f>
        <v>0</v>
      </c>
      <c r="L163" s="67">
        <f>SUMIFS(Квитанции!P:P,Квитанции!B:B,K$8,Квитанции!D:D,$B163,Квитанции!E:E,$D163,Квитанции!K:K,$E163,Квитанции!F:F,$F163,Квитанции!C:C,0)</f>
        <v>0</v>
      </c>
      <c r="M163" s="249">
        <f>SUMIFS(Абоненты!L:L,Абоненты!B:B,M$8,Абоненты!C:C,0,Абоненты!D:D,$B163,Абоненты!E:E,$D163,Абоненты!F:F,$F163,Абоненты!J:J,$E163)</f>
        <v>0</v>
      </c>
      <c r="N163" s="386">
        <f>SUMIFS(Квитанции!P:P,Квитанции!B:B,M$8,Квитанции!D:D,$B163,Квитанции!E:E,$D163,Квитанции!K:K,$E163,Квитанции!F:F,$F163,Квитанции!C:C,0)</f>
        <v>0</v>
      </c>
      <c r="O163" s="145">
        <f>SUMIFS(Абоненты!L:L,Абоненты!B:B,O$8,Абоненты!C:C,0,Абоненты!D:D,$B163,Абоненты!E:E,$D163,Абоненты!F:F,$F163,Абоненты!J:J,$E163)</f>
        <v>0</v>
      </c>
      <c r="P163" s="67">
        <f>SUMIFS(Квитанции!P:P,Квитанции!B:B,O$8,Квитанции!D:D,$B163,Квитанции!E:E,$D163,Квитанции!K:K,$E163,Квитанции!F:F,$F163,Квитанции!C:C,0)</f>
        <v>0</v>
      </c>
      <c r="Q163" s="101">
        <f>G163+I163+K163+M163+O163</f>
        <v>0</v>
      </c>
      <c r="R163" s="23">
        <f>H163+J163+L163+N163+P163</f>
        <v>0</v>
      </c>
    </row>
    <row r="164" spans="1:18" ht="12" customHeight="1" x14ac:dyDescent="0.2">
      <c r="A164" s="509"/>
      <c r="B164" s="13" t="s">
        <v>10</v>
      </c>
      <c r="C164" s="488"/>
      <c r="D164" s="313">
        <v>1</v>
      </c>
      <c r="E164" s="314" t="s">
        <v>13</v>
      </c>
      <c r="F164" s="315">
        <v>1</v>
      </c>
      <c r="G164" s="84">
        <f>SUMIFS(Абоненты!L:L,Абоненты!B:B,G$8,Абоненты!C:C,0,Абоненты!D:D,$B164,Абоненты!E:E,$D164,Абоненты!F:F,$F164,Абоненты!J:J,$E164)</f>
        <v>0</v>
      </c>
      <c r="H164" s="212">
        <f>SUMIFS(Квитанции!P:P,Квитанции!B:B,G$8,Квитанции!D:D,$B164,Квитанции!E:E,$D164,Квитанции!K:K,$E164,Квитанции!F:F,$F164,Квитанции!C:C,0)</f>
        <v>0</v>
      </c>
      <c r="I164" s="72">
        <f>SUMIFS(Абоненты!L:L,Абоненты!B:B,I$8,Абоненты!C:C,0,Абоненты!D:D,$B164,Абоненты!E:E,$D164,Абоненты!F:F,$F164,Абоненты!J:J,$E164)</f>
        <v>0</v>
      </c>
      <c r="J164" s="97">
        <f>SUMIFS(Квитанции!P:P,Квитанции!B:B,I$8,Квитанции!D:D,$B164,Квитанции!E:E,$D164,Квитанции!K:K,$E164,Квитанции!F:F,$F164,Квитанции!C:C,0)</f>
        <v>0</v>
      </c>
      <c r="K164" s="84">
        <f>SUMIFS(Абоненты!L:L,Абоненты!B:B,K$8,Абоненты!C:C,0,Абоненты!D:D,$B164,Абоненты!E:E,$D164,Абоненты!F:F,$F164,Абоненты!J:J,$E164)</f>
        <v>0</v>
      </c>
      <c r="L164" s="68">
        <f>SUMIFS(Квитанции!P:P,Квитанции!B:B,K$8,Квитанции!D:D,$B164,Квитанции!E:E,$D164,Квитанции!K:K,$E164,Квитанции!F:F,$F164,Квитанции!C:C,0)</f>
        <v>0</v>
      </c>
      <c r="M164" s="72">
        <f>SUMIFS(Абоненты!L:L,Абоненты!B:B,M$8,Абоненты!C:C,0,Абоненты!D:D,$B164,Абоненты!E:E,$D164,Абоненты!F:F,$F164,Абоненты!J:J,$E164)</f>
        <v>0</v>
      </c>
      <c r="N164" s="97">
        <f>SUMIFS(Квитанции!P:P,Квитанции!B:B,M$8,Квитанции!D:D,$B164,Квитанции!E:E,$D164,Квитанции!K:K,$E164,Квитанции!F:F,$F164,Квитанции!C:C,0)</f>
        <v>0</v>
      </c>
      <c r="O164" s="84">
        <f>SUMIFS(Абоненты!L:L,Абоненты!B:B,O$8,Абоненты!C:C,0,Абоненты!D:D,$B164,Абоненты!E:E,$D164,Абоненты!F:F,$F164,Абоненты!J:J,$E164)</f>
        <v>0</v>
      </c>
      <c r="P164" s="68">
        <f>SUMIFS(Квитанции!P:P,Квитанции!B:B,O$8,Квитанции!D:D,$B164,Квитанции!E:E,$D164,Квитанции!K:K,$E164,Квитанции!F:F,$F164,Квитанции!C:C,0)</f>
        <v>0</v>
      </c>
      <c r="Q164" s="28">
        <f t="shared" ref="Q164:Q165" si="155">G164+I164+K164+M164+O164</f>
        <v>0</v>
      </c>
      <c r="R164" s="20">
        <f t="shared" ref="R164:R165" si="156">H164+J164+L164+N164+P164</f>
        <v>0</v>
      </c>
    </row>
    <row r="165" spans="1:18" ht="12" customHeight="1" x14ac:dyDescent="0.2">
      <c r="A165" s="509"/>
      <c r="B165" s="13" t="s">
        <v>177</v>
      </c>
      <c r="C165" s="488"/>
      <c r="D165" s="313">
        <v>1</v>
      </c>
      <c r="E165" s="314" t="s">
        <v>13</v>
      </c>
      <c r="F165" s="315">
        <v>1</v>
      </c>
      <c r="G165" s="84">
        <f>SUMIFS(Абоненты!L:L,Абоненты!B:B,G$8,Абоненты!C:C,0,Абоненты!D:D,$B165,Абоненты!E:E,$D165,Абоненты!F:F,$F165,Абоненты!J:J,$E165)</f>
        <v>0</v>
      </c>
      <c r="H165" s="326">
        <f>SUMIFS(Квитанции!P:P,Квитанции!B:B,G$8,Квитанции!D:D,$B165,Квитанции!E:E,$D165,Квитанции!K:K,$E165,Квитанции!F:F,$F165,Квитанции!C:C,0)</f>
        <v>0</v>
      </c>
      <c r="I165" s="75">
        <f>SUMIFS(Абоненты!L:L,Абоненты!B:B,I$8,Абоненты!C:C,0,Абоненты!D:D,$B165,Абоненты!E:E,$D165,Абоненты!F:F,$F165,Абоненты!J:J,$E165)</f>
        <v>0</v>
      </c>
      <c r="J165" s="246">
        <f>SUMIFS(Квитанции!P:P,Квитанции!B:B,I$8,Квитанции!D:D,$B165,Квитанции!E:E,$D165,Квитанции!K:K,$E165,Квитанции!F:F,$F165,Квитанции!C:C,0)</f>
        <v>0</v>
      </c>
      <c r="K165" s="89">
        <f>SUMIFS(Абоненты!L:L,Абоненты!B:B,K$8,Абоненты!C:C,0,Абоненты!D:D,$B165,Абоненты!E:E,$D165,Абоненты!F:F,$F165,Абоненты!J:J,$E165)</f>
        <v>0</v>
      </c>
      <c r="L165" s="248">
        <f>SUMIFS(Квитанции!P:P,Квитанции!B:B,K$8,Квитанции!D:D,$B165,Квитанции!E:E,$D165,Квитанции!K:K,$E165,Квитанции!F:F,$F165,Квитанции!C:C,0)</f>
        <v>0</v>
      </c>
      <c r="M165" s="75">
        <f>SUMIFS(Абоненты!L:L,Абоненты!B:B,M$8,Абоненты!C:C,0,Абоненты!D:D,$B165,Абоненты!E:E,$D165,Абоненты!F:F,$F165,Абоненты!J:J,$E165)</f>
        <v>0</v>
      </c>
      <c r="N165" s="246">
        <f>SUMIFS(Квитанции!P:P,Квитанции!B:B,M$8,Квитанции!D:D,$B165,Квитанции!E:E,$D165,Квитанции!K:K,$E165,Квитанции!F:F,$F165,Квитанции!C:C,0)</f>
        <v>0</v>
      </c>
      <c r="O165" s="89">
        <f>SUMIFS(Абоненты!L:L,Абоненты!B:B,O$8,Абоненты!C:C,0,Абоненты!D:D,$B165,Абоненты!E:E,$D165,Абоненты!F:F,$F165,Абоненты!J:J,$E165)</f>
        <v>0</v>
      </c>
      <c r="P165" s="248">
        <f>SUMIFS(Квитанции!P:P,Квитанции!B:B,O$8,Квитанции!D:D,$B165,Квитанции!E:E,$D165,Квитанции!K:K,$E165,Квитанции!F:F,$F165,Квитанции!C:C,0)</f>
        <v>0</v>
      </c>
      <c r="Q165" s="102">
        <f t="shared" si="155"/>
        <v>0</v>
      </c>
      <c r="R165" s="20">
        <f t="shared" si="156"/>
        <v>0</v>
      </c>
    </row>
    <row r="166" spans="1:18" ht="16.149999999999999" customHeight="1" thickBot="1" x14ac:dyDescent="0.25">
      <c r="A166" s="513"/>
      <c r="B166" s="25" t="s">
        <v>178</v>
      </c>
      <c r="C166" s="489"/>
      <c r="D166" s="319"/>
      <c r="E166" s="320"/>
      <c r="F166" s="321"/>
      <c r="G166" s="77">
        <f>G163+G164+G165</f>
        <v>0</v>
      </c>
      <c r="H166" s="10">
        <f t="shared" ref="H166:R166" si="157">H163+H164+H165</f>
        <v>0</v>
      </c>
      <c r="I166" s="77">
        <f t="shared" si="157"/>
        <v>0</v>
      </c>
      <c r="J166" s="39">
        <f t="shared" si="157"/>
        <v>0</v>
      </c>
      <c r="K166" s="90">
        <f t="shared" si="157"/>
        <v>0</v>
      </c>
      <c r="L166" s="10">
        <f t="shared" si="157"/>
        <v>0</v>
      </c>
      <c r="M166" s="77">
        <f t="shared" si="157"/>
        <v>0</v>
      </c>
      <c r="N166" s="39">
        <f t="shared" si="157"/>
        <v>0</v>
      </c>
      <c r="O166" s="90">
        <f t="shared" si="157"/>
        <v>0</v>
      </c>
      <c r="P166" s="10">
        <f t="shared" si="157"/>
        <v>0</v>
      </c>
      <c r="Q166" s="77">
        <f t="shared" si="157"/>
        <v>0</v>
      </c>
      <c r="R166" s="10">
        <f t="shared" si="157"/>
        <v>0</v>
      </c>
    </row>
    <row r="167" spans="1:18" ht="12" customHeight="1" x14ac:dyDescent="0.2">
      <c r="A167" s="508" t="s">
        <v>13</v>
      </c>
      <c r="B167" s="15" t="s">
        <v>176</v>
      </c>
      <c r="C167" s="487" t="s">
        <v>17</v>
      </c>
      <c r="D167" s="313">
        <v>3</v>
      </c>
      <c r="E167" s="314" t="s">
        <v>13</v>
      </c>
      <c r="F167" s="315">
        <v>1</v>
      </c>
      <c r="G167" s="249">
        <f>SUMIFS(Абоненты!L:L,Абоненты!B:B,G$8,Абоненты!C:C,0,Абоненты!D:D,$B167,Абоненты!E:E,$D167,Абоненты!F:F,$F167,Абоненты!J:J,$E167)</f>
        <v>0</v>
      </c>
      <c r="H167" s="385">
        <f>SUMIFS(Квитанции!P:P,Квитанции!B:B,G$8,Квитанции!D:D,$B167,Квитанции!E:E,$D167,Квитанции!K:K,$E167,Квитанции!F:F,$F167,Квитанции!C:C,0)</f>
        <v>0</v>
      </c>
      <c r="I167" s="249">
        <f>SUMIFS(Абоненты!L:L,Абоненты!B:B,I$8,Абоненты!C:C,0,Абоненты!D:D,$B167,Абоненты!E:E,$D167,Абоненты!F:F,$F167,Абоненты!J:J,$E167)</f>
        <v>0</v>
      </c>
      <c r="J167" s="386">
        <f>SUMIFS(Квитанции!P:P,Квитанции!B:B,I$8,Квитанции!D:D,$B167,Квитанции!E:E,$D167,Квитанции!K:K,$E167,Квитанции!F:F,$F167,Квитанции!C:C,0)</f>
        <v>0</v>
      </c>
      <c r="K167" s="145">
        <f>SUMIFS(Абоненты!L:L,Абоненты!B:B,K$8,Абоненты!C:C,0,Абоненты!D:D,$B167,Абоненты!E:E,$D167,Абоненты!F:F,$F167,Абоненты!J:J,$E167)</f>
        <v>0</v>
      </c>
      <c r="L167" s="67">
        <f>SUMIFS(Квитанции!P:P,Квитанции!B:B,K$8,Квитанции!D:D,$B167,Квитанции!E:E,$D167,Квитанции!K:K,$E167,Квитанции!F:F,$F167,Квитанции!C:C,0)</f>
        <v>0</v>
      </c>
      <c r="M167" s="249">
        <f>SUMIFS(Абоненты!L:L,Абоненты!B:B,M$8,Абоненты!C:C,0,Абоненты!D:D,$B167,Абоненты!E:E,$D167,Абоненты!F:F,$F167,Абоненты!J:J,$E167)</f>
        <v>0</v>
      </c>
      <c r="N167" s="386">
        <f>SUMIFS(Квитанции!P:P,Квитанции!B:B,M$8,Квитанции!D:D,$B167,Квитанции!E:E,$D167,Квитанции!K:K,$E167,Квитанции!F:F,$F167,Квитанции!C:C,0)</f>
        <v>0</v>
      </c>
      <c r="O167" s="145">
        <f>SUMIFS(Абоненты!L:L,Абоненты!B:B,O$8,Абоненты!C:C,0,Абоненты!D:D,$B167,Абоненты!E:E,$D167,Абоненты!F:F,$F167,Абоненты!J:J,$E167)</f>
        <v>0</v>
      </c>
      <c r="P167" s="67">
        <f>SUMIFS(Квитанции!P:P,Квитанции!B:B,O$8,Квитанции!D:D,$B167,Квитанции!E:E,$D167,Квитанции!K:K,$E167,Квитанции!F:F,$F167,Квитанции!C:C,0)</f>
        <v>0</v>
      </c>
      <c r="Q167" s="101">
        <f>G167+I167+K167+M167+O167</f>
        <v>0</v>
      </c>
      <c r="R167" s="23">
        <f t="shared" ref="R167:R169" si="158">H167+J167+L167+N167+P167</f>
        <v>0</v>
      </c>
    </row>
    <row r="168" spans="1:18" ht="12" customHeight="1" x14ac:dyDescent="0.2">
      <c r="A168" s="509"/>
      <c r="B168" s="13" t="s">
        <v>10</v>
      </c>
      <c r="C168" s="488"/>
      <c r="D168" s="313">
        <v>3</v>
      </c>
      <c r="E168" s="314" t="s">
        <v>13</v>
      </c>
      <c r="F168" s="315">
        <v>1</v>
      </c>
      <c r="G168" s="84">
        <f>SUMIFS(Абоненты!L:L,Абоненты!B:B,G$8,Абоненты!C:C,0,Абоненты!D:D,$B168,Абоненты!E:E,$D168,Абоненты!F:F,$F168,Абоненты!J:J,$E168)</f>
        <v>0</v>
      </c>
      <c r="H168" s="212">
        <f>SUMIFS(Квитанции!P:P,Квитанции!B:B,G$8,Квитанции!D:D,$B168,Квитанции!E:E,$D168,Квитанции!K:K,$E168,Квитанции!F:F,$F168,Квитанции!C:C,0)</f>
        <v>0</v>
      </c>
      <c r="I168" s="72">
        <f>SUMIFS(Абоненты!L:L,Абоненты!B:B,I$8,Абоненты!C:C,0,Абоненты!D:D,$B168,Абоненты!E:E,$D168,Абоненты!F:F,$F168,Абоненты!J:J,$E168)</f>
        <v>0</v>
      </c>
      <c r="J168" s="97">
        <f>SUMIFS(Квитанции!P:P,Квитанции!B:B,I$8,Квитанции!D:D,$B168,Квитанции!E:E,$D168,Квитанции!K:K,$E168,Квитанции!F:F,$F168,Квитанции!C:C,0)</f>
        <v>0</v>
      </c>
      <c r="K168" s="84">
        <f>SUMIFS(Абоненты!L:L,Абоненты!B:B,K$8,Абоненты!C:C,0,Абоненты!D:D,$B168,Абоненты!E:E,$D168,Абоненты!F:F,$F168,Абоненты!J:J,$E168)</f>
        <v>0</v>
      </c>
      <c r="L168" s="68">
        <f>SUMIFS(Квитанции!P:P,Квитанции!B:B,K$8,Квитанции!D:D,$B168,Квитанции!E:E,$D168,Квитанции!K:K,$E168,Квитанции!F:F,$F168,Квитанции!C:C,0)</f>
        <v>0</v>
      </c>
      <c r="M168" s="72">
        <f>SUMIFS(Абоненты!L:L,Абоненты!B:B,M$8,Абоненты!C:C,0,Абоненты!D:D,$B168,Абоненты!E:E,$D168,Абоненты!F:F,$F168,Абоненты!J:J,$E168)</f>
        <v>0</v>
      </c>
      <c r="N168" s="97">
        <f>SUMIFS(Квитанции!P:P,Квитанции!B:B,M$8,Квитанции!D:D,$B168,Квитанции!E:E,$D168,Квитанции!K:K,$E168,Квитанции!F:F,$F168,Квитанции!C:C,0)</f>
        <v>0</v>
      </c>
      <c r="O168" s="84">
        <f>SUMIFS(Абоненты!L:L,Абоненты!B:B,O$8,Абоненты!C:C,0,Абоненты!D:D,$B168,Абоненты!E:E,$D168,Абоненты!F:F,$F168,Абоненты!J:J,$E168)</f>
        <v>0</v>
      </c>
      <c r="P168" s="68">
        <f>SUMIFS(Квитанции!P:P,Квитанции!B:B,O$8,Квитанции!D:D,$B168,Квитанции!E:E,$D168,Квитанции!K:K,$E168,Квитанции!F:F,$F168,Квитанции!C:C,0)</f>
        <v>0</v>
      </c>
      <c r="Q168" s="28">
        <f t="shared" ref="Q168:Q169" si="159">G168+I168+K168+M168+O168</f>
        <v>0</v>
      </c>
      <c r="R168" s="20">
        <f t="shared" si="158"/>
        <v>0</v>
      </c>
    </row>
    <row r="169" spans="1:18" ht="12" customHeight="1" x14ac:dyDescent="0.2">
      <c r="A169" s="509"/>
      <c r="B169" s="13" t="s">
        <v>177</v>
      </c>
      <c r="C169" s="488"/>
      <c r="D169" s="313">
        <v>3</v>
      </c>
      <c r="E169" s="314" t="s">
        <v>13</v>
      </c>
      <c r="F169" s="315">
        <v>1</v>
      </c>
      <c r="G169" s="84">
        <f>SUMIFS(Абоненты!L:L,Абоненты!B:B,G$8,Абоненты!C:C,0,Абоненты!D:D,$B169,Абоненты!E:E,$D169,Абоненты!F:F,$F169,Абоненты!J:J,$E169)</f>
        <v>0</v>
      </c>
      <c r="H169" s="326">
        <f>SUMIFS(Квитанции!P:P,Квитанции!B:B,G$8,Квитанции!D:D,$B169,Квитанции!E:E,$D169,Квитанции!K:K,$E169,Квитанции!F:F,$F169,Квитанции!C:C,0)</f>
        <v>0</v>
      </c>
      <c r="I169" s="75">
        <f>SUMIFS(Абоненты!L:L,Абоненты!B:B,I$8,Абоненты!C:C,0,Абоненты!D:D,$B169,Абоненты!E:E,$D169,Абоненты!F:F,$F169,Абоненты!J:J,$E169)</f>
        <v>0</v>
      </c>
      <c r="J169" s="246">
        <f>SUMIFS(Квитанции!P:P,Квитанции!B:B,I$8,Квитанции!D:D,$B169,Квитанции!E:E,$D169,Квитанции!K:K,$E169,Квитанции!F:F,$F169,Квитанции!C:C,0)</f>
        <v>0</v>
      </c>
      <c r="K169" s="89">
        <f>SUMIFS(Абоненты!L:L,Абоненты!B:B,K$8,Абоненты!C:C,0,Абоненты!D:D,$B169,Абоненты!E:E,$D169,Абоненты!F:F,$F169,Абоненты!J:J,$E169)</f>
        <v>0</v>
      </c>
      <c r="L169" s="248">
        <f>SUMIFS(Квитанции!P:P,Квитанции!B:B,K$8,Квитанции!D:D,$B169,Квитанции!E:E,$D169,Квитанции!K:K,$E169,Квитанции!F:F,$F169,Квитанции!C:C,0)</f>
        <v>0</v>
      </c>
      <c r="M169" s="75">
        <f>SUMIFS(Абоненты!L:L,Абоненты!B:B,M$8,Абоненты!C:C,0,Абоненты!D:D,$B169,Абоненты!E:E,$D169,Абоненты!F:F,$F169,Абоненты!J:J,$E169)</f>
        <v>0</v>
      </c>
      <c r="N169" s="246">
        <f>SUMIFS(Квитанции!P:P,Квитанции!B:B,M$8,Квитанции!D:D,$B169,Квитанции!E:E,$D169,Квитанции!K:K,$E169,Квитанции!F:F,$F169,Квитанции!C:C,0)</f>
        <v>0</v>
      </c>
      <c r="O169" s="89">
        <f>SUMIFS(Абоненты!L:L,Абоненты!B:B,O$8,Абоненты!C:C,0,Абоненты!D:D,$B169,Абоненты!E:E,$D169,Абоненты!F:F,$F169,Абоненты!J:J,$E169)</f>
        <v>0</v>
      </c>
      <c r="P169" s="248">
        <f>SUMIFS(Квитанции!P:P,Квитанции!B:B,O$8,Квитанции!D:D,$B169,Квитанции!E:E,$D169,Квитанции!K:K,$E169,Квитанции!F:F,$F169,Квитанции!C:C,0)</f>
        <v>0</v>
      </c>
      <c r="Q169" s="102">
        <f t="shared" si="159"/>
        <v>0</v>
      </c>
      <c r="R169" s="20">
        <f t="shared" si="158"/>
        <v>0</v>
      </c>
    </row>
    <row r="170" spans="1:18" ht="12" customHeight="1" thickBot="1" x14ac:dyDescent="0.25">
      <c r="A170" s="509"/>
      <c r="B170" s="25" t="s">
        <v>178</v>
      </c>
      <c r="C170" s="489"/>
      <c r="D170" s="319"/>
      <c r="E170" s="320"/>
      <c r="F170" s="321"/>
      <c r="G170" s="77">
        <f>G167+G168+G169</f>
        <v>0</v>
      </c>
      <c r="H170" s="10">
        <f t="shared" ref="H170:R170" si="160">H167+H168+H169</f>
        <v>0</v>
      </c>
      <c r="I170" s="77">
        <f t="shared" si="160"/>
        <v>0</v>
      </c>
      <c r="J170" s="39">
        <f t="shared" si="160"/>
        <v>0</v>
      </c>
      <c r="K170" s="90">
        <f t="shared" si="160"/>
        <v>0</v>
      </c>
      <c r="L170" s="10">
        <f t="shared" si="160"/>
        <v>0</v>
      </c>
      <c r="M170" s="77">
        <f t="shared" si="160"/>
        <v>0</v>
      </c>
      <c r="N170" s="39">
        <f t="shared" si="160"/>
        <v>0</v>
      </c>
      <c r="O170" s="90">
        <f t="shared" si="160"/>
        <v>0</v>
      </c>
      <c r="P170" s="10">
        <f t="shared" si="160"/>
        <v>0</v>
      </c>
      <c r="Q170" s="77">
        <f t="shared" si="160"/>
        <v>0</v>
      </c>
      <c r="R170" s="10">
        <f t="shared" si="160"/>
        <v>0</v>
      </c>
    </row>
    <row r="171" spans="1:18" ht="11.65" customHeight="1" x14ac:dyDescent="0.2">
      <c r="A171" s="509"/>
      <c r="B171" s="15" t="s">
        <v>176</v>
      </c>
      <c r="C171" s="487" t="s">
        <v>18</v>
      </c>
      <c r="D171" s="319"/>
      <c r="E171" s="320"/>
      <c r="F171" s="321"/>
      <c r="G171" s="76">
        <f>G163+G167</f>
        <v>0</v>
      </c>
      <c r="H171" s="23">
        <f>H163+H167</f>
        <v>0</v>
      </c>
      <c r="I171" s="76">
        <f>I163+I167</f>
        <v>0</v>
      </c>
      <c r="J171" s="38">
        <f>J163+J167</f>
        <v>0</v>
      </c>
      <c r="K171" s="29">
        <f>K163+K167</f>
        <v>0</v>
      </c>
      <c r="L171" s="23">
        <f>L163+L167</f>
        <v>0</v>
      </c>
      <c r="M171" s="76">
        <f>M163+M167</f>
        <v>0</v>
      </c>
      <c r="N171" s="38">
        <f>N163+N167</f>
        <v>0</v>
      </c>
      <c r="O171" s="29">
        <f>O163+O167</f>
        <v>0</v>
      </c>
      <c r="P171" s="23">
        <f>P163+P167</f>
        <v>0</v>
      </c>
      <c r="Q171" s="101">
        <f>G171+I171+K171+M171+O171</f>
        <v>0</v>
      </c>
      <c r="R171" s="23">
        <f t="shared" ref="R171:R173" si="161">H171+J171+L171+N171+P171</f>
        <v>0</v>
      </c>
    </row>
    <row r="172" spans="1:18" ht="11.65" customHeight="1" x14ac:dyDescent="0.2">
      <c r="A172" s="509"/>
      <c r="B172" s="13" t="s">
        <v>10</v>
      </c>
      <c r="C172" s="488"/>
      <c r="D172" s="319"/>
      <c r="E172" s="320"/>
      <c r="F172" s="321"/>
      <c r="G172" s="28">
        <f>G164+G168</f>
        <v>0</v>
      </c>
      <c r="H172" s="20">
        <f>H164+H168</f>
        <v>0</v>
      </c>
      <c r="I172" s="28">
        <f>I164+I168</f>
        <v>0</v>
      </c>
      <c r="J172" s="34">
        <f>J164+J168</f>
        <v>0</v>
      </c>
      <c r="K172" s="30">
        <f>K164+K168</f>
        <v>0</v>
      </c>
      <c r="L172" s="20">
        <f>L164+L168</f>
        <v>0</v>
      </c>
      <c r="M172" s="28">
        <f>M164+M168</f>
        <v>0</v>
      </c>
      <c r="N172" s="34">
        <f>N164+N168</f>
        <v>0</v>
      </c>
      <c r="O172" s="30">
        <f>O164+O168</f>
        <v>0</v>
      </c>
      <c r="P172" s="20">
        <f>P164+P168</f>
        <v>0</v>
      </c>
      <c r="Q172" s="28">
        <f t="shared" ref="Q172:Q173" si="162">G172+I172+K172+M172+O172</f>
        <v>0</v>
      </c>
      <c r="R172" s="20">
        <f t="shared" si="161"/>
        <v>0</v>
      </c>
    </row>
    <row r="173" spans="1:18" ht="11.65" customHeight="1" x14ac:dyDescent="0.2">
      <c r="A173" s="509"/>
      <c r="B173" s="13" t="s">
        <v>177</v>
      </c>
      <c r="C173" s="488"/>
      <c r="D173" s="319"/>
      <c r="E173" s="320"/>
      <c r="F173" s="321"/>
      <c r="G173" s="28">
        <f>G165+G169</f>
        <v>0</v>
      </c>
      <c r="H173" s="20">
        <f>H165+H169</f>
        <v>0</v>
      </c>
      <c r="I173" s="28">
        <f>I165+I169</f>
        <v>0</v>
      </c>
      <c r="J173" s="34">
        <f>J165+J169</f>
        <v>0</v>
      </c>
      <c r="K173" s="30">
        <f>K165+K169</f>
        <v>0</v>
      </c>
      <c r="L173" s="20">
        <f>L165+L169</f>
        <v>0</v>
      </c>
      <c r="M173" s="28">
        <f>M165+M169</f>
        <v>0</v>
      </c>
      <c r="N173" s="34">
        <f>N165+N169</f>
        <v>0</v>
      </c>
      <c r="O173" s="30">
        <f>O165+O169</f>
        <v>0</v>
      </c>
      <c r="P173" s="20">
        <f>P165+P169</f>
        <v>0</v>
      </c>
      <c r="Q173" s="102">
        <f t="shared" si="162"/>
        <v>0</v>
      </c>
      <c r="R173" s="20">
        <f t="shared" si="161"/>
        <v>0</v>
      </c>
    </row>
    <row r="174" spans="1:18" ht="11.65" customHeight="1" thickBot="1" x14ac:dyDescent="0.25">
      <c r="A174" s="513"/>
      <c r="B174" s="25" t="s">
        <v>178</v>
      </c>
      <c r="C174" s="489"/>
      <c r="D174" s="319"/>
      <c r="E174" s="320"/>
      <c r="F174" s="321"/>
      <c r="G174" s="77">
        <f>G171+G172+G173</f>
        <v>0</v>
      </c>
      <c r="H174" s="10">
        <f t="shared" ref="H174:R174" si="163">H171+H172+H173</f>
        <v>0</v>
      </c>
      <c r="I174" s="77">
        <f t="shared" si="163"/>
        <v>0</v>
      </c>
      <c r="J174" s="39">
        <f t="shared" si="163"/>
        <v>0</v>
      </c>
      <c r="K174" s="90">
        <f t="shared" si="163"/>
        <v>0</v>
      </c>
      <c r="L174" s="10">
        <f t="shared" si="163"/>
        <v>0</v>
      </c>
      <c r="M174" s="77">
        <f t="shared" si="163"/>
        <v>0</v>
      </c>
      <c r="N174" s="39">
        <f t="shared" si="163"/>
        <v>0</v>
      </c>
      <c r="O174" s="90">
        <f t="shared" si="163"/>
        <v>0</v>
      </c>
      <c r="P174" s="10">
        <f t="shared" si="163"/>
        <v>0</v>
      </c>
      <c r="Q174" s="77">
        <f t="shared" si="163"/>
        <v>0</v>
      </c>
      <c r="R174" s="10">
        <f t="shared" si="163"/>
        <v>0</v>
      </c>
    </row>
    <row r="175" spans="1:18" ht="12" customHeight="1" x14ac:dyDescent="0.2">
      <c r="A175" s="508" t="s">
        <v>6</v>
      </c>
      <c r="B175" s="5" t="s">
        <v>176</v>
      </c>
      <c r="C175" s="505" t="s">
        <v>16</v>
      </c>
      <c r="D175" s="313">
        <v>1</v>
      </c>
      <c r="E175" s="314" t="s">
        <v>202</v>
      </c>
      <c r="F175" s="315">
        <v>1</v>
      </c>
      <c r="G175" s="249">
        <f>SUMIFS(Абоненты!L:L,Абоненты!B:B,G$8,Абоненты!C:C,0,Абоненты!D:D,$B175,Абоненты!E:E,$D175,Абоненты!F:F,$F175,Абоненты!J:J,$E175)</f>
        <v>0</v>
      </c>
      <c r="H175" s="385">
        <f>SUMIFS(Квитанции!P:P,Квитанции!B:B,G$8,Квитанции!D:D,$B175,Квитанции!E:E,$D175,Квитанции!K:K,$E175,Квитанции!F:F,$F175,Квитанции!C:C,0)</f>
        <v>0</v>
      </c>
      <c r="I175" s="249">
        <f>SUMIFS(Абоненты!L:L,Абоненты!B:B,I$8,Абоненты!C:C,0,Абоненты!D:D,$B175,Абоненты!E:E,$D175,Абоненты!F:F,$F175,Абоненты!J:J,$E175)</f>
        <v>0</v>
      </c>
      <c r="J175" s="386">
        <f>SUMIFS(Квитанции!P:P,Квитанции!B:B,I$8,Квитанции!D:D,$B175,Квитанции!E:E,$D175,Квитанции!K:K,$E175,Квитанции!F:F,$F175,Квитанции!C:C,0)</f>
        <v>0</v>
      </c>
      <c r="K175" s="145">
        <f>SUMIFS(Абоненты!L:L,Абоненты!B:B,K$8,Абоненты!C:C,0,Абоненты!D:D,$B175,Абоненты!E:E,$D175,Абоненты!F:F,$F175,Абоненты!J:J,$E175)</f>
        <v>0</v>
      </c>
      <c r="L175" s="67">
        <f>SUMIFS(Квитанции!P:P,Квитанции!B:B,K$8,Квитанции!D:D,$B175,Квитанции!E:E,$D175,Квитанции!K:K,$E175,Квитанции!F:F,$F175,Квитанции!C:C,0)</f>
        <v>0</v>
      </c>
      <c r="M175" s="249">
        <f>SUMIFS(Абоненты!L:L,Абоненты!B:B,M$8,Абоненты!C:C,0,Абоненты!D:D,$B175,Абоненты!E:E,$D175,Абоненты!F:F,$F175,Абоненты!J:J,$E175)</f>
        <v>0</v>
      </c>
      <c r="N175" s="386">
        <f>SUMIFS(Квитанции!P:P,Квитанции!B:B,M$8,Квитанции!D:D,$B175,Квитанции!E:E,$D175,Квитанции!K:K,$E175,Квитанции!F:F,$F175,Квитанции!C:C,0)</f>
        <v>0</v>
      </c>
      <c r="O175" s="145">
        <f>SUMIFS(Абоненты!L:L,Абоненты!B:B,O$8,Абоненты!C:C,0,Абоненты!D:D,$B175,Абоненты!E:E,$D175,Абоненты!F:F,$F175,Абоненты!J:J,$E175)</f>
        <v>0</v>
      </c>
      <c r="P175" s="67">
        <f>SUMIFS(Квитанции!P:P,Квитанции!B:B,O$8,Квитанции!D:D,$B175,Квитанции!E:E,$D175,Квитанции!K:K,$E175,Квитанции!F:F,$F175,Квитанции!C:C,0)</f>
        <v>0</v>
      </c>
      <c r="Q175" s="101">
        <f>G175+I175+K175+M175+O175</f>
        <v>0</v>
      </c>
      <c r="R175" s="23">
        <f>H175+J175+L175+N175+P175</f>
        <v>0</v>
      </c>
    </row>
    <row r="176" spans="1:18" x14ac:dyDescent="0.2">
      <c r="A176" s="509"/>
      <c r="B176" s="7" t="s">
        <v>10</v>
      </c>
      <c r="C176" s="506"/>
      <c r="D176" s="313">
        <v>1</v>
      </c>
      <c r="E176" s="314" t="s">
        <v>202</v>
      </c>
      <c r="F176" s="315">
        <v>1</v>
      </c>
      <c r="G176" s="84">
        <f>SUMIFS(Абоненты!L:L,Абоненты!B:B,G$8,Абоненты!C:C,0,Абоненты!D:D,$B176,Абоненты!E:E,$D176,Абоненты!F:F,$F176,Абоненты!J:J,$E176)</f>
        <v>0</v>
      </c>
      <c r="H176" s="212">
        <f>SUMIFS(Квитанции!P:P,Квитанции!B:B,G$8,Квитанции!D:D,$B176,Квитанции!E:E,$D176,Квитанции!K:K,$E176,Квитанции!F:F,$F176,Квитанции!C:C,0)</f>
        <v>0</v>
      </c>
      <c r="I176" s="72">
        <f>SUMIFS(Абоненты!L:L,Абоненты!B:B,I$8,Абоненты!C:C,0,Абоненты!D:D,$B176,Абоненты!E:E,$D176,Абоненты!F:F,$F176,Абоненты!J:J,$E176)</f>
        <v>0</v>
      </c>
      <c r="J176" s="97">
        <f>SUMIFS(Квитанции!P:P,Квитанции!B:B,I$8,Квитанции!D:D,$B176,Квитанции!E:E,$D176,Квитанции!K:K,$E176,Квитанции!F:F,$F176,Квитанции!C:C,0)</f>
        <v>0</v>
      </c>
      <c r="K176" s="84">
        <f>SUMIFS(Абоненты!L:L,Абоненты!B:B,K$8,Абоненты!C:C,0,Абоненты!D:D,$B176,Абоненты!E:E,$D176,Абоненты!F:F,$F176,Абоненты!J:J,$E176)</f>
        <v>0</v>
      </c>
      <c r="L176" s="68">
        <f>SUMIFS(Квитанции!P:P,Квитанции!B:B,K$8,Квитанции!D:D,$B176,Квитанции!E:E,$D176,Квитанции!K:K,$E176,Квитанции!F:F,$F176,Квитанции!C:C,0)</f>
        <v>0</v>
      </c>
      <c r="M176" s="72">
        <f>SUMIFS(Абоненты!L:L,Абоненты!B:B,M$8,Абоненты!C:C,0,Абоненты!D:D,$B176,Абоненты!E:E,$D176,Абоненты!F:F,$F176,Абоненты!J:J,$E176)</f>
        <v>0</v>
      </c>
      <c r="N176" s="97">
        <f>SUMIFS(Квитанции!P:P,Квитанции!B:B,M$8,Квитанции!D:D,$B176,Квитанции!E:E,$D176,Квитанции!K:K,$E176,Квитанции!F:F,$F176,Квитанции!C:C,0)</f>
        <v>0</v>
      </c>
      <c r="O176" s="84">
        <f>SUMIFS(Абоненты!L:L,Абоненты!B:B,O$8,Абоненты!C:C,0,Абоненты!D:D,$B176,Абоненты!E:E,$D176,Абоненты!F:F,$F176,Абоненты!J:J,$E176)</f>
        <v>0</v>
      </c>
      <c r="P176" s="68">
        <f>SUMIFS(Квитанции!P:P,Квитанции!B:B,O$8,Квитанции!D:D,$B176,Квитанции!E:E,$D176,Квитанции!K:K,$E176,Квитанции!F:F,$F176,Квитанции!C:C,0)</f>
        <v>0</v>
      </c>
      <c r="Q176" s="28">
        <f t="shared" ref="Q176:Q177" si="164">G176+I176+K176+M176+O176</f>
        <v>0</v>
      </c>
      <c r="R176" s="20">
        <f t="shared" ref="R176:R177" si="165">H176+J176+L176+N176+P176</f>
        <v>0</v>
      </c>
    </row>
    <row r="177" spans="1:18" x14ac:dyDescent="0.2">
      <c r="A177" s="509"/>
      <c r="B177" s="7" t="s">
        <v>177</v>
      </c>
      <c r="C177" s="506"/>
      <c r="D177" s="313">
        <v>1</v>
      </c>
      <c r="E177" s="314" t="s">
        <v>202</v>
      </c>
      <c r="F177" s="315">
        <v>1</v>
      </c>
      <c r="G177" s="84">
        <f>SUMIFS(Абоненты!L:L,Абоненты!B:B,G$8,Абоненты!C:C,0,Абоненты!D:D,$B177,Абоненты!E:E,$D177,Абоненты!F:F,$F177,Абоненты!J:J,$E177)</f>
        <v>0</v>
      </c>
      <c r="H177" s="326">
        <f>SUMIFS(Квитанции!P:P,Квитанции!B:B,G$8,Квитанции!D:D,$B177,Квитанции!E:E,$D177,Квитанции!K:K,$E177,Квитанции!F:F,$F177,Квитанции!C:C,0)</f>
        <v>0</v>
      </c>
      <c r="I177" s="75">
        <f>SUMIFS(Абоненты!L:L,Абоненты!B:B,I$8,Абоненты!C:C,0,Абоненты!D:D,$B177,Абоненты!E:E,$D177,Абоненты!F:F,$F177,Абоненты!J:J,$E177)</f>
        <v>0</v>
      </c>
      <c r="J177" s="246">
        <f>SUMIFS(Квитанции!P:P,Квитанции!B:B,I$8,Квитанции!D:D,$B177,Квитанции!E:E,$D177,Квитанции!K:K,$E177,Квитанции!F:F,$F177,Квитанции!C:C,0)</f>
        <v>0</v>
      </c>
      <c r="K177" s="89">
        <f>SUMIFS(Абоненты!L:L,Абоненты!B:B,K$8,Абоненты!C:C,0,Абоненты!D:D,$B177,Абоненты!E:E,$D177,Абоненты!F:F,$F177,Абоненты!J:J,$E177)</f>
        <v>0</v>
      </c>
      <c r="L177" s="248">
        <f>SUMIFS(Квитанции!P:P,Квитанции!B:B,K$8,Квитанции!D:D,$B177,Квитанции!E:E,$D177,Квитанции!K:K,$E177,Квитанции!F:F,$F177,Квитанции!C:C,0)</f>
        <v>0</v>
      </c>
      <c r="M177" s="75">
        <f>SUMIFS(Абоненты!L:L,Абоненты!B:B,M$8,Абоненты!C:C,0,Абоненты!D:D,$B177,Абоненты!E:E,$D177,Абоненты!F:F,$F177,Абоненты!J:J,$E177)</f>
        <v>0</v>
      </c>
      <c r="N177" s="246">
        <f>SUMIFS(Квитанции!P:P,Квитанции!B:B,M$8,Квитанции!D:D,$B177,Квитанции!E:E,$D177,Квитанции!K:K,$E177,Квитанции!F:F,$F177,Квитанции!C:C,0)</f>
        <v>0</v>
      </c>
      <c r="O177" s="89">
        <f>SUMIFS(Абоненты!L:L,Абоненты!B:B,O$8,Абоненты!C:C,0,Абоненты!D:D,$B177,Абоненты!E:E,$D177,Абоненты!F:F,$F177,Абоненты!J:J,$E177)</f>
        <v>0</v>
      </c>
      <c r="P177" s="248">
        <f>SUMIFS(Квитанции!P:P,Квитанции!B:B,O$8,Квитанции!D:D,$B177,Квитанции!E:E,$D177,Квитанции!K:K,$E177,Квитанции!F:F,$F177,Квитанции!C:C,0)</f>
        <v>0</v>
      </c>
      <c r="Q177" s="102">
        <f t="shared" si="164"/>
        <v>0</v>
      </c>
      <c r="R177" s="20">
        <f t="shared" si="165"/>
        <v>0</v>
      </c>
    </row>
    <row r="178" spans="1:18" ht="12.75" thickBot="1" x14ac:dyDescent="0.25">
      <c r="A178" s="509"/>
      <c r="B178" s="8" t="s">
        <v>178</v>
      </c>
      <c r="C178" s="507"/>
      <c r="D178" s="313"/>
      <c r="E178" s="314"/>
      <c r="F178" s="315"/>
      <c r="G178" s="73">
        <f>G175+G176+G177</f>
        <v>0</v>
      </c>
      <c r="H178" s="86">
        <f t="shared" ref="H178:R178" si="166">H175+H176+H177</f>
        <v>0</v>
      </c>
      <c r="I178" s="73">
        <f t="shared" si="166"/>
        <v>0</v>
      </c>
      <c r="J178" s="98">
        <f t="shared" si="166"/>
        <v>0</v>
      </c>
      <c r="K178" s="85">
        <f t="shared" si="166"/>
        <v>0</v>
      </c>
      <c r="L178" s="86">
        <f t="shared" si="166"/>
        <v>0</v>
      </c>
      <c r="M178" s="73">
        <f t="shared" si="166"/>
        <v>0</v>
      </c>
      <c r="N178" s="98">
        <f t="shared" si="166"/>
        <v>0</v>
      </c>
      <c r="O178" s="85">
        <f t="shared" si="166"/>
        <v>0</v>
      </c>
      <c r="P178" s="86">
        <f t="shared" si="166"/>
        <v>0</v>
      </c>
      <c r="Q178" s="77">
        <f t="shared" si="166"/>
        <v>0</v>
      </c>
      <c r="R178" s="10">
        <f t="shared" si="166"/>
        <v>0</v>
      </c>
    </row>
    <row r="179" spans="1:18" x14ac:dyDescent="0.2">
      <c r="A179" s="509"/>
      <c r="B179" s="5" t="s">
        <v>176</v>
      </c>
      <c r="C179" s="505" t="s">
        <v>17</v>
      </c>
      <c r="D179" s="313">
        <v>3</v>
      </c>
      <c r="E179" s="314" t="s">
        <v>202</v>
      </c>
      <c r="F179" s="315">
        <v>1</v>
      </c>
      <c r="G179" s="249">
        <f>SUMIFS(Абоненты!L:L,Абоненты!B:B,G$8,Абоненты!C:C,0,Абоненты!D:D,$B179,Абоненты!E:E,$D179,Абоненты!F:F,$F179,Абоненты!J:J,$E179)</f>
        <v>0</v>
      </c>
      <c r="H179" s="385">
        <f>SUMIFS(Квитанции!P:P,Квитанции!B:B,G$8,Квитанции!D:D,$B179,Квитанции!E:E,$D179,Квитанции!K:K,$E179,Квитанции!F:F,$F179,Квитанции!C:C,0)</f>
        <v>0</v>
      </c>
      <c r="I179" s="249">
        <f>SUMIFS(Абоненты!L:L,Абоненты!B:B,I$8,Абоненты!C:C,0,Абоненты!D:D,$B179,Абоненты!E:E,$D179,Абоненты!F:F,$F179,Абоненты!J:J,$E179)</f>
        <v>0</v>
      </c>
      <c r="J179" s="386">
        <f>SUMIFS(Квитанции!P:P,Квитанции!B:B,I$8,Квитанции!D:D,$B179,Квитанции!E:E,$D179,Квитанции!K:K,$E179,Квитанции!F:F,$F179,Квитанции!C:C,0)</f>
        <v>0</v>
      </c>
      <c r="K179" s="145">
        <f>SUMIFS(Абоненты!L:L,Абоненты!B:B,K$8,Абоненты!C:C,0,Абоненты!D:D,$B179,Абоненты!E:E,$D179,Абоненты!F:F,$F179,Абоненты!J:J,$E179)</f>
        <v>0</v>
      </c>
      <c r="L179" s="67">
        <f>SUMIFS(Квитанции!P:P,Квитанции!B:B,K$8,Квитанции!D:D,$B179,Квитанции!E:E,$D179,Квитанции!K:K,$E179,Квитанции!F:F,$F179,Квитанции!C:C,0)</f>
        <v>0</v>
      </c>
      <c r="M179" s="249">
        <f>SUMIFS(Абоненты!L:L,Абоненты!B:B,M$8,Абоненты!C:C,0,Абоненты!D:D,$B179,Абоненты!E:E,$D179,Абоненты!F:F,$F179,Абоненты!J:J,$E179)</f>
        <v>0</v>
      </c>
      <c r="N179" s="386">
        <f>SUMIFS(Квитанции!P:P,Квитанции!B:B,M$8,Квитанции!D:D,$B179,Квитанции!E:E,$D179,Квитанции!K:K,$E179,Квитанции!F:F,$F179,Квитанции!C:C,0)</f>
        <v>0</v>
      </c>
      <c r="O179" s="145">
        <f>SUMIFS(Абоненты!L:L,Абоненты!B:B,O$8,Абоненты!C:C,0,Абоненты!D:D,$B179,Абоненты!E:E,$D179,Абоненты!F:F,$F179,Абоненты!J:J,$E179)</f>
        <v>0</v>
      </c>
      <c r="P179" s="67">
        <f>SUMIFS(Квитанции!P:P,Квитанции!B:B,O$8,Квитанции!D:D,$B179,Квитанции!E:E,$D179,Квитанции!K:K,$E179,Квитанции!F:F,$F179,Квитанции!C:C,0)</f>
        <v>0</v>
      </c>
      <c r="Q179" s="101">
        <f>G179+I179+K179+M179+O179</f>
        <v>0</v>
      </c>
      <c r="R179" s="23">
        <f t="shared" ref="R179:R181" si="167">H179+J179+L179+N179+P179</f>
        <v>0</v>
      </c>
    </row>
    <row r="180" spans="1:18" x14ac:dyDescent="0.2">
      <c r="A180" s="509"/>
      <c r="B180" s="7" t="s">
        <v>10</v>
      </c>
      <c r="C180" s="506"/>
      <c r="D180" s="313">
        <v>3</v>
      </c>
      <c r="E180" s="314" t="s">
        <v>202</v>
      </c>
      <c r="F180" s="315">
        <v>1</v>
      </c>
      <c r="G180" s="84">
        <f>SUMIFS(Абоненты!L:L,Абоненты!B:B,G$8,Абоненты!C:C,0,Абоненты!D:D,$B180,Абоненты!E:E,$D180,Абоненты!F:F,$F180,Абоненты!J:J,$E180)</f>
        <v>0</v>
      </c>
      <c r="H180" s="212">
        <f>SUMIFS(Квитанции!P:P,Квитанции!B:B,G$8,Квитанции!D:D,$B180,Квитанции!E:E,$D180,Квитанции!K:K,$E180,Квитанции!F:F,$F180,Квитанции!C:C,0)</f>
        <v>0</v>
      </c>
      <c r="I180" s="72">
        <f>SUMIFS(Абоненты!L:L,Абоненты!B:B,I$8,Абоненты!C:C,0,Абоненты!D:D,$B180,Абоненты!E:E,$D180,Абоненты!F:F,$F180,Абоненты!J:J,$E180)</f>
        <v>0</v>
      </c>
      <c r="J180" s="97">
        <f>SUMIFS(Квитанции!P:P,Квитанции!B:B,I$8,Квитанции!D:D,$B180,Квитанции!E:E,$D180,Квитанции!K:K,$E180,Квитанции!F:F,$F180,Квитанции!C:C,0)</f>
        <v>0</v>
      </c>
      <c r="K180" s="84">
        <f>SUMIFS(Абоненты!L:L,Абоненты!B:B,K$8,Абоненты!C:C,0,Абоненты!D:D,$B180,Абоненты!E:E,$D180,Абоненты!F:F,$F180,Абоненты!J:J,$E180)</f>
        <v>0</v>
      </c>
      <c r="L180" s="68">
        <f>SUMIFS(Квитанции!P:P,Квитанции!B:B,K$8,Квитанции!D:D,$B180,Квитанции!E:E,$D180,Квитанции!K:K,$E180,Квитанции!F:F,$F180,Квитанции!C:C,0)</f>
        <v>0</v>
      </c>
      <c r="M180" s="72">
        <f>SUMIFS(Абоненты!L:L,Абоненты!B:B,M$8,Абоненты!C:C,0,Абоненты!D:D,$B180,Абоненты!E:E,$D180,Абоненты!F:F,$F180,Абоненты!J:J,$E180)</f>
        <v>0</v>
      </c>
      <c r="N180" s="97">
        <f>SUMIFS(Квитанции!P:P,Квитанции!B:B,M$8,Квитанции!D:D,$B180,Квитанции!E:E,$D180,Квитанции!K:K,$E180,Квитанции!F:F,$F180,Квитанции!C:C,0)</f>
        <v>0</v>
      </c>
      <c r="O180" s="84">
        <f>SUMIFS(Абоненты!L:L,Абоненты!B:B,O$8,Абоненты!C:C,0,Абоненты!D:D,$B180,Абоненты!E:E,$D180,Абоненты!F:F,$F180,Абоненты!J:J,$E180)</f>
        <v>0</v>
      </c>
      <c r="P180" s="68">
        <f>SUMIFS(Квитанции!P:P,Квитанции!B:B,O$8,Квитанции!D:D,$B180,Квитанции!E:E,$D180,Квитанции!K:K,$E180,Квитанции!F:F,$F180,Квитанции!C:C,0)</f>
        <v>0</v>
      </c>
      <c r="Q180" s="28">
        <f t="shared" ref="Q180:Q181" si="168">G180+I180+K180+M180+O180</f>
        <v>0</v>
      </c>
      <c r="R180" s="20">
        <f t="shared" si="167"/>
        <v>0</v>
      </c>
    </row>
    <row r="181" spans="1:18" x14ac:dyDescent="0.2">
      <c r="A181" s="509"/>
      <c r="B181" s="7" t="s">
        <v>177</v>
      </c>
      <c r="C181" s="506"/>
      <c r="D181" s="313">
        <v>3</v>
      </c>
      <c r="E181" s="314" t="s">
        <v>202</v>
      </c>
      <c r="F181" s="315">
        <v>1</v>
      </c>
      <c r="G181" s="84">
        <f>SUMIFS(Абоненты!L:L,Абоненты!B:B,G$8,Абоненты!C:C,0,Абоненты!D:D,$B181,Абоненты!E:E,$D181,Абоненты!F:F,$F181,Абоненты!J:J,$E181)</f>
        <v>0</v>
      </c>
      <c r="H181" s="326">
        <f>SUMIFS(Квитанции!P:P,Квитанции!B:B,G$8,Квитанции!D:D,$B181,Квитанции!E:E,$D181,Квитанции!K:K,$E181,Квитанции!F:F,$F181,Квитанции!C:C,0)</f>
        <v>0</v>
      </c>
      <c r="I181" s="75">
        <f>SUMIFS(Абоненты!L:L,Абоненты!B:B,I$8,Абоненты!C:C,0,Абоненты!D:D,$B181,Абоненты!E:E,$D181,Абоненты!F:F,$F181,Абоненты!J:J,$E181)</f>
        <v>0</v>
      </c>
      <c r="J181" s="246">
        <f>SUMIFS(Квитанции!P:P,Квитанции!B:B,I$8,Квитанции!D:D,$B181,Квитанции!E:E,$D181,Квитанции!K:K,$E181,Квитанции!F:F,$F181,Квитанции!C:C,0)</f>
        <v>0</v>
      </c>
      <c r="K181" s="89">
        <f>SUMIFS(Абоненты!L:L,Абоненты!B:B,K$8,Абоненты!C:C,0,Абоненты!D:D,$B181,Абоненты!E:E,$D181,Абоненты!F:F,$F181,Абоненты!J:J,$E181)</f>
        <v>0</v>
      </c>
      <c r="L181" s="248">
        <f>SUMIFS(Квитанции!P:P,Квитанции!B:B,K$8,Квитанции!D:D,$B181,Квитанции!E:E,$D181,Квитанции!K:K,$E181,Квитанции!F:F,$F181,Квитанции!C:C,0)</f>
        <v>0</v>
      </c>
      <c r="M181" s="75">
        <f>SUMIFS(Абоненты!L:L,Абоненты!B:B,M$8,Абоненты!C:C,0,Абоненты!D:D,$B181,Абоненты!E:E,$D181,Абоненты!F:F,$F181,Абоненты!J:J,$E181)</f>
        <v>0</v>
      </c>
      <c r="N181" s="246">
        <f>SUMIFS(Квитанции!P:P,Квитанции!B:B,M$8,Квитанции!D:D,$B181,Квитанции!E:E,$D181,Квитанции!K:K,$E181,Квитанции!F:F,$F181,Квитанции!C:C,0)</f>
        <v>0</v>
      </c>
      <c r="O181" s="89">
        <f>SUMIFS(Абоненты!L:L,Абоненты!B:B,O$8,Абоненты!C:C,0,Абоненты!D:D,$B181,Абоненты!E:E,$D181,Абоненты!F:F,$F181,Абоненты!J:J,$E181)</f>
        <v>0</v>
      </c>
      <c r="P181" s="248">
        <f>SUMIFS(Квитанции!P:P,Квитанции!B:B,O$8,Квитанции!D:D,$B181,Квитанции!E:E,$D181,Квитанции!K:K,$E181,Квитанции!F:F,$F181,Квитанции!C:C,0)</f>
        <v>0</v>
      </c>
      <c r="Q181" s="102">
        <f t="shared" si="168"/>
        <v>0</v>
      </c>
      <c r="R181" s="20">
        <f t="shared" si="167"/>
        <v>0</v>
      </c>
    </row>
    <row r="182" spans="1:18" ht="12.75" thickBot="1" x14ac:dyDescent="0.25">
      <c r="A182" s="509"/>
      <c r="B182" s="8" t="s">
        <v>178</v>
      </c>
      <c r="C182" s="507"/>
      <c r="D182" s="313"/>
      <c r="E182" s="314"/>
      <c r="F182" s="315"/>
      <c r="G182" s="73">
        <f>G179+G180+G181</f>
        <v>0</v>
      </c>
      <c r="H182" s="86">
        <f t="shared" ref="H182:R182" si="169">H179+H180+H181</f>
        <v>0</v>
      </c>
      <c r="I182" s="73">
        <f t="shared" si="169"/>
        <v>0</v>
      </c>
      <c r="J182" s="98">
        <f t="shared" si="169"/>
        <v>0</v>
      </c>
      <c r="K182" s="85">
        <f t="shared" si="169"/>
        <v>0</v>
      </c>
      <c r="L182" s="86">
        <f t="shared" si="169"/>
        <v>0</v>
      </c>
      <c r="M182" s="73">
        <f t="shared" si="169"/>
        <v>0</v>
      </c>
      <c r="N182" s="98">
        <f t="shared" si="169"/>
        <v>0</v>
      </c>
      <c r="O182" s="85">
        <f t="shared" si="169"/>
        <v>0</v>
      </c>
      <c r="P182" s="86">
        <f t="shared" si="169"/>
        <v>0</v>
      </c>
      <c r="Q182" s="77">
        <f t="shared" si="169"/>
        <v>0</v>
      </c>
      <c r="R182" s="10">
        <f t="shared" si="169"/>
        <v>0</v>
      </c>
    </row>
    <row r="183" spans="1:18" x14ac:dyDescent="0.2">
      <c r="A183" s="509"/>
      <c r="B183" s="5" t="s">
        <v>176</v>
      </c>
      <c r="C183" s="505" t="s">
        <v>18</v>
      </c>
      <c r="D183" s="313"/>
      <c r="E183" s="314"/>
      <c r="F183" s="315"/>
      <c r="G183" s="71">
        <f>G175+G179</f>
        <v>0</v>
      </c>
      <c r="H183" s="66">
        <f t="shared" ref="H183:P183" si="170">H175+H179</f>
        <v>0</v>
      </c>
      <c r="I183" s="71">
        <f t="shared" si="170"/>
        <v>0</v>
      </c>
      <c r="J183" s="96">
        <f t="shared" si="170"/>
        <v>0</v>
      </c>
      <c r="K183" s="83">
        <f t="shared" si="170"/>
        <v>0</v>
      </c>
      <c r="L183" s="66">
        <f t="shared" si="170"/>
        <v>0</v>
      </c>
      <c r="M183" s="71">
        <f t="shared" si="170"/>
        <v>0</v>
      </c>
      <c r="N183" s="96">
        <f t="shared" si="170"/>
        <v>0</v>
      </c>
      <c r="O183" s="83">
        <f t="shared" si="170"/>
        <v>0</v>
      </c>
      <c r="P183" s="66">
        <f t="shared" si="170"/>
        <v>0</v>
      </c>
      <c r="Q183" s="101">
        <f>G183+I183+K183+M183+O183</f>
        <v>0</v>
      </c>
      <c r="R183" s="23">
        <f t="shared" ref="R183:R185" si="171">H183+J183+L183+N183+P183</f>
        <v>0</v>
      </c>
    </row>
    <row r="184" spans="1:18" x14ac:dyDescent="0.2">
      <c r="A184" s="509"/>
      <c r="B184" s="7" t="s">
        <v>10</v>
      </c>
      <c r="C184" s="506"/>
      <c r="D184" s="313"/>
      <c r="E184" s="314"/>
      <c r="F184" s="315"/>
      <c r="G184" s="72">
        <f t="shared" ref="G184:P184" si="172">G176+G180</f>
        <v>0</v>
      </c>
      <c r="H184" s="68">
        <f t="shared" si="172"/>
        <v>0</v>
      </c>
      <c r="I184" s="72">
        <f t="shared" si="172"/>
        <v>0</v>
      </c>
      <c r="J184" s="97">
        <f t="shared" si="172"/>
        <v>0</v>
      </c>
      <c r="K184" s="84">
        <f t="shared" si="172"/>
        <v>0</v>
      </c>
      <c r="L184" s="68">
        <f t="shared" si="172"/>
        <v>0</v>
      </c>
      <c r="M184" s="72">
        <f t="shared" si="172"/>
        <v>0</v>
      </c>
      <c r="N184" s="97">
        <f t="shared" si="172"/>
        <v>0</v>
      </c>
      <c r="O184" s="84">
        <f t="shared" si="172"/>
        <v>0</v>
      </c>
      <c r="P184" s="68">
        <f t="shared" si="172"/>
        <v>0</v>
      </c>
      <c r="Q184" s="28">
        <f t="shared" ref="Q184:Q185" si="173">G184+I184+K184+M184+O184</f>
        <v>0</v>
      </c>
      <c r="R184" s="20">
        <f t="shared" si="171"/>
        <v>0</v>
      </c>
    </row>
    <row r="185" spans="1:18" x14ac:dyDescent="0.2">
      <c r="A185" s="509"/>
      <c r="B185" s="7" t="s">
        <v>177</v>
      </c>
      <c r="C185" s="506"/>
      <c r="D185" s="313"/>
      <c r="E185" s="314"/>
      <c r="F185" s="315"/>
      <c r="G185" s="72">
        <f t="shared" ref="G185:P185" si="174">G177+G181</f>
        <v>0</v>
      </c>
      <c r="H185" s="68">
        <f t="shared" si="174"/>
        <v>0</v>
      </c>
      <c r="I185" s="72">
        <f t="shared" si="174"/>
        <v>0</v>
      </c>
      <c r="J185" s="97">
        <f t="shared" si="174"/>
        <v>0</v>
      </c>
      <c r="K185" s="84">
        <f t="shared" si="174"/>
        <v>0</v>
      </c>
      <c r="L185" s="68">
        <f t="shared" si="174"/>
        <v>0</v>
      </c>
      <c r="M185" s="72">
        <f t="shared" si="174"/>
        <v>0</v>
      </c>
      <c r="N185" s="97">
        <f t="shared" si="174"/>
        <v>0</v>
      </c>
      <c r="O185" s="84">
        <f t="shared" si="174"/>
        <v>0</v>
      </c>
      <c r="P185" s="68">
        <f t="shared" si="174"/>
        <v>0</v>
      </c>
      <c r="Q185" s="102">
        <f t="shared" si="173"/>
        <v>0</v>
      </c>
      <c r="R185" s="20">
        <f t="shared" si="171"/>
        <v>0</v>
      </c>
    </row>
    <row r="186" spans="1:18" ht="12.75" thickBot="1" x14ac:dyDescent="0.25">
      <c r="A186" s="509"/>
      <c r="B186" s="8" t="s">
        <v>178</v>
      </c>
      <c r="C186" s="507"/>
      <c r="D186" s="313"/>
      <c r="E186" s="314"/>
      <c r="F186" s="315"/>
      <c r="G186" s="73">
        <f>G183+G184+G185</f>
        <v>0</v>
      </c>
      <c r="H186" s="86">
        <f t="shared" ref="H186:R186" si="175">H183+H184+H185</f>
        <v>0</v>
      </c>
      <c r="I186" s="73">
        <f t="shared" si="175"/>
        <v>0</v>
      </c>
      <c r="J186" s="98">
        <f t="shared" si="175"/>
        <v>0</v>
      </c>
      <c r="K186" s="85">
        <f t="shared" si="175"/>
        <v>0</v>
      </c>
      <c r="L186" s="86">
        <f t="shared" si="175"/>
        <v>0</v>
      </c>
      <c r="M186" s="73">
        <f t="shared" si="175"/>
        <v>0</v>
      </c>
      <c r="N186" s="98">
        <f t="shared" si="175"/>
        <v>0</v>
      </c>
      <c r="O186" s="85">
        <f t="shared" si="175"/>
        <v>0</v>
      </c>
      <c r="P186" s="86">
        <f t="shared" si="175"/>
        <v>0</v>
      </c>
      <c r="Q186" s="77">
        <f t="shared" si="175"/>
        <v>0</v>
      </c>
      <c r="R186" s="10">
        <f t="shared" si="175"/>
        <v>0</v>
      </c>
    </row>
    <row r="187" spans="1:18" ht="12" customHeight="1" x14ac:dyDescent="0.2">
      <c r="A187" s="508" t="s">
        <v>35</v>
      </c>
      <c r="B187" s="5" t="s">
        <v>176</v>
      </c>
      <c r="C187" s="505" t="s">
        <v>16</v>
      </c>
      <c r="D187" s="313">
        <v>1</v>
      </c>
      <c r="E187" s="314" t="s">
        <v>202</v>
      </c>
      <c r="F187" s="315">
        <v>2</v>
      </c>
      <c r="G187" s="249">
        <f>SUMIFS(Абоненты!L:L,Абоненты!B:B,G$8,Абоненты!C:C,0,Абоненты!D:D,$B187,Абоненты!E:E,$D187,Абоненты!F:F,$F187,Абоненты!J:J,$E187)</f>
        <v>0</v>
      </c>
      <c r="H187" s="385">
        <f>SUMIFS(Квитанции!P:P,Квитанции!B:B,G$8,Квитанции!D:D,$B187,Квитанции!E:E,$D187,Квитанции!K:K,$E187,Квитанции!F:F,$F187,Квитанции!C:C,0)</f>
        <v>0</v>
      </c>
      <c r="I187" s="249">
        <f>SUMIFS(Абоненты!L:L,Абоненты!B:B,I$8,Абоненты!C:C,0,Абоненты!D:D,$B187,Абоненты!E:E,$D187,Абоненты!F:F,$F187,Абоненты!J:J,$E187)</f>
        <v>0</v>
      </c>
      <c r="J187" s="386">
        <f>SUMIFS(Квитанции!P:P,Квитанции!B:B,I$8,Квитанции!D:D,$B187,Квитанции!E:E,$D187,Квитанции!K:K,$E187,Квитанции!F:F,$F187,Квитанции!C:C,0)</f>
        <v>0</v>
      </c>
      <c r="K187" s="145">
        <f>SUMIFS(Абоненты!L:L,Абоненты!B:B,K$8,Абоненты!C:C,0,Абоненты!D:D,$B187,Абоненты!E:E,$D187,Абоненты!F:F,$F187,Абоненты!J:J,$E187)</f>
        <v>0</v>
      </c>
      <c r="L187" s="67">
        <f>SUMIFS(Квитанции!P:P,Квитанции!B:B,K$8,Квитанции!D:D,$B187,Квитанции!E:E,$D187,Квитанции!K:K,$E187,Квитанции!F:F,$F187,Квитанции!C:C,0)</f>
        <v>0</v>
      </c>
      <c r="M187" s="249">
        <f>SUMIFS(Абоненты!L:L,Абоненты!B:B,M$8,Абоненты!C:C,0,Абоненты!D:D,$B187,Абоненты!E:E,$D187,Абоненты!F:F,$F187,Абоненты!J:J,$E187)</f>
        <v>0</v>
      </c>
      <c r="N187" s="386">
        <f>SUMIFS(Квитанции!P:P,Квитанции!B:B,M$8,Квитанции!D:D,$B187,Квитанции!E:E,$D187,Квитанции!K:K,$E187,Квитанции!F:F,$F187,Квитанции!C:C,0)</f>
        <v>0</v>
      </c>
      <c r="O187" s="145">
        <f>SUMIFS(Абоненты!L:L,Абоненты!B:B,O$8,Абоненты!C:C,0,Абоненты!D:D,$B187,Абоненты!E:E,$D187,Абоненты!F:F,$F187,Абоненты!J:J,$E187)</f>
        <v>0</v>
      </c>
      <c r="P187" s="67">
        <f>SUMIFS(Квитанции!P:P,Квитанции!B:B,O$8,Квитанции!D:D,$B187,Квитанции!E:E,$D187,Квитанции!K:K,$E187,Квитанции!F:F,$F187,Квитанции!C:C,0)</f>
        <v>0</v>
      </c>
      <c r="Q187" s="101">
        <f>G187+I187+K187+M187+O187</f>
        <v>0</v>
      </c>
      <c r="R187" s="23">
        <f>H187+J187+L187+N187+P187</f>
        <v>0</v>
      </c>
    </row>
    <row r="188" spans="1:18" x14ac:dyDescent="0.2">
      <c r="A188" s="509"/>
      <c r="B188" s="7" t="s">
        <v>10</v>
      </c>
      <c r="C188" s="506"/>
      <c r="D188" s="313">
        <v>1</v>
      </c>
      <c r="E188" s="314" t="s">
        <v>202</v>
      </c>
      <c r="F188" s="315">
        <v>2</v>
      </c>
      <c r="G188" s="84">
        <f>SUMIFS(Абоненты!L:L,Абоненты!B:B,G$8,Абоненты!C:C,0,Абоненты!D:D,$B188,Абоненты!E:E,$D188,Абоненты!F:F,$F188,Абоненты!J:J,$E188)</f>
        <v>0</v>
      </c>
      <c r="H188" s="212">
        <f>SUMIFS(Квитанции!P:P,Квитанции!B:B,G$8,Квитанции!D:D,$B188,Квитанции!E:E,$D188,Квитанции!K:K,$E188,Квитанции!F:F,$F188,Квитанции!C:C,0)</f>
        <v>0</v>
      </c>
      <c r="I188" s="72">
        <f>SUMIFS(Абоненты!L:L,Абоненты!B:B,I$8,Абоненты!C:C,0,Абоненты!D:D,$B188,Абоненты!E:E,$D188,Абоненты!F:F,$F188,Абоненты!J:J,$E188)</f>
        <v>0</v>
      </c>
      <c r="J188" s="97">
        <f>SUMIFS(Квитанции!P:P,Квитанции!B:B,I$8,Квитанции!D:D,$B188,Квитанции!E:E,$D188,Квитанции!K:K,$E188,Квитанции!F:F,$F188,Квитанции!C:C,0)</f>
        <v>0</v>
      </c>
      <c r="K188" s="84">
        <f>SUMIFS(Абоненты!L:L,Абоненты!B:B,K$8,Абоненты!C:C,0,Абоненты!D:D,$B188,Абоненты!E:E,$D188,Абоненты!F:F,$F188,Абоненты!J:J,$E188)</f>
        <v>0</v>
      </c>
      <c r="L188" s="68">
        <f>SUMIFS(Квитанции!P:P,Квитанции!B:B,K$8,Квитанции!D:D,$B188,Квитанции!E:E,$D188,Квитанции!K:K,$E188,Квитанции!F:F,$F188,Квитанции!C:C,0)</f>
        <v>0</v>
      </c>
      <c r="M188" s="72">
        <f>SUMIFS(Абоненты!L:L,Абоненты!B:B,M$8,Абоненты!C:C,0,Абоненты!D:D,$B188,Абоненты!E:E,$D188,Абоненты!F:F,$F188,Абоненты!J:J,$E188)</f>
        <v>0</v>
      </c>
      <c r="N188" s="97">
        <f>SUMIFS(Квитанции!P:P,Квитанции!B:B,M$8,Квитанции!D:D,$B188,Квитанции!E:E,$D188,Квитанции!K:K,$E188,Квитанции!F:F,$F188,Квитанции!C:C,0)</f>
        <v>0</v>
      </c>
      <c r="O188" s="84">
        <f>SUMIFS(Абоненты!L:L,Абоненты!B:B,O$8,Абоненты!C:C,0,Абоненты!D:D,$B188,Абоненты!E:E,$D188,Абоненты!F:F,$F188,Абоненты!J:J,$E188)</f>
        <v>0</v>
      </c>
      <c r="P188" s="68">
        <f>SUMIFS(Квитанции!P:P,Квитанции!B:B,O$8,Квитанции!D:D,$B188,Квитанции!E:E,$D188,Квитанции!K:K,$E188,Квитанции!F:F,$F188,Квитанции!C:C,0)</f>
        <v>0</v>
      </c>
      <c r="Q188" s="28">
        <f t="shared" ref="Q188:Q189" si="176">G188+I188+K188+M188+O188</f>
        <v>0</v>
      </c>
      <c r="R188" s="20">
        <f t="shared" ref="R188:R189" si="177">H188+J188+L188+N188+P188</f>
        <v>0</v>
      </c>
    </row>
    <row r="189" spans="1:18" x14ac:dyDescent="0.2">
      <c r="A189" s="509"/>
      <c r="B189" s="7" t="s">
        <v>177</v>
      </c>
      <c r="C189" s="506"/>
      <c r="D189" s="313">
        <v>1</v>
      </c>
      <c r="E189" s="314" t="s">
        <v>202</v>
      </c>
      <c r="F189" s="315">
        <v>2</v>
      </c>
      <c r="G189" s="84">
        <f>SUMIFS(Абоненты!L:L,Абоненты!B:B,G$8,Абоненты!C:C,0,Абоненты!D:D,$B189,Абоненты!E:E,$D189,Абоненты!F:F,$F189,Абоненты!J:J,$E189)</f>
        <v>0</v>
      </c>
      <c r="H189" s="326">
        <f>SUMIFS(Квитанции!P:P,Квитанции!B:B,G$8,Квитанции!D:D,$B189,Квитанции!E:E,$D189,Квитанции!K:K,$E189,Квитанции!F:F,$F189,Квитанции!C:C,0)</f>
        <v>0</v>
      </c>
      <c r="I189" s="75">
        <f>SUMIFS(Абоненты!L:L,Абоненты!B:B,I$8,Абоненты!C:C,0,Абоненты!D:D,$B189,Абоненты!E:E,$D189,Абоненты!F:F,$F189,Абоненты!J:J,$E189)</f>
        <v>0</v>
      </c>
      <c r="J189" s="246">
        <f>SUMIFS(Квитанции!P:P,Квитанции!B:B,I$8,Квитанции!D:D,$B189,Квитанции!E:E,$D189,Квитанции!K:K,$E189,Квитанции!F:F,$F189,Квитанции!C:C,0)</f>
        <v>0</v>
      </c>
      <c r="K189" s="89">
        <f>SUMIFS(Абоненты!L:L,Абоненты!B:B,K$8,Абоненты!C:C,0,Абоненты!D:D,$B189,Абоненты!E:E,$D189,Абоненты!F:F,$F189,Абоненты!J:J,$E189)</f>
        <v>0</v>
      </c>
      <c r="L189" s="248">
        <f>SUMIFS(Квитанции!P:P,Квитанции!B:B,K$8,Квитанции!D:D,$B189,Квитанции!E:E,$D189,Квитанции!K:K,$E189,Квитанции!F:F,$F189,Квитанции!C:C,0)</f>
        <v>0</v>
      </c>
      <c r="M189" s="75">
        <f>SUMIFS(Абоненты!L:L,Абоненты!B:B,M$8,Абоненты!C:C,0,Абоненты!D:D,$B189,Абоненты!E:E,$D189,Абоненты!F:F,$F189,Абоненты!J:J,$E189)</f>
        <v>0</v>
      </c>
      <c r="N189" s="246">
        <f>SUMIFS(Квитанции!P:P,Квитанции!B:B,M$8,Квитанции!D:D,$B189,Квитанции!E:E,$D189,Квитанции!K:K,$E189,Квитанции!F:F,$F189,Квитанции!C:C,0)</f>
        <v>0</v>
      </c>
      <c r="O189" s="89">
        <f>SUMIFS(Абоненты!L:L,Абоненты!B:B,O$8,Абоненты!C:C,0,Абоненты!D:D,$B189,Абоненты!E:E,$D189,Абоненты!F:F,$F189,Абоненты!J:J,$E189)</f>
        <v>0</v>
      </c>
      <c r="P189" s="248">
        <f>SUMIFS(Квитанции!P:P,Квитанции!B:B,O$8,Квитанции!D:D,$B189,Квитанции!E:E,$D189,Квитанции!K:K,$E189,Квитанции!F:F,$F189,Квитанции!C:C,0)</f>
        <v>0</v>
      </c>
      <c r="Q189" s="102">
        <f t="shared" si="176"/>
        <v>0</v>
      </c>
      <c r="R189" s="20">
        <f t="shared" si="177"/>
        <v>0</v>
      </c>
    </row>
    <row r="190" spans="1:18" ht="12.75" thickBot="1" x14ac:dyDescent="0.25">
      <c r="A190" s="509"/>
      <c r="B190" s="8" t="s">
        <v>178</v>
      </c>
      <c r="C190" s="507"/>
      <c r="D190" s="313"/>
      <c r="E190" s="314"/>
      <c r="F190" s="315"/>
      <c r="G190" s="73">
        <f>G187+G188+G189</f>
        <v>0</v>
      </c>
      <c r="H190" s="86">
        <f t="shared" ref="H190:R190" si="178">H187+H188+H189</f>
        <v>0</v>
      </c>
      <c r="I190" s="73">
        <f t="shared" si="178"/>
        <v>0</v>
      </c>
      <c r="J190" s="98">
        <f t="shared" si="178"/>
        <v>0</v>
      </c>
      <c r="K190" s="85">
        <f t="shared" si="178"/>
        <v>0</v>
      </c>
      <c r="L190" s="86">
        <f t="shared" si="178"/>
        <v>0</v>
      </c>
      <c r="M190" s="73">
        <f t="shared" si="178"/>
        <v>0</v>
      </c>
      <c r="N190" s="98">
        <f t="shared" si="178"/>
        <v>0</v>
      </c>
      <c r="O190" s="85">
        <f t="shared" si="178"/>
        <v>0</v>
      </c>
      <c r="P190" s="86">
        <f t="shared" si="178"/>
        <v>0</v>
      </c>
      <c r="Q190" s="77">
        <f t="shared" si="178"/>
        <v>0</v>
      </c>
      <c r="R190" s="10">
        <f t="shared" si="178"/>
        <v>0</v>
      </c>
    </row>
    <row r="191" spans="1:18" x14ac:dyDescent="0.2">
      <c r="A191" s="509"/>
      <c r="B191" s="5" t="s">
        <v>176</v>
      </c>
      <c r="C191" s="505" t="s">
        <v>17</v>
      </c>
      <c r="D191" s="313">
        <v>3</v>
      </c>
      <c r="E191" s="314" t="s">
        <v>202</v>
      </c>
      <c r="F191" s="315">
        <v>2</v>
      </c>
      <c r="G191" s="249">
        <f>SUMIFS(Абоненты!L:L,Абоненты!B:B,G$8,Абоненты!C:C,0,Абоненты!D:D,$B191,Абоненты!E:E,$D191,Абоненты!F:F,$F191,Абоненты!J:J,$E191)</f>
        <v>0</v>
      </c>
      <c r="H191" s="385">
        <f>SUMIFS(Квитанции!P:P,Квитанции!B:B,G$8,Квитанции!D:D,$B191,Квитанции!E:E,$D191,Квитанции!K:K,$E191,Квитанции!F:F,$F191,Квитанции!C:C,0)</f>
        <v>0</v>
      </c>
      <c r="I191" s="249">
        <f>SUMIFS(Абоненты!L:L,Абоненты!B:B,I$8,Абоненты!C:C,0,Абоненты!D:D,$B191,Абоненты!E:E,$D191,Абоненты!F:F,$F191,Абоненты!J:J,$E191)</f>
        <v>0</v>
      </c>
      <c r="J191" s="386">
        <f>SUMIFS(Квитанции!P:P,Квитанции!B:B,I$8,Квитанции!D:D,$B191,Квитанции!E:E,$D191,Квитанции!K:K,$E191,Квитанции!F:F,$F191,Квитанции!C:C,0)</f>
        <v>0</v>
      </c>
      <c r="K191" s="145">
        <f>SUMIFS(Абоненты!L:L,Абоненты!B:B,K$8,Абоненты!C:C,0,Абоненты!D:D,$B191,Абоненты!E:E,$D191,Абоненты!F:F,$F191,Абоненты!J:J,$E191)</f>
        <v>0</v>
      </c>
      <c r="L191" s="67">
        <f>SUMIFS(Квитанции!P:P,Квитанции!B:B,K$8,Квитанции!D:D,$B191,Квитанции!E:E,$D191,Квитанции!K:K,$E191,Квитанции!F:F,$F191,Квитанции!C:C,0)</f>
        <v>0</v>
      </c>
      <c r="M191" s="249">
        <f>SUMIFS(Абоненты!L:L,Абоненты!B:B,M$8,Абоненты!C:C,0,Абоненты!D:D,$B191,Абоненты!E:E,$D191,Абоненты!F:F,$F191,Абоненты!J:J,$E191)</f>
        <v>0</v>
      </c>
      <c r="N191" s="386">
        <f>SUMIFS(Квитанции!P:P,Квитанции!B:B,M$8,Квитанции!D:D,$B191,Квитанции!E:E,$D191,Квитанции!K:K,$E191,Квитанции!F:F,$F191,Квитанции!C:C,0)</f>
        <v>0</v>
      </c>
      <c r="O191" s="145">
        <f>SUMIFS(Абоненты!L:L,Абоненты!B:B,O$8,Абоненты!C:C,0,Абоненты!D:D,$B191,Абоненты!E:E,$D191,Абоненты!F:F,$F191,Абоненты!J:J,$E191)</f>
        <v>0</v>
      </c>
      <c r="P191" s="67">
        <f>SUMIFS(Квитанции!P:P,Квитанции!B:B,O$8,Квитанции!D:D,$B191,Квитанции!E:E,$D191,Квитанции!K:K,$E191,Квитанции!F:F,$F191,Квитанции!C:C,0)</f>
        <v>0</v>
      </c>
      <c r="Q191" s="101">
        <f>G191+I191+K191+M191+O191</f>
        <v>0</v>
      </c>
      <c r="R191" s="23">
        <f t="shared" ref="R191:R193" si="179">H191+J191+L191+N191+P191</f>
        <v>0</v>
      </c>
    </row>
    <row r="192" spans="1:18" x14ac:dyDescent="0.2">
      <c r="A192" s="509"/>
      <c r="B192" s="7" t="s">
        <v>10</v>
      </c>
      <c r="C192" s="506"/>
      <c r="D192" s="313">
        <v>3</v>
      </c>
      <c r="E192" s="314" t="s">
        <v>202</v>
      </c>
      <c r="F192" s="315">
        <v>2</v>
      </c>
      <c r="G192" s="84">
        <f>SUMIFS(Абоненты!L:L,Абоненты!B:B,G$8,Абоненты!C:C,0,Абоненты!D:D,$B192,Абоненты!E:E,$D192,Абоненты!F:F,$F192,Абоненты!J:J,$E192)</f>
        <v>0</v>
      </c>
      <c r="H192" s="212">
        <f>SUMIFS(Квитанции!P:P,Квитанции!B:B,G$8,Квитанции!D:D,$B192,Квитанции!E:E,$D192,Квитанции!K:K,$E192,Квитанции!F:F,$F192,Квитанции!C:C,0)</f>
        <v>0</v>
      </c>
      <c r="I192" s="72">
        <f>SUMIFS(Абоненты!L:L,Абоненты!B:B,I$8,Абоненты!C:C,0,Абоненты!D:D,$B192,Абоненты!E:E,$D192,Абоненты!F:F,$F192,Абоненты!J:J,$E192)</f>
        <v>0</v>
      </c>
      <c r="J192" s="97">
        <f>SUMIFS(Квитанции!P:P,Квитанции!B:B,I$8,Квитанции!D:D,$B192,Квитанции!E:E,$D192,Квитанции!K:K,$E192,Квитанции!F:F,$F192,Квитанции!C:C,0)</f>
        <v>0</v>
      </c>
      <c r="K192" s="84">
        <f>SUMIFS(Абоненты!L:L,Абоненты!B:B,K$8,Абоненты!C:C,0,Абоненты!D:D,$B192,Абоненты!E:E,$D192,Абоненты!F:F,$F192,Абоненты!J:J,$E192)</f>
        <v>0</v>
      </c>
      <c r="L192" s="68">
        <f>SUMIFS(Квитанции!P:P,Квитанции!B:B,K$8,Квитанции!D:D,$B192,Квитанции!E:E,$D192,Квитанции!K:K,$E192,Квитанции!F:F,$F192,Квитанции!C:C,0)</f>
        <v>0</v>
      </c>
      <c r="M192" s="72">
        <f>SUMIFS(Абоненты!L:L,Абоненты!B:B,M$8,Абоненты!C:C,0,Абоненты!D:D,$B192,Абоненты!E:E,$D192,Абоненты!F:F,$F192,Абоненты!J:J,$E192)</f>
        <v>0</v>
      </c>
      <c r="N192" s="97">
        <f>SUMIFS(Квитанции!P:P,Квитанции!B:B,M$8,Квитанции!D:D,$B192,Квитанции!E:E,$D192,Квитанции!K:K,$E192,Квитанции!F:F,$F192,Квитанции!C:C,0)</f>
        <v>0</v>
      </c>
      <c r="O192" s="84">
        <f>SUMIFS(Абоненты!L:L,Абоненты!B:B,O$8,Абоненты!C:C,0,Абоненты!D:D,$B192,Абоненты!E:E,$D192,Абоненты!F:F,$F192,Абоненты!J:J,$E192)</f>
        <v>0</v>
      </c>
      <c r="P192" s="68">
        <f>SUMIFS(Квитанции!P:P,Квитанции!B:B,O$8,Квитанции!D:D,$B192,Квитанции!E:E,$D192,Квитанции!K:K,$E192,Квитанции!F:F,$F192,Квитанции!C:C,0)</f>
        <v>0</v>
      </c>
      <c r="Q192" s="28">
        <f t="shared" ref="Q192:Q193" si="180">G192+I192+K192+M192+O192</f>
        <v>0</v>
      </c>
      <c r="R192" s="20">
        <f t="shared" si="179"/>
        <v>0</v>
      </c>
    </row>
    <row r="193" spans="1:18" x14ac:dyDescent="0.2">
      <c r="A193" s="509"/>
      <c r="B193" s="7" t="s">
        <v>177</v>
      </c>
      <c r="C193" s="506"/>
      <c r="D193" s="313">
        <v>3</v>
      </c>
      <c r="E193" s="314" t="s">
        <v>202</v>
      </c>
      <c r="F193" s="315">
        <v>2</v>
      </c>
      <c r="G193" s="84">
        <f>SUMIFS(Абоненты!L:L,Абоненты!B:B,G$8,Абоненты!C:C,0,Абоненты!D:D,$B193,Абоненты!E:E,$D193,Абоненты!F:F,$F193,Абоненты!J:J,$E193)</f>
        <v>0</v>
      </c>
      <c r="H193" s="326">
        <f>SUMIFS(Квитанции!P:P,Квитанции!B:B,G$8,Квитанции!D:D,$B193,Квитанции!E:E,$D193,Квитанции!K:K,$E193,Квитанции!F:F,$F193,Квитанции!C:C,0)</f>
        <v>0</v>
      </c>
      <c r="I193" s="75">
        <f>SUMIFS(Абоненты!L:L,Абоненты!B:B,I$8,Абоненты!C:C,0,Абоненты!D:D,$B193,Абоненты!E:E,$D193,Абоненты!F:F,$F193,Абоненты!J:J,$E193)</f>
        <v>0</v>
      </c>
      <c r="J193" s="246">
        <f>SUMIFS(Квитанции!P:P,Квитанции!B:B,I$8,Квитанции!D:D,$B193,Квитанции!E:E,$D193,Квитанции!K:K,$E193,Квитанции!F:F,$F193,Квитанции!C:C,0)</f>
        <v>0</v>
      </c>
      <c r="K193" s="89">
        <f>SUMIFS(Абоненты!L:L,Абоненты!B:B,K$8,Абоненты!C:C,0,Абоненты!D:D,$B193,Абоненты!E:E,$D193,Абоненты!F:F,$F193,Абоненты!J:J,$E193)</f>
        <v>0</v>
      </c>
      <c r="L193" s="248">
        <f>SUMIFS(Квитанции!P:P,Квитанции!B:B,K$8,Квитанции!D:D,$B193,Квитанции!E:E,$D193,Квитанции!K:K,$E193,Квитанции!F:F,$F193,Квитанции!C:C,0)</f>
        <v>0</v>
      </c>
      <c r="M193" s="75">
        <f>SUMIFS(Абоненты!L:L,Абоненты!B:B,M$8,Абоненты!C:C,0,Абоненты!D:D,$B193,Абоненты!E:E,$D193,Абоненты!F:F,$F193,Абоненты!J:J,$E193)</f>
        <v>0</v>
      </c>
      <c r="N193" s="246">
        <f>SUMIFS(Квитанции!P:P,Квитанции!B:B,M$8,Квитанции!D:D,$B193,Квитанции!E:E,$D193,Квитанции!K:K,$E193,Квитанции!F:F,$F193,Квитанции!C:C,0)</f>
        <v>0</v>
      </c>
      <c r="O193" s="89">
        <f>SUMIFS(Абоненты!L:L,Абоненты!B:B,O$8,Абоненты!C:C,0,Абоненты!D:D,$B193,Абоненты!E:E,$D193,Абоненты!F:F,$F193,Абоненты!J:J,$E193)</f>
        <v>0</v>
      </c>
      <c r="P193" s="248">
        <f>SUMIFS(Квитанции!P:P,Квитанции!B:B,O$8,Квитанции!D:D,$B193,Квитанции!E:E,$D193,Квитанции!K:K,$E193,Квитанции!F:F,$F193,Квитанции!C:C,0)</f>
        <v>0</v>
      </c>
      <c r="Q193" s="102">
        <f t="shared" si="180"/>
        <v>0</v>
      </c>
      <c r="R193" s="20">
        <f t="shared" si="179"/>
        <v>0</v>
      </c>
    </row>
    <row r="194" spans="1:18" ht="12.75" thickBot="1" x14ac:dyDescent="0.25">
      <c r="A194" s="509"/>
      <c r="B194" s="8" t="s">
        <v>178</v>
      </c>
      <c r="C194" s="507"/>
      <c r="D194" s="313"/>
      <c r="E194" s="314"/>
      <c r="F194" s="315"/>
      <c r="G194" s="73">
        <f>G191+G192+G193</f>
        <v>0</v>
      </c>
      <c r="H194" s="86">
        <f t="shared" ref="H194:R194" si="181">H191+H192+H193</f>
        <v>0</v>
      </c>
      <c r="I194" s="73">
        <f t="shared" si="181"/>
        <v>0</v>
      </c>
      <c r="J194" s="98">
        <f t="shared" si="181"/>
        <v>0</v>
      </c>
      <c r="K194" s="85">
        <f t="shared" si="181"/>
        <v>0</v>
      </c>
      <c r="L194" s="86">
        <f t="shared" si="181"/>
        <v>0</v>
      </c>
      <c r="M194" s="73">
        <f t="shared" si="181"/>
        <v>0</v>
      </c>
      <c r="N194" s="98">
        <f t="shared" si="181"/>
        <v>0</v>
      </c>
      <c r="O194" s="85">
        <f t="shared" si="181"/>
        <v>0</v>
      </c>
      <c r="P194" s="86">
        <f t="shared" si="181"/>
        <v>0</v>
      </c>
      <c r="Q194" s="77">
        <f t="shared" si="181"/>
        <v>0</v>
      </c>
      <c r="R194" s="10">
        <f t="shared" si="181"/>
        <v>0</v>
      </c>
    </row>
    <row r="195" spans="1:18" x14ac:dyDescent="0.2">
      <c r="A195" s="509"/>
      <c r="B195" s="5" t="s">
        <v>176</v>
      </c>
      <c r="C195" s="505" t="s">
        <v>18</v>
      </c>
      <c r="D195" s="313"/>
      <c r="E195" s="314"/>
      <c r="F195" s="315"/>
      <c r="G195" s="71">
        <f>G187+G191</f>
        <v>0</v>
      </c>
      <c r="H195" s="66">
        <f t="shared" ref="H195:P195" si="182">H187+H191</f>
        <v>0</v>
      </c>
      <c r="I195" s="71">
        <f t="shared" si="182"/>
        <v>0</v>
      </c>
      <c r="J195" s="96">
        <f t="shared" si="182"/>
        <v>0</v>
      </c>
      <c r="K195" s="83">
        <f t="shared" si="182"/>
        <v>0</v>
      </c>
      <c r="L195" s="66">
        <f t="shared" si="182"/>
        <v>0</v>
      </c>
      <c r="M195" s="71">
        <f t="shared" si="182"/>
        <v>0</v>
      </c>
      <c r="N195" s="96">
        <f t="shared" si="182"/>
        <v>0</v>
      </c>
      <c r="O195" s="83">
        <f t="shared" si="182"/>
        <v>0</v>
      </c>
      <c r="P195" s="66">
        <f t="shared" si="182"/>
        <v>0</v>
      </c>
      <c r="Q195" s="101">
        <f>G195+I195+K195+M195+O195</f>
        <v>0</v>
      </c>
      <c r="R195" s="23">
        <f t="shared" ref="R195:R197" si="183">H195+J195+L195+N195+P195</f>
        <v>0</v>
      </c>
    </row>
    <row r="196" spans="1:18" x14ac:dyDescent="0.2">
      <c r="A196" s="509"/>
      <c r="B196" s="7" t="s">
        <v>10</v>
      </c>
      <c r="C196" s="506"/>
      <c r="D196" s="313"/>
      <c r="E196" s="314"/>
      <c r="F196" s="315"/>
      <c r="G196" s="72">
        <f t="shared" ref="G196:P196" si="184">G188+G192</f>
        <v>0</v>
      </c>
      <c r="H196" s="68">
        <f t="shared" si="184"/>
        <v>0</v>
      </c>
      <c r="I196" s="72">
        <f t="shared" si="184"/>
        <v>0</v>
      </c>
      <c r="J196" s="97">
        <f t="shared" si="184"/>
        <v>0</v>
      </c>
      <c r="K196" s="84">
        <f t="shared" si="184"/>
        <v>0</v>
      </c>
      <c r="L196" s="68">
        <f t="shared" si="184"/>
        <v>0</v>
      </c>
      <c r="M196" s="72">
        <f t="shared" si="184"/>
        <v>0</v>
      </c>
      <c r="N196" s="97">
        <f t="shared" si="184"/>
        <v>0</v>
      </c>
      <c r="O196" s="84">
        <f t="shared" si="184"/>
        <v>0</v>
      </c>
      <c r="P196" s="68">
        <f t="shared" si="184"/>
        <v>0</v>
      </c>
      <c r="Q196" s="28">
        <f t="shared" ref="Q196:Q197" si="185">G196+I196+K196+M196+O196</f>
        <v>0</v>
      </c>
      <c r="R196" s="20">
        <f t="shared" si="183"/>
        <v>0</v>
      </c>
    </row>
    <row r="197" spans="1:18" x14ac:dyDescent="0.2">
      <c r="A197" s="509"/>
      <c r="B197" s="7" t="s">
        <v>177</v>
      </c>
      <c r="C197" s="506"/>
      <c r="D197" s="313"/>
      <c r="E197" s="314"/>
      <c r="F197" s="315"/>
      <c r="G197" s="72">
        <f t="shared" ref="G197:P197" si="186">G189+G193</f>
        <v>0</v>
      </c>
      <c r="H197" s="68">
        <f t="shared" si="186"/>
        <v>0</v>
      </c>
      <c r="I197" s="72">
        <f t="shared" si="186"/>
        <v>0</v>
      </c>
      <c r="J197" s="97">
        <f t="shared" si="186"/>
        <v>0</v>
      </c>
      <c r="K197" s="84">
        <f t="shared" si="186"/>
        <v>0</v>
      </c>
      <c r="L197" s="68">
        <f t="shared" si="186"/>
        <v>0</v>
      </c>
      <c r="M197" s="72">
        <f t="shared" si="186"/>
        <v>0</v>
      </c>
      <c r="N197" s="97">
        <f t="shared" si="186"/>
        <v>0</v>
      </c>
      <c r="O197" s="84">
        <f t="shared" si="186"/>
        <v>0</v>
      </c>
      <c r="P197" s="68">
        <f t="shared" si="186"/>
        <v>0</v>
      </c>
      <c r="Q197" s="102">
        <f t="shared" si="185"/>
        <v>0</v>
      </c>
      <c r="R197" s="20">
        <f t="shared" si="183"/>
        <v>0</v>
      </c>
    </row>
    <row r="198" spans="1:18" ht="12.75" thickBot="1" x14ac:dyDescent="0.25">
      <c r="A198" s="513"/>
      <c r="B198" s="8" t="s">
        <v>178</v>
      </c>
      <c r="C198" s="507"/>
      <c r="D198" s="313"/>
      <c r="E198" s="314"/>
      <c r="F198" s="315"/>
      <c r="G198" s="73">
        <f>G195+G196+G197</f>
        <v>0</v>
      </c>
      <c r="H198" s="86">
        <f t="shared" ref="H198:R198" si="187">H195+H196+H197</f>
        <v>0</v>
      </c>
      <c r="I198" s="73">
        <f t="shared" si="187"/>
        <v>0</v>
      </c>
      <c r="J198" s="98">
        <f t="shared" si="187"/>
        <v>0</v>
      </c>
      <c r="K198" s="85">
        <f t="shared" si="187"/>
        <v>0</v>
      </c>
      <c r="L198" s="86">
        <f t="shared" si="187"/>
        <v>0</v>
      </c>
      <c r="M198" s="73">
        <f t="shared" si="187"/>
        <v>0</v>
      </c>
      <c r="N198" s="98">
        <f t="shared" si="187"/>
        <v>0</v>
      </c>
      <c r="O198" s="85">
        <f t="shared" si="187"/>
        <v>0</v>
      </c>
      <c r="P198" s="86">
        <f t="shared" si="187"/>
        <v>0</v>
      </c>
      <c r="Q198" s="77">
        <f t="shared" si="187"/>
        <v>0</v>
      </c>
      <c r="R198" s="10">
        <f t="shared" si="187"/>
        <v>0</v>
      </c>
    </row>
    <row r="199" spans="1:18" ht="10.15" customHeight="1" x14ac:dyDescent="0.2">
      <c r="A199" s="133" t="s">
        <v>0</v>
      </c>
      <c r="B199" s="55"/>
      <c r="C199" s="56"/>
      <c r="D199" s="316"/>
      <c r="E199" s="317"/>
      <c r="F199" s="318"/>
      <c r="G199" s="87"/>
      <c r="H199" s="56"/>
      <c r="I199" s="55"/>
      <c r="J199" s="55"/>
      <c r="K199" s="87"/>
      <c r="L199" s="56"/>
      <c r="M199" s="55"/>
      <c r="N199" s="55"/>
      <c r="O199" s="87"/>
      <c r="P199" s="56"/>
      <c r="Q199" s="55"/>
      <c r="R199" s="56"/>
    </row>
    <row r="200" spans="1:18" x14ac:dyDescent="0.2">
      <c r="A200" s="134" t="s">
        <v>51</v>
      </c>
      <c r="B200" s="28" t="s">
        <v>30</v>
      </c>
      <c r="C200" s="131" t="s">
        <v>30</v>
      </c>
      <c r="D200" s="319"/>
      <c r="E200" s="314" t="s">
        <v>202</v>
      </c>
      <c r="F200" s="315">
        <v>2</v>
      </c>
      <c r="G200" s="30" t="s">
        <v>30</v>
      </c>
      <c r="H200" s="68">
        <f>SUMIFS(Квитанции!P:P,Квитанции!B:B,G$8,Квитанции!G:G,$F200,Квитанции!K:K,$E200,Квитанции!F:F,2,Квитанции!C:C,0)</f>
        <v>0</v>
      </c>
      <c r="I200" s="28" t="s">
        <v>30</v>
      </c>
      <c r="J200" s="97">
        <f>SUMIFS(Квитанции!P:P,Квитанции!B:B,IG$8,Квитанции!G:G,$F200,Квитанции!K:K,$E200,Квитанции!F:F,2,Квитанции!C:C,0)</f>
        <v>0</v>
      </c>
      <c r="K200" s="30" t="s">
        <v>30</v>
      </c>
      <c r="L200" s="68">
        <f>SUMIFS(Квитанции!P:P,Квитанции!B:B,K$8,Квитанции!G:G,$F200,Квитанции!K:K,$E200,Квитанции!F:F,2,Квитанции!C:C,0)</f>
        <v>0</v>
      </c>
      <c r="M200" s="28" t="s">
        <v>30</v>
      </c>
      <c r="N200" s="97">
        <f>SUMIFS(Квитанции!P:P,Квитанции!B:B,M$8,Квитанции!G:G,$F200,Квитанции!K:K,$E200,Квитанции!F:F,2,Квитанции!C:C,0)</f>
        <v>0</v>
      </c>
      <c r="O200" s="30" t="s">
        <v>30</v>
      </c>
      <c r="P200" s="68">
        <f>SUMIFS(Квитанции!P:P,Квитанции!B:B,O$8,Квитанции!G:G,$F200,Квитанции!K:K,$E200,Квитанции!F:F,2,Квитанции!C:C,0)</f>
        <v>0</v>
      </c>
      <c r="Q200" s="28" t="s">
        <v>30</v>
      </c>
      <c r="R200" s="20">
        <f>P200+N200+L200+J200+H200</f>
        <v>0</v>
      </c>
    </row>
    <row r="201" spans="1:18" ht="12.75" thickBot="1" x14ac:dyDescent="0.25">
      <c r="A201" s="136" t="s">
        <v>52</v>
      </c>
      <c r="B201" s="77" t="s">
        <v>30</v>
      </c>
      <c r="C201" s="132" t="s">
        <v>30</v>
      </c>
      <c r="D201" s="319"/>
      <c r="E201" s="314" t="s">
        <v>202</v>
      </c>
      <c r="F201" s="315">
        <v>1</v>
      </c>
      <c r="G201" s="90" t="s">
        <v>30</v>
      </c>
      <c r="H201" s="86">
        <f>SUMIFS(Квитанции!P:P,Квитанции!B:B,G$8,Квитанции!G:G,$F201,Квитанции!K:K,$E201,Квитанции!F:F,2,Квитанции!C:C,0)</f>
        <v>0</v>
      </c>
      <c r="I201" s="28" t="s">
        <v>30</v>
      </c>
      <c r="J201" s="97">
        <f>SUMIFS(Квитанции!P:P,Квитанции!B:B,IG$8,Квитанции!G:G,$F201,Квитанции!K:K,$E201,Квитанции!F:F,2,Квитанции!C:C,0)</f>
        <v>0</v>
      </c>
      <c r="K201" s="30" t="s">
        <v>30</v>
      </c>
      <c r="L201" s="68">
        <f>SUMIFS(Квитанции!P:P,Квитанции!B:B,K$8,Квитанции!G:G,$F201,Квитанции!K:K,$E201,Квитанции!F:F,2,Квитанции!C:C,0)</f>
        <v>0</v>
      </c>
      <c r="M201" s="28" t="s">
        <v>30</v>
      </c>
      <c r="N201" s="97">
        <f>SUMIFS(Квитанции!P:P,Квитанции!B:B,M$8,Квитанции!G:G,$F201,Квитанции!K:K,$E201,Квитанции!F:F,2,Квитанции!C:C,0)</f>
        <v>0</v>
      </c>
      <c r="O201" s="30" t="s">
        <v>30</v>
      </c>
      <c r="P201" s="68">
        <f>SUMIFS(Квитанции!P:P,Квитанции!B:B,O$8,Квитанции!G:G,$F201,Квитанции!K:K,$E201,Квитанции!F:F,2,Квитанции!C:C,0)</f>
        <v>0</v>
      </c>
      <c r="Q201" s="28" t="s">
        <v>30</v>
      </c>
      <c r="R201" s="10">
        <f t="shared" ref="R201" si="188">P201+N201+L201+J201+H201</f>
        <v>0</v>
      </c>
    </row>
    <row r="202" spans="1:18" ht="12" customHeight="1" x14ac:dyDescent="0.2">
      <c r="A202" s="508" t="s">
        <v>36</v>
      </c>
      <c r="B202" s="5" t="s">
        <v>176</v>
      </c>
      <c r="C202" s="505" t="s">
        <v>16</v>
      </c>
      <c r="D202" s="313">
        <v>1</v>
      </c>
      <c r="E202" s="314" t="s">
        <v>202</v>
      </c>
      <c r="F202" s="315">
        <v>3</v>
      </c>
      <c r="G202" s="249">
        <f>SUMIFS(Абоненты!L:L,Абоненты!B:B,G$8,Абоненты!C:C,0,Абоненты!D:D,$B202,Абоненты!E:E,$D202,Абоненты!F:F,$F202,Абоненты!J:J,$E202)</f>
        <v>0</v>
      </c>
      <c r="H202" s="385">
        <f>SUMIFS(Квитанции!P:P,Квитанции!B:B,G$8,Квитанции!D:D,$B202,Квитанции!E:E,$D202,Квитанции!K:K,$E202,Квитанции!F:F,$F202,Квитанции!C:C,0)</f>
        <v>0</v>
      </c>
      <c r="I202" s="249">
        <f>SUMIFS(Абоненты!L:L,Абоненты!B:B,I$8,Абоненты!C:C,0,Абоненты!D:D,$B202,Абоненты!E:E,$D202,Абоненты!F:F,$F202,Абоненты!J:J,$E202)</f>
        <v>0</v>
      </c>
      <c r="J202" s="386">
        <f>SUMIFS(Квитанции!P:P,Квитанции!B:B,I$8,Квитанции!D:D,$B202,Квитанции!E:E,$D202,Квитанции!K:K,$E202,Квитанции!F:F,$F202,Квитанции!C:C,0)</f>
        <v>0</v>
      </c>
      <c r="K202" s="145">
        <f>SUMIFS(Абоненты!L:L,Абоненты!B:B,K$8,Абоненты!C:C,0,Абоненты!D:D,$B202,Абоненты!E:E,$D202,Абоненты!F:F,$F202,Абоненты!J:J,$E202)</f>
        <v>0</v>
      </c>
      <c r="L202" s="67">
        <f>SUMIFS(Квитанции!P:P,Квитанции!B:B,K$8,Квитанции!D:D,$B202,Квитанции!E:E,$D202,Квитанции!K:K,$E202,Квитанции!F:F,$F202,Квитанции!C:C,0)</f>
        <v>0</v>
      </c>
      <c r="M202" s="249">
        <f>SUMIFS(Абоненты!L:L,Абоненты!B:B,M$8,Абоненты!C:C,0,Абоненты!D:D,$B202,Абоненты!E:E,$D202,Абоненты!F:F,$F202,Абоненты!J:J,$E202)</f>
        <v>0</v>
      </c>
      <c r="N202" s="386">
        <f>SUMIFS(Квитанции!P:P,Квитанции!B:B,M$8,Квитанции!D:D,$B202,Квитанции!E:E,$D202,Квитанции!K:K,$E202,Квитанции!F:F,$F202,Квитанции!C:C,0)</f>
        <v>0</v>
      </c>
      <c r="O202" s="145">
        <f>SUMIFS(Абоненты!L:L,Абоненты!B:B,O$8,Абоненты!C:C,0,Абоненты!D:D,$B202,Абоненты!E:E,$D202,Абоненты!F:F,$F202,Абоненты!J:J,$E202)</f>
        <v>0</v>
      </c>
      <c r="P202" s="67">
        <f>SUMIFS(Квитанции!P:P,Квитанции!B:B,O$8,Квитанции!D:D,$B202,Квитанции!E:E,$D202,Квитанции!K:K,$E202,Квитанции!F:F,$F202,Квитанции!C:C,0)</f>
        <v>0</v>
      </c>
      <c r="Q202" s="101">
        <f>G202+I202+K202+M202+O202</f>
        <v>0</v>
      </c>
      <c r="R202" s="23">
        <f>H202+J202+L202+N202+P202</f>
        <v>0</v>
      </c>
    </row>
    <row r="203" spans="1:18" x14ac:dyDescent="0.2">
      <c r="A203" s="509"/>
      <c r="B203" s="7" t="s">
        <v>10</v>
      </c>
      <c r="C203" s="506"/>
      <c r="D203" s="313">
        <v>1</v>
      </c>
      <c r="E203" s="314" t="s">
        <v>202</v>
      </c>
      <c r="F203" s="315">
        <v>3</v>
      </c>
      <c r="G203" s="84">
        <f>SUMIFS(Абоненты!L:L,Абоненты!B:B,G$8,Абоненты!C:C,0,Абоненты!D:D,$B203,Абоненты!E:E,$D203,Абоненты!F:F,$F203,Абоненты!J:J,$E203)</f>
        <v>0</v>
      </c>
      <c r="H203" s="212">
        <f>SUMIFS(Квитанции!P:P,Квитанции!B:B,G$8,Квитанции!D:D,$B203,Квитанции!E:E,$D203,Квитанции!K:K,$E203,Квитанции!F:F,$F203,Квитанции!C:C,0)</f>
        <v>0</v>
      </c>
      <c r="I203" s="72">
        <f>SUMIFS(Абоненты!L:L,Абоненты!B:B,I$8,Абоненты!C:C,0,Абоненты!D:D,$B203,Абоненты!E:E,$D203,Абоненты!F:F,$F203,Абоненты!J:J,$E203)</f>
        <v>0</v>
      </c>
      <c r="J203" s="97">
        <f>SUMIFS(Квитанции!P:P,Квитанции!B:B,I$8,Квитанции!D:D,$B203,Квитанции!E:E,$D203,Квитанции!K:K,$E203,Квитанции!F:F,$F203,Квитанции!C:C,0)</f>
        <v>0</v>
      </c>
      <c r="K203" s="84">
        <f>SUMIFS(Абоненты!L:L,Абоненты!B:B,K$8,Абоненты!C:C,0,Абоненты!D:D,$B203,Абоненты!E:E,$D203,Абоненты!F:F,$F203,Абоненты!J:J,$E203)</f>
        <v>0</v>
      </c>
      <c r="L203" s="68">
        <f>SUMIFS(Квитанции!P:P,Квитанции!B:B,K$8,Квитанции!D:D,$B203,Квитанции!E:E,$D203,Квитанции!K:K,$E203,Квитанции!F:F,$F203,Квитанции!C:C,0)</f>
        <v>0</v>
      </c>
      <c r="M203" s="72">
        <f>SUMIFS(Абоненты!L:L,Абоненты!B:B,M$8,Абоненты!C:C,0,Абоненты!D:D,$B203,Абоненты!E:E,$D203,Абоненты!F:F,$F203,Абоненты!J:J,$E203)</f>
        <v>0</v>
      </c>
      <c r="N203" s="97">
        <f>SUMIFS(Квитанции!P:P,Квитанции!B:B,M$8,Квитанции!D:D,$B203,Квитанции!E:E,$D203,Квитанции!K:K,$E203,Квитанции!F:F,$F203,Квитанции!C:C,0)</f>
        <v>0</v>
      </c>
      <c r="O203" s="84">
        <f>SUMIFS(Абоненты!L:L,Абоненты!B:B,O$8,Абоненты!C:C,0,Абоненты!D:D,$B203,Абоненты!E:E,$D203,Абоненты!F:F,$F203,Абоненты!J:J,$E203)</f>
        <v>0</v>
      </c>
      <c r="P203" s="68">
        <f>SUMIFS(Квитанции!P:P,Квитанции!B:B,O$8,Квитанции!D:D,$B203,Квитанции!E:E,$D203,Квитанции!K:K,$E203,Квитанции!F:F,$F203,Квитанции!C:C,0)</f>
        <v>0</v>
      </c>
      <c r="Q203" s="28">
        <f t="shared" ref="Q203:Q204" si="189">G203+I203+K203+M203+O203</f>
        <v>0</v>
      </c>
      <c r="R203" s="20">
        <f t="shared" ref="R203:R204" si="190">H203+J203+L203+N203+P203</f>
        <v>0</v>
      </c>
    </row>
    <row r="204" spans="1:18" x14ac:dyDescent="0.2">
      <c r="A204" s="509"/>
      <c r="B204" s="7" t="s">
        <v>177</v>
      </c>
      <c r="C204" s="506"/>
      <c r="D204" s="313">
        <v>1</v>
      </c>
      <c r="E204" s="314" t="s">
        <v>202</v>
      </c>
      <c r="F204" s="315">
        <v>3</v>
      </c>
      <c r="G204" s="84">
        <f>SUMIFS(Абоненты!L:L,Абоненты!B:B,G$8,Абоненты!C:C,0,Абоненты!D:D,$B204,Абоненты!E:E,$D204,Абоненты!F:F,$F204,Абоненты!J:J,$E204)</f>
        <v>0</v>
      </c>
      <c r="H204" s="326">
        <f>SUMIFS(Квитанции!P:P,Квитанции!B:B,G$8,Квитанции!D:D,$B204,Квитанции!E:E,$D204,Квитанции!K:K,$E204,Квитанции!F:F,$F204,Квитанции!C:C,0)</f>
        <v>0</v>
      </c>
      <c r="I204" s="75">
        <f>SUMIFS(Абоненты!L:L,Абоненты!B:B,I$8,Абоненты!C:C,0,Абоненты!D:D,$B204,Абоненты!E:E,$D204,Абоненты!F:F,$F204,Абоненты!J:J,$E204)</f>
        <v>0</v>
      </c>
      <c r="J204" s="246">
        <f>SUMIFS(Квитанции!P:P,Квитанции!B:B,I$8,Квитанции!D:D,$B204,Квитанции!E:E,$D204,Квитанции!K:K,$E204,Квитанции!F:F,$F204,Квитанции!C:C,0)</f>
        <v>0</v>
      </c>
      <c r="K204" s="89">
        <f>SUMIFS(Абоненты!L:L,Абоненты!B:B,K$8,Абоненты!C:C,0,Абоненты!D:D,$B204,Абоненты!E:E,$D204,Абоненты!F:F,$F204,Абоненты!J:J,$E204)</f>
        <v>0</v>
      </c>
      <c r="L204" s="248">
        <f>SUMIFS(Квитанции!P:P,Квитанции!B:B,K$8,Квитанции!D:D,$B204,Квитанции!E:E,$D204,Квитанции!K:K,$E204,Квитанции!F:F,$F204,Квитанции!C:C,0)</f>
        <v>0</v>
      </c>
      <c r="M204" s="75">
        <f>SUMIFS(Абоненты!L:L,Абоненты!B:B,M$8,Абоненты!C:C,0,Абоненты!D:D,$B204,Абоненты!E:E,$D204,Абоненты!F:F,$F204,Абоненты!J:J,$E204)</f>
        <v>0</v>
      </c>
      <c r="N204" s="246">
        <f>SUMIFS(Квитанции!P:P,Квитанции!B:B,M$8,Квитанции!D:D,$B204,Квитанции!E:E,$D204,Квитанции!K:K,$E204,Квитанции!F:F,$F204,Квитанции!C:C,0)</f>
        <v>0</v>
      </c>
      <c r="O204" s="89">
        <f>SUMIFS(Абоненты!L:L,Абоненты!B:B,O$8,Абоненты!C:C,0,Абоненты!D:D,$B204,Абоненты!E:E,$D204,Абоненты!F:F,$F204,Абоненты!J:J,$E204)</f>
        <v>0</v>
      </c>
      <c r="P204" s="248">
        <f>SUMIFS(Квитанции!P:P,Квитанции!B:B,O$8,Квитанции!D:D,$B204,Квитанции!E:E,$D204,Квитанции!K:K,$E204,Квитанции!F:F,$F204,Квитанции!C:C,0)</f>
        <v>0</v>
      </c>
      <c r="Q204" s="102">
        <f t="shared" si="189"/>
        <v>0</v>
      </c>
      <c r="R204" s="20">
        <f t="shared" si="190"/>
        <v>0</v>
      </c>
    </row>
    <row r="205" spans="1:18" ht="15.6" customHeight="1" thickBot="1" x14ac:dyDescent="0.25">
      <c r="A205" s="509"/>
      <c r="B205" s="8" t="s">
        <v>178</v>
      </c>
      <c r="C205" s="507"/>
      <c r="D205" s="313"/>
      <c r="E205" s="314"/>
      <c r="F205" s="315"/>
      <c r="G205" s="73">
        <f>G202+G203+G204</f>
        <v>0</v>
      </c>
      <c r="H205" s="86">
        <f t="shared" ref="H205:R205" si="191">H202+H203+H204</f>
        <v>0</v>
      </c>
      <c r="I205" s="73">
        <f t="shared" si="191"/>
        <v>0</v>
      </c>
      <c r="J205" s="98">
        <f t="shared" si="191"/>
        <v>0</v>
      </c>
      <c r="K205" s="85">
        <f t="shared" si="191"/>
        <v>0</v>
      </c>
      <c r="L205" s="86">
        <f t="shared" si="191"/>
        <v>0</v>
      </c>
      <c r="M205" s="73">
        <f t="shared" si="191"/>
        <v>0</v>
      </c>
      <c r="N205" s="98">
        <f t="shared" si="191"/>
        <v>0</v>
      </c>
      <c r="O205" s="85">
        <f t="shared" si="191"/>
        <v>0</v>
      </c>
      <c r="P205" s="86">
        <f t="shared" si="191"/>
        <v>0</v>
      </c>
      <c r="Q205" s="77">
        <f t="shared" si="191"/>
        <v>0</v>
      </c>
      <c r="R205" s="10">
        <f t="shared" si="191"/>
        <v>0</v>
      </c>
    </row>
    <row r="206" spans="1:18" x14ac:dyDescent="0.2">
      <c r="A206" s="509"/>
      <c r="B206" s="5" t="s">
        <v>176</v>
      </c>
      <c r="C206" s="505" t="s">
        <v>17</v>
      </c>
      <c r="D206" s="313">
        <v>3</v>
      </c>
      <c r="E206" s="314" t="s">
        <v>202</v>
      </c>
      <c r="F206" s="315">
        <v>3</v>
      </c>
      <c r="G206" s="249">
        <f>SUMIFS(Абоненты!L:L,Абоненты!B:B,G$8,Абоненты!C:C,0,Абоненты!D:D,$B206,Абоненты!E:E,$D206,Абоненты!F:F,$F206,Абоненты!J:J,$E206)</f>
        <v>0</v>
      </c>
      <c r="H206" s="385">
        <f>SUMIFS(Квитанции!P:P,Квитанции!B:B,G$8,Квитанции!D:D,$B206,Квитанции!E:E,$D206,Квитанции!K:K,$E206,Квитанции!F:F,$F206,Квитанции!C:C,0)</f>
        <v>0</v>
      </c>
      <c r="I206" s="249">
        <f>SUMIFS(Абоненты!L:L,Абоненты!B:B,I$8,Абоненты!C:C,0,Абоненты!D:D,$B206,Абоненты!E:E,$D206,Абоненты!F:F,$F206,Абоненты!J:J,$E206)</f>
        <v>0</v>
      </c>
      <c r="J206" s="386">
        <f>SUMIFS(Квитанции!P:P,Квитанции!B:B,I$8,Квитанции!D:D,$B206,Квитанции!E:E,$D206,Квитанции!K:K,$E206,Квитанции!F:F,$F206,Квитанции!C:C,0)</f>
        <v>0</v>
      </c>
      <c r="K206" s="145">
        <f>SUMIFS(Абоненты!L:L,Абоненты!B:B,K$8,Абоненты!C:C,0,Абоненты!D:D,$B206,Абоненты!E:E,$D206,Абоненты!F:F,$F206,Абоненты!J:J,$E206)</f>
        <v>0</v>
      </c>
      <c r="L206" s="67">
        <f>SUMIFS(Квитанции!P:P,Квитанции!B:B,K$8,Квитанции!D:D,$B206,Квитанции!E:E,$D206,Квитанции!K:K,$E206,Квитанции!F:F,$F206,Квитанции!C:C,0)</f>
        <v>0</v>
      </c>
      <c r="M206" s="249">
        <f>SUMIFS(Абоненты!L:L,Абоненты!B:B,M$8,Абоненты!C:C,0,Абоненты!D:D,$B206,Абоненты!E:E,$D206,Абоненты!F:F,$F206,Абоненты!J:J,$E206)</f>
        <v>0</v>
      </c>
      <c r="N206" s="386">
        <f>SUMIFS(Квитанции!P:P,Квитанции!B:B,M$8,Квитанции!D:D,$B206,Квитанции!E:E,$D206,Квитанции!K:K,$E206,Квитанции!F:F,$F206,Квитанции!C:C,0)</f>
        <v>0</v>
      </c>
      <c r="O206" s="145">
        <f>SUMIFS(Абоненты!L:L,Абоненты!B:B,O$8,Абоненты!C:C,0,Абоненты!D:D,$B206,Абоненты!E:E,$D206,Абоненты!F:F,$F206,Абоненты!J:J,$E206)</f>
        <v>0</v>
      </c>
      <c r="P206" s="67">
        <f>SUMIFS(Квитанции!P:P,Квитанции!B:B,O$8,Квитанции!D:D,$B206,Квитанции!E:E,$D206,Квитанции!K:K,$E206,Квитанции!F:F,$F206,Квитанции!C:C,0)</f>
        <v>0</v>
      </c>
      <c r="Q206" s="101">
        <f>G206+I206+K206+M206+O206</f>
        <v>0</v>
      </c>
      <c r="R206" s="23">
        <f t="shared" ref="R206:R208" si="192">H206+J206+L206+N206+P206</f>
        <v>0</v>
      </c>
    </row>
    <row r="207" spans="1:18" x14ac:dyDescent="0.2">
      <c r="A207" s="509"/>
      <c r="B207" s="7" t="s">
        <v>10</v>
      </c>
      <c r="C207" s="506"/>
      <c r="D207" s="313">
        <v>3</v>
      </c>
      <c r="E207" s="314" t="s">
        <v>202</v>
      </c>
      <c r="F207" s="315">
        <v>3</v>
      </c>
      <c r="G207" s="84">
        <f>SUMIFS(Абоненты!L:L,Абоненты!B:B,G$8,Абоненты!C:C,0,Абоненты!D:D,$B207,Абоненты!E:E,$D207,Абоненты!F:F,$F207,Абоненты!J:J,$E207)</f>
        <v>0</v>
      </c>
      <c r="H207" s="212">
        <f>SUMIFS(Квитанции!P:P,Квитанции!B:B,G$8,Квитанции!D:D,$B207,Квитанции!E:E,$D207,Квитанции!K:K,$E207,Квитанции!F:F,$F207,Квитанции!C:C,0)</f>
        <v>0</v>
      </c>
      <c r="I207" s="72">
        <f>SUMIFS(Абоненты!L:L,Абоненты!B:B,I$8,Абоненты!C:C,0,Абоненты!D:D,$B207,Абоненты!E:E,$D207,Абоненты!F:F,$F207,Абоненты!J:J,$E207)</f>
        <v>0</v>
      </c>
      <c r="J207" s="97">
        <f>SUMIFS(Квитанции!P:P,Квитанции!B:B,I$8,Квитанции!D:D,$B207,Квитанции!E:E,$D207,Квитанции!K:K,$E207,Квитанции!F:F,$F207,Квитанции!C:C,0)</f>
        <v>0</v>
      </c>
      <c r="K207" s="84">
        <f>SUMIFS(Абоненты!L:L,Абоненты!B:B,K$8,Абоненты!C:C,0,Абоненты!D:D,$B207,Абоненты!E:E,$D207,Абоненты!F:F,$F207,Абоненты!J:J,$E207)</f>
        <v>0</v>
      </c>
      <c r="L207" s="68">
        <f>SUMIFS(Квитанции!P:P,Квитанции!B:B,K$8,Квитанции!D:D,$B207,Квитанции!E:E,$D207,Квитанции!K:K,$E207,Квитанции!F:F,$F207,Квитанции!C:C,0)</f>
        <v>0</v>
      </c>
      <c r="M207" s="72">
        <f>SUMIFS(Абоненты!L:L,Абоненты!B:B,M$8,Абоненты!C:C,0,Абоненты!D:D,$B207,Абоненты!E:E,$D207,Абоненты!F:F,$F207,Абоненты!J:J,$E207)</f>
        <v>0</v>
      </c>
      <c r="N207" s="97">
        <f>SUMIFS(Квитанции!P:P,Квитанции!B:B,M$8,Квитанции!D:D,$B207,Квитанции!E:E,$D207,Квитанции!K:K,$E207,Квитанции!F:F,$F207,Квитанции!C:C,0)</f>
        <v>0</v>
      </c>
      <c r="O207" s="84">
        <f>SUMIFS(Абоненты!L:L,Абоненты!B:B,O$8,Абоненты!C:C,0,Абоненты!D:D,$B207,Абоненты!E:E,$D207,Абоненты!F:F,$F207,Абоненты!J:J,$E207)</f>
        <v>0</v>
      </c>
      <c r="P207" s="68">
        <f>SUMIFS(Квитанции!P:P,Квитанции!B:B,O$8,Квитанции!D:D,$B207,Квитанции!E:E,$D207,Квитанции!K:K,$E207,Квитанции!F:F,$F207,Квитанции!C:C,0)</f>
        <v>0</v>
      </c>
      <c r="Q207" s="28">
        <f t="shared" ref="Q207:Q208" si="193">G207+I207+K207+M207+O207</f>
        <v>0</v>
      </c>
      <c r="R207" s="20">
        <f t="shared" si="192"/>
        <v>0</v>
      </c>
    </row>
    <row r="208" spans="1:18" x14ac:dyDescent="0.2">
      <c r="A208" s="509"/>
      <c r="B208" s="7" t="s">
        <v>177</v>
      </c>
      <c r="C208" s="506"/>
      <c r="D208" s="313">
        <v>3</v>
      </c>
      <c r="E208" s="314" t="s">
        <v>202</v>
      </c>
      <c r="F208" s="315">
        <v>3</v>
      </c>
      <c r="G208" s="84">
        <f>SUMIFS(Абоненты!L:L,Абоненты!B:B,G$8,Абоненты!C:C,0,Абоненты!D:D,$B208,Абоненты!E:E,$D208,Абоненты!F:F,$F208,Абоненты!J:J,$E208)</f>
        <v>0</v>
      </c>
      <c r="H208" s="326">
        <f>SUMIFS(Квитанции!P:P,Квитанции!B:B,G$8,Квитанции!D:D,$B208,Квитанции!E:E,$D208,Квитанции!K:K,$E208,Квитанции!F:F,$F208,Квитанции!C:C,0)</f>
        <v>0</v>
      </c>
      <c r="I208" s="75">
        <f>SUMIFS(Абоненты!L:L,Абоненты!B:B,I$8,Абоненты!C:C,0,Абоненты!D:D,$B208,Абоненты!E:E,$D208,Абоненты!F:F,$F208,Абоненты!J:J,$E208)</f>
        <v>0</v>
      </c>
      <c r="J208" s="246">
        <f>SUMIFS(Квитанции!P:P,Квитанции!B:B,I$8,Квитанции!D:D,$B208,Квитанции!E:E,$D208,Квитанции!K:K,$E208,Квитанции!F:F,$F208,Квитанции!C:C,0)</f>
        <v>0</v>
      </c>
      <c r="K208" s="89">
        <f>SUMIFS(Абоненты!L:L,Абоненты!B:B,K$8,Абоненты!C:C,0,Абоненты!D:D,$B208,Абоненты!E:E,$D208,Абоненты!F:F,$F208,Абоненты!J:J,$E208)</f>
        <v>0</v>
      </c>
      <c r="L208" s="248">
        <f>SUMIFS(Квитанции!P:P,Квитанции!B:B,K$8,Квитанции!D:D,$B208,Квитанции!E:E,$D208,Квитанции!K:K,$E208,Квитанции!F:F,$F208,Квитанции!C:C,0)</f>
        <v>0</v>
      </c>
      <c r="M208" s="75">
        <f>SUMIFS(Абоненты!L:L,Абоненты!B:B,M$8,Абоненты!C:C,0,Абоненты!D:D,$B208,Абоненты!E:E,$D208,Абоненты!F:F,$F208,Абоненты!J:J,$E208)</f>
        <v>0</v>
      </c>
      <c r="N208" s="246">
        <f>SUMIFS(Квитанции!P:P,Квитанции!B:B,M$8,Квитанции!D:D,$B208,Квитанции!E:E,$D208,Квитанции!K:K,$E208,Квитанции!F:F,$F208,Квитанции!C:C,0)</f>
        <v>0</v>
      </c>
      <c r="O208" s="89">
        <f>SUMIFS(Абоненты!L:L,Абоненты!B:B,O$8,Абоненты!C:C,0,Абоненты!D:D,$B208,Абоненты!E:E,$D208,Абоненты!F:F,$F208,Абоненты!J:J,$E208)</f>
        <v>0</v>
      </c>
      <c r="P208" s="248">
        <f>SUMIFS(Квитанции!P:P,Квитанции!B:B,O$8,Квитанции!D:D,$B208,Квитанции!E:E,$D208,Квитанции!K:K,$E208,Квитанции!F:F,$F208,Квитанции!C:C,0)</f>
        <v>0</v>
      </c>
      <c r="Q208" s="102">
        <f t="shared" si="193"/>
        <v>0</v>
      </c>
      <c r="R208" s="20">
        <f t="shared" si="192"/>
        <v>0</v>
      </c>
    </row>
    <row r="209" spans="1:18" ht="16.149999999999999" customHeight="1" thickBot="1" x14ac:dyDescent="0.25">
      <c r="A209" s="509"/>
      <c r="B209" s="8" t="s">
        <v>178</v>
      </c>
      <c r="C209" s="507"/>
      <c r="D209" s="313"/>
      <c r="E209" s="314"/>
      <c r="F209" s="315"/>
      <c r="G209" s="73">
        <f>G206+G207+G208</f>
        <v>0</v>
      </c>
      <c r="H209" s="86">
        <f t="shared" ref="H209:R209" si="194">H206+H207+H208</f>
        <v>0</v>
      </c>
      <c r="I209" s="73">
        <f t="shared" si="194"/>
        <v>0</v>
      </c>
      <c r="J209" s="98">
        <f t="shared" si="194"/>
        <v>0</v>
      </c>
      <c r="K209" s="85">
        <f t="shared" si="194"/>
        <v>0</v>
      </c>
      <c r="L209" s="86">
        <f t="shared" si="194"/>
        <v>0</v>
      </c>
      <c r="M209" s="73">
        <f t="shared" si="194"/>
        <v>0</v>
      </c>
      <c r="N209" s="98">
        <f t="shared" si="194"/>
        <v>0</v>
      </c>
      <c r="O209" s="85">
        <f t="shared" si="194"/>
        <v>0</v>
      </c>
      <c r="P209" s="86">
        <f t="shared" si="194"/>
        <v>0</v>
      </c>
      <c r="Q209" s="77">
        <f t="shared" si="194"/>
        <v>0</v>
      </c>
      <c r="R209" s="10">
        <f t="shared" si="194"/>
        <v>0</v>
      </c>
    </row>
    <row r="210" spans="1:18" x14ac:dyDescent="0.2">
      <c r="A210" s="509"/>
      <c r="B210" s="5" t="s">
        <v>176</v>
      </c>
      <c r="C210" s="505" t="s">
        <v>18</v>
      </c>
      <c r="D210" s="313"/>
      <c r="E210" s="314"/>
      <c r="F210" s="315"/>
      <c r="G210" s="71">
        <f>G202+G206</f>
        <v>0</v>
      </c>
      <c r="H210" s="66">
        <f t="shared" ref="H210:P210" si="195">H202+H206</f>
        <v>0</v>
      </c>
      <c r="I210" s="71">
        <f t="shared" si="195"/>
        <v>0</v>
      </c>
      <c r="J210" s="96">
        <f t="shared" si="195"/>
        <v>0</v>
      </c>
      <c r="K210" s="83">
        <f t="shared" si="195"/>
        <v>0</v>
      </c>
      <c r="L210" s="66">
        <f t="shared" si="195"/>
        <v>0</v>
      </c>
      <c r="M210" s="71">
        <f t="shared" si="195"/>
        <v>0</v>
      </c>
      <c r="N210" s="96">
        <f t="shared" si="195"/>
        <v>0</v>
      </c>
      <c r="O210" s="83">
        <f t="shared" si="195"/>
        <v>0</v>
      </c>
      <c r="P210" s="66">
        <f t="shared" si="195"/>
        <v>0</v>
      </c>
      <c r="Q210" s="101">
        <f>G210+I210+K210+M210+O210</f>
        <v>0</v>
      </c>
      <c r="R210" s="23">
        <f t="shared" ref="R210:R212" si="196">H210+J210+L210+N210+P210</f>
        <v>0</v>
      </c>
    </row>
    <row r="211" spans="1:18" x14ac:dyDescent="0.2">
      <c r="A211" s="509"/>
      <c r="B211" s="7" t="s">
        <v>10</v>
      </c>
      <c r="C211" s="506"/>
      <c r="D211" s="313"/>
      <c r="E211" s="314"/>
      <c r="F211" s="315"/>
      <c r="G211" s="72">
        <f t="shared" ref="G211:P211" si="197">G203+G207</f>
        <v>0</v>
      </c>
      <c r="H211" s="68">
        <f t="shared" si="197"/>
        <v>0</v>
      </c>
      <c r="I211" s="72">
        <f t="shared" si="197"/>
        <v>0</v>
      </c>
      <c r="J211" s="97">
        <f t="shared" si="197"/>
        <v>0</v>
      </c>
      <c r="K211" s="84">
        <f t="shared" si="197"/>
        <v>0</v>
      </c>
      <c r="L211" s="68">
        <f t="shared" si="197"/>
        <v>0</v>
      </c>
      <c r="M211" s="72">
        <f t="shared" si="197"/>
        <v>0</v>
      </c>
      <c r="N211" s="97">
        <f t="shared" si="197"/>
        <v>0</v>
      </c>
      <c r="O211" s="84">
        <f t="shared" si="197"/>
        <v>0</v>
      </c>
      <c r="P211" s="68">
        <f t="shared" si="197"/>
        <v>0</v>
      </c>
      <c r="Q211" s="28">
        <f t="shared" ref="Q211:Q212" si="198">G211+I211+K211+M211+O211</f>
        <v>0</v>
      </c>
      <c r="R211" s="20">
        <f t="shared" si="196"/>
        <v>0</v>
      </c>
    </row>
    <row r="212" spans="1:18" x14ac:dyDescent="0.2">
      <c r="A212" s="509"/>
      <c r="B212" s="7" t="s">
        <v>177</v>
      </c>
      <c r="C212" s="506"/>
      <c r="D212" s="313"/>
      <c r="E212" s="314"/>
      <c r="F212" s="315"/>
      <c r="G212" s="72">
        <f t="shared" ref="G212:P212" si="199">G204+G208</f>
        <v>0</v>
      </c>
      <c r="H212" s="68">
        <f t="shared" si="199"/>
        <v>0</v>
      </c>
      <c r="I212" s="72">
        <f t="shared" si="199"/>
        <v>0</v>
      </c>
      <c r="J212" s="97">
        <f t="shared" si="199"/>
        <v>0</v>
      </c>
      <c r="K212" s="84">
        <f t="shared" si="199"/>
        <v>0</v>
      </c>
      <c r="L212" s="68">
        <f t="shared" si="199"/>
        <v>0</v>
      </c>
      <c r="M212" s="72">
        <f t="shared" si="199"/>
        <v>0</v>
      </c>
      <c r="N212" s="97">
        <f t="shared" si="199"/>
        <v>0</v>
      </c>
      <c r="O212" s="84">
        <f t="shared" si="199"/>
        <v>0</v>
      </c>
      <c r="P212" s="68">
        <f t="shared" si="199"/>
        <v>0</v>
      </c>
      <c r="Q212" s="102">
        <f t="shared" si="198"/>
        <v>0</v>
      </c>
      <c r="R212" s="20">
        <f t="shared" si="196"/>
        <v>0</v>
      </c>
    </row>
    <row r="213" spans="1:18" ht="11.45" customHeight="1" thickBot="1" x14ac:dyDescent="0.25">
      <c r="A213" s="513"/>
      <c r="B213" s="8" t="s">
        <v>178</v>
      </c>
      <c r="C213" s="507"/>
      <c r="D213" s="313"/>
      <c r="E213" s="314"/>
      <c r="F213" s="315"/>
      <c r="G213" s="73">
        <f>G210+G211+G212</f>
        <v>0</v>
      </c>
      <c r="H213" s="86">
        <f t="shared" ref="H213:R213" si="200">H210+H211+H212</f>
        <v>0</v>
      </c>
      <c r="I213" s="73">
        <f t="shared" si="200"/>
        <v>0</v>
      </c>
      <c r="J213" s="98">
        <f t="shared" si="200"/>
        <v>0</v>
      </c>
      <c r="K213" s="85">
        <f t="shared" si="200"/>
        <v>0</v>
      </c>
      <c r="L213" s="86">
        <f t="shared" si="200"/>
        <v>0</v>
      </c>
      <c r="M213" s="73">
        <f t="shared" si="200"/>
        <v>0</v>
      </c>
      <c r="N213" s="98">
        <f t="shared" si="200"/>
        <v>0</v>
      </c>
      <c r="O213" s="85">
        <f t="shared" si="200"/>
        <v>0</v>
      </c>
      <c r="P213" s="86">
        <f t="shared" si="200"/>
        <v>0</v>
      </c>
      <c r="Q213" s="77">
        <f t="shared" si="200"/>
        <v>0</v>
      </c>
      <c r="R213" s="10">
        <f t="shared" si="200"/>
        <v>0</v>
      </c>
    </row>
    <row r="214" spans="1:18" x14ac:dyDescent="0.2">
      <c r="A214" s="133" t="s">
        <v>1</v>
      </c>
      <c r="B214" s="55"/>
      <c r="C214" s="56"/>
      <c r="D214" s="316"/>
      <c r="E214" s="317"/>
      <c r="F214" s="318"/>
      <c r="G214" s="55"/>
      <c r="H214" s="56"/>
      <c r="I214" s="55"/>
      <c r="J214" s="55"/>
      <c r="K214" s="87"/>
      <c r="L214" s="56"/>
      <c r="M214" s="55"/>
      <c r="N214" s="55"/>
      <c r="O214" s="87"/>
      <c r="P214" s="56"/>
      <c r="Q214" s="55"/>
      <c r="R214" s="56"/>
    </row>
    <row r="215" spans="1:18" x14ac:dyDescent="0.2">
      <c r="A215" s="134" t="s">
        <v>51</v>
      </c>
      <c r="B215" s="28" t="s">
        <v>30</v>
      </c>
      <c r="C215" s="131" t="s">
        <v>30</v>
      </c>
      <c r="D215" s="319"/>
      <c r="E215" s="314" t="s">
        <v>202</v>
      </c>
      <c r="F215" s="315">
        <v>2</v>
      </c>
      <c r="G215" s="28" t="s">
        <v>30</v>
      </c>
      <c r="H215" s="68">
        <f>SUMIFS(Квитанции!P:P,Квитанции!B:B,G$8,Квитанции!G:G,$F215,Квитанции!K:K,$E215,Квитанции!F:F,3,Квитанции!C:C,0)</f>
        <v>0</v>
      </c>
      <c r="I215" s="28" t="s">
        <v>30</v>
      </c>
      <c r="J215" s="97">
        <f>SUMIFS(Квитанции!P:P,Квитанции!B:B,IG$8,Квитанции!G:G,$F215,Квитанции!K:K,$E215,Квитанции!F:F,3,Квитанции!C:C,0)</f>
        <v>0</v>
      </c>
      <c r="K215" s="30" t="s">
        <v>30</v>
      </c>
      <c r="L215" s="68">
        <f>SUMIFS(Квитанции!P:P,Квитанции!B:B,K$8,Квитанции!G:G,$F215,Квитанции!K:K,$E215,Квитанции!F:F,3,Квитанции!C:C,0)</f>
        <v>0</v>
      </c>
      <c r="M215" s="28" t="s">
        <v>30</v>
      </c>
      <c r="N215" s="97">
        <f>SUMIFS(Квитанции!P:P,Квитанции!B:B,M$8,Квитанции!G:G,$F215,Квитанции!K:K,$E215,Квитанции!F:F,3,Квитанции!C:C,0)</f>
        <v>0</v>
      </c>
      <c r="O215" s="30" t="s">
        <v>30</v>
      </c>
      <c r="P215" s="68">
        <f>SUMIFS(Квитанции!P:P,Квитанции!B:B,O$8,Квитанции!G:G,$F215,Квитанции!K:K,$E215,Квитанции!F:F,3,Квитанции!C:C,0)</f>
        <v>0</v>
      </c>
      <c r="Q215" s="209" t="s">
        <v>30</v>
      </c>
      <c r="R215" s="20">
        <f>H215+J215+L215+N215+P215</f>
        <v>0</v>
      </c>
    </row>
    <row r="216" spans="1:18" x14ac:dyDescent="0.2">
      <c r="A216" s="134" t="s">
        <v>52</v>
      </c>
      <c r="B216" s="28" t="s">
        <v>30</v>
      </c>
      <c r="C216" s="131" t="s">
        <v>30</v>
      </c>
      <c r="D216" s="319"/>
      <c r="E216" s="314" t="s">
        <v>202</v>
      </c>
      <c r="F216" s="315">
        <v>1</v>
      </c>
      <c r="G216" s="28" t="s">
        <v>30</v>
      </c>
      <c r="H216" s="68">
        <f>SUMIFS(Квитанции!P:P,Квитанции!B:B,G$8,Квитанции!G:G,$F216,Квитанции!K:K,$E216,Квитанции!F:F,3,Квитанции!C:C,0)</f>
        <v>0</v>
      </c>
      <c r="I216" s="28" t="s">
        <v>30</v>
      </c>
      <c r="J216" s="97">
        <f>SUMIFS(Квитанции!P:P,Квитанции!B:B,IG$8,Квитанции!G:G,$F216,Квитанции!K:K,$E216,Квитанции!F:F,3,Квитанции!C:C,0)</f>
        <v>0</v>
      </c>
      <c r="K216" s="30" t="s">
        <v>30</v>
      </c>
      <c r="L216" s="68">
        <f>SUMIFS(Квитанции!P:P,Квитанции!B:B,K$8,Квитанции!G:G,$F216,Квитанции!K:K,$E216,Квитанции!F:F,3,Квитанции!C:C,0)</f>
        <v>0</v>
      </c>
      <c r="M216" s="28" t="s">
        <v>30</v>
      </c>
      <c r="N216" s="97">
        <f>SUMIFS(Квитанции!P:P,Квитанции!B:B,M$8,Квитанции!G:G,$F216,Квитанции!K:K,$E216,Квитанции!F:F,3,Квитанции!C:C,0)</f>
        <v>0</v>
      </c>
      <c r="O216" s="30" t="s">
        <v>30</v>
      </c>
      <c r="P216" s="68">
        <f>SUMIFS(Квитанции!P:P,Квитанции!B:B,O$8,Квитанции!G:G,$F216,Квитанции!K:K,$E216,Квитанции!F:F,3,Квитанции!C:C,0)</f>
        <v>0</v>
      </c>
      <c r="Q216" s="209" t="s">
        <v>30</v>
      </c>
      <c r="R216" s="20">
        <f t="shared" ref="R216:R217" si="201">H216+J216+L216+N216+P216</f>
        <v>0</v>
      </c>
    </row>
    <row r="217" spans="1:18" ht="12.75" thickBot="1" x14ac:dyDescent="0.25">
      <c r="A217" s="135" t="s">
        <v>53</v>
      </c>
      <c r="B217" s="77" t="s">
        <v>30</v>
      </c>
      <c r="C217" s="132" t="s">
        <v>30</v>
      </c>
      <c r="D217" s="319"/>
      <c r="E217" s="314" t="s">
        <v>202</v>
      </c>
      <c r="F217" s="315">
        <v>3</v>
      </c>
      <c r="G217" s="77" t="s">
        <v>30</v>
      </c>
      <c r="H217" s="68">
        <f>SUMIFS(Квитанции!P:P,Квитанции!B:B,G$8,Квитанции!G:G,$F217,Квитанции!K:K,$E217,Квитанции!F:F,3,Квитанции!C:C,0)</f>
        <v>0</v>
      </c>
      <c r="I217" s="28" t="s">
        <v>30</v>
      </c>
      <c r="J217" s="97">
        <f>SUMIFS(Квитанции!P:P,Квитанции!B:B,IG$8,Квитанции!G:G,$F217,Квитанции!K:K,$E217,Квитанции!F:F,3,Квитанции!C:C,0)</f>
        <v>0</v>
      </c>
      <c r="K217" s="30" t="s">
        <v>30</v>
      </c>
      <c r="L217" s="68">
        <f>SUMIFS(Квитанции!P:P,Квитанции!B:B,K$8,Квитанции!G:G,$F217,Квитанции!K:K,$E217,Квитанции!F:F,3,Квитанции!C:C,0)</f>
        <v>0</v>
      </c>
      <c r="M217" s="28" t="s">
        <v>30</v>
      </c>
      <c r="N217" s="97">
        <f>SUMIFS(Квитанции!P:P,Квитанции!B:B,M$8,Квитанции!G:G,$F217,Квитанции!K:K,$E217,Квитанции!F:F,3,Квитанции!C:C,0)</f>
        <v>0</v>
      </c>
      <c r="O217" s="30" t="s">
        <v>30</v>
      </c>
      <c r="P217" s="68">
        <f>SUMIFS(Квитанции!P:P,Квитанции!B:B,O$8,Квитанции!G:G,$F217,Квитанции!K:K,$E217,Квитанции!F:F,3,Квитанции!C:C,0)</f>
        <v>0</v>
      </c>
      <c r="Q217" s="209" t="s">
        <v>30</v>
      </c>
      <c r="R217" s="10">
        <f t="shared" si="201"/>
        <v>0</v>
      </c>
    </row>
    <row r="218" spans="1:18" ht="12" customHeight="1" x14ac:dyDescent="0.2">
      <c r="A218" s="508" t="s">
        <v>8</v>
      </c>
      <c r="B218" s="15" t="s">
        <v>176</v>
      </c>
      <c r="C218" s="487" t="s">
        <v>16</v>
      </c>
      <c r="D218" s="319"/>
      <c r="E218" s="320"/>
      <c r="F218" s="321"/>
      <c r="G218" s="76">
        <f>G175+G187+G202</f>
        <v>0</v>
      </c>
      <c r="H218" s="23">
        <f>H175+H187+H202</f>
        <v>0</v>
      </c>
      <c r="I218" s="29">
        <f>I175+I187+I202</f>
        <v>0</v>
      </c>
      <c r="J218" s="23">
        <f>J175+J187+J202</f>
        <v>0</v>
      </c>
      <c r="K218" s="29">
        <f>K175+K187+K202</f>
        <v>0</v>
      </c>
      <c r="L218" s="23">
        <f>L175+L187+L202</f>
        <v>0</v>
      </c>
      <c r="M218" s="29">
        <f>M175+M187+M202</f>
        <v>0</v>
      </c>
      <c r="N218" s="23">
        <f>N175+N187+N202</f>
        <v>0</v>
      </c>
      <c r="O218" s="29">
        <f>O175+O187+O202</f>
        <v>0</v>
      </c>
      <c r="P218" s="23">
        <f>P175+P187+P202</f>
        <v>0</v>
      </c>
      <c r="Q218" s="101">
        <f>G218+I218+K218+M218+O218</f>
        <v>0</v>
      </c>
      <c r="R218" s="23">
        <f t="shared" ref="R218" si="202">H218+J218+L218+N218+P218</f>
        <v>0</v>
      </c>
    </row>
    <row r="219" spans="1:18" x14ac:dyDescent="0.2">
      <c r="A219" s="509"/>
      <c r="B219" s="13" t="s">
        <v>10</v>
      </c>
      <c r="C219" s="488"/>
      <c r="D219" s="319"/>
      <c r="E219" s="320"/>
      <c r="F219" s="321"/>
      <c r="G219" s="28">
        <f>G176+G188+G203</f>
        <v>0</v>
      </c>
      <c r="H219" s="20">
        <f>H176+H188+H203</f>
        <v>0</v>
      </c>
      <c r="I219" s="30">
        <f>I176+I188+I203</f>
        <v>0</v>
      </c>
      <c r="J219" s="20">
        <f>J176+J188+J203</f>
        <v>0</v>
      </c>
      <c r="K219" s="30">
        <f>K176+K188+K203</f>
        <v>0</v>
      </c>
      <c r="L219" s="20">
        <f>L176+L188+L203</f>
        <v>0</v>
      </c>
      <c r="M219" s="30">
        <f>M176+M188+M203</f>
        <v>0</v>
      </c>
      <c r="N219" s="20">
        <f>N176+N188+N203</f>
        <v>0</v>
      </c>
      <c r="O219" s="30">
        <f>O176+O188+O203</f>
        <v>0</v>
      </c>
      <c r="P219" s="20">
        <f>P176+P188+P203</f>
        <v>0</v>
      </c>
      <c r="Q219" s="28">
        <f t="shared" ref="Q219:Q220" si="203">G219+I219+K219+M219+O219</f>
        <v>0</v>
      </c>
      <c r="R219" s="20">
        <f>H219+J219+L219+N219+P219</f>
        <v>0</v>
      </c>
    </row>
    <row r="220" spans="1:18" x14ac:dyDescent="0.2">
      <c r="A220" s="509"/>
      <c r="B220" s="13" t="s">
        <v>177</v>
      </c>
      <c r="C220" s="488"/>
      <c r="D220" s="319"/>
      <c r="E220" s="320"/>
      <c r="F220" s="321"/>
      <c r="G220" s="28">
        <f>G177+G189+G204</f>
        <v>0</v>
      </c>
      <c r="H220" s="20">
        <f>H177+H189+H204</f>
        <v>0</v>
      </c>
      <c r="I220" s="30">
        <f>I177+I189+I204</f>
        <v>0</v>
      </c>
      <c r="J220" s="20">
        <f>J177+J189+J204</f>
        <v>0</v>
      </c>
      <c r="K220" s="30">
        <f>K177+K189+K204</f>
        <v>0</v>
      </c>
      <c r="L220" s="20">
        <f>L177+L189+L204</f>
        <v>0</v>
      </c>
      <c r="M220" s="30">
        <f>M177+M189+M204</f>
        <v>0</v>
      </c>
      <c r="N220" s="20">
        <f>N177+N189+N204</f>
        <v>0</v>
      </c>
      <c r="O220" s="30">
        <f>O177+O189+O204</f>
        <v>0</v>
      </c>
      <c r="P220" s="20">
        <f>P177+P189+P204</f>
        <v>0</v>
      </c>
      <c r="Q220" s="102">
        <f t="shared" si="203"/>
        <v>0</v>
      </c>
      <c r="R220" s="20">
        <f t="shared" ref="R220" si="204">H220+J220+L220+N220+P220</f>
        <v>0</v>
      </c>
    </row>
    <row r="221" spans="1:18" ht="12.75" thickBot="1" x14ac:dyDescent="0.25">
      <c r="A221" s="509"/>
      <c r="B221" s="25" t="s">
        <v>178</v>
      </c>
      <c r="C221" s="489"/>
      <c r="D221" s="319"/>
      <c r="E221" s="320"/>
      <c r="F221" s="321"/>
      <c r="G221" s="77">
        <f>G218+G219+G220</f>
        <v>0</v>
      </c>
      <c r="H221" s="10">
        <f t="shared" ref="H221:R221" si="205">H218+H219+H220</f>
        <v>0</v>
      </c>
      <c r="I221" s="90">
        <f t="shared" si="205"/>
        <v>0</v>
      </c>
      <c r="J221" s="10">
        <f t="shared" si="205"/>
        <v>0</v>
      </c>
      <c r="K221" s="90">
        <f t="shared" si="205"/>
        <v>0</v>
      </c>
      <c r="L221" s="10">
        <f t="shared" si="205"/>
        <v>0</v>
      </c>
      <c r="M221" s="90">
        <f t="shared" si="205"/>
        <v>0</v>
      </c>
      <c r="N221" s="10">
        <f t="shared" si="205"/>
        <v>0</v>
      </c>
      <c r="O221" s="90">
        <f t="shared" si="205"/>
        <v>0</v>
      </c>
      <c r="P221" s="10">
        <f t="shared" si="205"/>
        <v>0</v>
      </c>
      <c r="Q221" s="77">
        <f t="shared" si="205"/>
        <v>0</v>
      </c>
      <c r="R221" s="10">
        <f t="shared" si="205"/>
        <v>0</v>
      </c>
    </row>
    <row r="222" spans="1:18" ht="12" customHeight="1" x14ac:dyDescent="0.2">
      <c r="A222" s="509"/>
      <c r="B222" s="15" t="s">
        <v>176</v>
      </c>
      <c r="C222" s="487" t="s">
        <v>17</v>
      </c>
      <c r="D222" s="319"/>
      <c r="E222" s="320"/>
      <c r="F222" s="321"/>
      <c r="G222" s="78">
        <f>G179+G191+G206</f>
        <v>0</v>
      </c>
      <c r="H222" s="24">
        <f>H179+H191+H206</f>
        <v>0</v>
      </c>
      <c r="I222" s="91">
        <f>I179+I191+I206</f>
        <v>0</v>
      </c>
      <c r="J222" s="24">
        <f>J179+J191+J206</f>
        <v>0</v>
      </c>
      <c r="K222" s="91">
        <f>K179+K191+K206</f>
        <v>0</v>
      </c>
      <c r="L222" s="24">
        <f>L179+L191+L206</f>
        <v>0</v>
      </c>
      <c r="M222" s="91">
        <f>M179+M191+M206</f>
        <v>0</v>
      </c>
      <c r="N222" s="24">
        <f>N179+N191+N206</f>
        <v>0</v>
      </c>
      <c r="O222" s="91">
        <f>O179+O191+O206</f>
        <v>0</v>
      </c>
      <c r="P222" s="24">
        <f>P179+P191+P206</f>
        <v>0</v>
      </c>
      <c r="Q222" s="101">
        <f>G222+I222+K222+M222+O222</f>
        <v>0</v>
      </c>
      <c r="R222" s="23">
        <f t="shared" ref="R222" si="206">H222+J222+L222+N222+P222</f>
        <v>0</v>
      </c>
    </row>
    <row r="223" spans="1:18" x14ac:dyDescent="0.2">
      <c r="A223" s="509"/>
      <c r="B223" s="13" t="s">
        <v>10</v>
      </c>
      <c r="C223" s="488"/>
      <c r="D223" s="319"/>
      <c r="E223" s="320"/>
      <c r="F223" s="321"/>
      <c r="G223" s="28">
        <f>G180+G192+G207</f>
        <v>0</v>
      </c>
      <c r="H223" s="20">
        <f>H180+H192+H207</f>
        <v>0</v>
      </c>
      <c r="I223" s="30">
        <f>I180+I192+I207</f>
        <v>0</v>
      </c>
      <c r="J223" s="20">
        <f>J180+J192+J207</f>
        <v>0</v>
      </c>
      <c r="K223" s="30">
        <f>K180+K192+K207</f>
        <v>0</v>
      </c>
      <c r="L223" s="20">
        <f>L180+L192+L207</f>
        <v>0</v>
      </c>
      <c r="M223" s="30">
        <f>M180+M192+M207</f>
        <v>0</v>
      </c>
      <c r="N223" s="20">
        <f>N180+N192+N207</f>
        <v>0</v>
      </c>
      <c r="O223" s="30">
        <f>O180+O192+O207</f>
        <v>0</v>
      </c>
      <c r="P223" s="20">
        <f>P180+P192+P207</f>
        <v>0</v>
      </c>
      <c r="Q223" s="28">
        <f t="shared" ref="Q223:Q224" si="207">G223+I223+K223+M223+O223</f>
        <v>0</v>
      </c>
      <c r="R223" s="20">
        <f>H223+J223+L223+N223+P223</f>
        <v>0</v>
      </c>
    </row>
    <row r="224" spans="1:18" x14ac:dyDescent="0.2">
      <c r="A224" s="509"/>
      <c r="B224" s="13" t="s">
        <v>177</v>
      </c>
      <c r="C224" s="488"/>
      <c r="D224" s="319"/>
      <c r="E224" s="320"/>
      <c r="F224" s="321"/>
      <c r="G224" s="28">
        <f>G181+G193+G208</f>
        <v>0</v>
      </c>
      <c r="H224" s="20">
        <f>H181+H193+H208</f>
        <v>0</v>
      </c>
      <c r="I224" s="30">
        <f>I181+I193+I208</f>
        <v>0</v>
      </c>
      <c r="J224" s="20">
        <f>J181+J193+J208</f>
        <v>0</v>
      </c>
      <c r="K224" s="30">
        <f>K181+K193+K208</f>
        <v>0</v>
      </c>
      <c r="L224" s="20">
        <f>L181+L193+L208</f>
        <v>0</v>
      </c>
      <c r="M224" s="30">
        <f>M181+M193+M208</f>
        <v>0</v>
      </c>
      <c r="N224" s="20">
        <f>N181+N193+N208</f>
        <v>0</v>
      </c>
      <c r="O224" s="30">
        <f>O181+O193+O208</f>
        <v>0</v>
      </c>
      <c r="P224" s="20">
        <f>P181+P193+P208</f>
        <v>0</v>
      </c>
      <c r="Q224" s="102">
        <f t="shared" si="207"/>
        <v>0</v>
      </c>
      <c r="R224" s="20">
        <f t="shared" ref="R224" si="208">H224+J224+L224+N224+P224</f>
        <v>0</v>
      </c>
    </row>
    <row r="225" spans="1:18" ht="12.75" thickBot="1" x14ac:dyDescent="0.25">
      <c r="A225" s="509"/>
      <c r="B225" s="25" t="s">
        <v>178</v>
      </c>
      <c r="C225" s="489"/>
      <c r="D225" s="319"/>
      <c r="E225" s="320"/>
      <c r="F225" s="321"/>
      <c r="G225" s="77">
        <f>G222+G223+G224</f>
        <v>0</v>
      </c>
      <c r="H225" s="10">
        <f t="shared" ref="H225:R225" si="209">H222+H223+H224</f>
        <v>0</v>
      </c>
      <c r="I225" s="90">
        <f t="shared" si="209"/>
        <v>0</v>
      </c>
      <c r="J225" s="10">
        <f t="shared" si="209"/>
        <v>0</v>
      </c>
      <c r="K225" s="90">
        <f t="shared" si="209"/>
        <v>0</v>
      </c>
      <c r="L225" s="10">
        <f t="shared" si="209"/>
        <v>0</v>
      </c>
      <c r="M225" s="90">
        <f t="shared" si="209"/>
        <v>0</v>
      </c>
      <c r="N225" s="10">
        <f t="shared" si="209"/>
        <v>0</v>
      </c>
      <c r="O225" s="90">
        <f t="shared" si="209"/>
        <v>0</v>
      </c>
      <c r="P225" s="10">
        <f t="shared" si="209"/>
        <v>0</v>
      </c>
      <c r="Q225" s="77">
        <f t="shared" si="209"/>
        <v>0</v>
      </c>
      <c r="R225" s="10">
        <f t="shared" si="209"/>
        <v>0</v>
      </c>
    </row>
    <row r="226" spans="1:18" ht="12" customHeight="1" x14ac:dyDescent="0.2">
      <c r="A226" s="509"/>
      <c r="B226" s="15" t="s">
        <v>176</v>
      </c>
      <c r="C226" s="487" t="s">
        <v>18</v>
      </c>
      <c r="D226" s="319"/>
      <c r="E226" s="320"/>
      <c r="F226" s="321"/>
      <c r="G226" s="76">
        <f>G218+G222</f>
        <v>0</v>
      </c>
      <c r="H226" s="23">
        <f t="shared" ref="H226:P226" si="210">H218+H222</f>
        <v>0</v>
      </c>
      <c r="I226" s="76">
        <f t="shared" si="210"/>
        <v>0</v>
      </c>
      <c r="J226" s="38">
        <f t="shared" si="210"/>
        <v>0</v>
      </c>
      <c r="K226" s="29">
        <f t="shared" si="210"/>
        <v>0</v>
      </c>
      <c r="L226" s="23">
        <f t="shared" si="210"/>
        <v>0</v>
      </c>
      <c r="M226" s="76">
        <f t="shared" si="210"/>
        <v>0</v>
      </c>
      <c r="N226" s="38">
        <f t="shared" si="210"/>
        <v>0</v>
      </c>
      <c r="O226" s="29">
        <f t="shared" si="210"/>
        <v>0</v>
      </c>
      <c r="P226" s="23">
        <f t="shared" si="210"/>
        <v>0</v>
      </c>
      <c r="Q226" s="101">
        <f>G226+I226+K226+M226+O226</f>
        <v>0</v>
      </c>
      <c r="R226" s="23">
        <f t="shared" ref="R226:R228" si="211">H226+J226+L226+N226+P226</f>
        <v>0</v>
      </c>
    </row>
    <row r="227" spans="1:18" x14ac:dyDescent="0.2">
      <c r="A227" s="509"/>
      <c r="B227" s="13" t="s">
        <v>10</v>
      </c>
      <c r="C227" s="488"/>
      <c r="D227" s="319"/>
      <c r="E227" s="320"/>
      <c r="F227" s="321"/>
      <c r="G227" s="28">
        <f t="shared" ref="G227:P228" si="212">G219+G223</f>
        <v>0</v>
      </c>
      <c r="H227" s="20">
        <f t="shared" si="212"/>
        <v>0</v>
      </c>
      <c r="I227" s="28">
        <f t="shared" si="212"/>
        <v>0</v>
      </c>
      <c r="J227" s="34">
        <f t="shared" ref="J227:O227" si="213">J219+J223</f>
        <v>0</v>
      </c>
      <c r="K227" s="30">
        <f t="shared" si="213"/>
        <v>0</v>
      </c>
      <c r="L227" s="20">
        <f t="shared" si="213"/>
        <v>0</v>
      </c>
      <c r="M227" s="28">
        <f t="shared" si="213"/>
        <v>0</v>
      </c>
      <c r="N227" s="34">
        <f t="shared" si="213"/>
        <v>0</v>
      </c>
      <c r="O227" s="30">
        <f t="shared" si="213"/>
        <v>0</v>
      </c>
      <c r="P227" s="20">
        <f t="shared" si="212"/>
        <v>0</v>
      </c>
      <c r="Q227" s="28">
        <f t="shared" ref="Q227:Q228" si="214">G227+I227+K227+M227+O227</f>
        <v>0</v>
      </c>
      <c r="R227" s="20">
        <f t="shared" si="211"/>
        <v>0</v>
      </c>
    </row>
    <row r="228" spans="1:18" x14ac:dyDescent="0.2">
      <c r="A228" s="509"/>
      <c r="B228" s="13" t="s">
        <v>177</v>
      </c>
      <c r="C228" s="488"/>
      <c r="D228" s="319"/>
      <c r="E228" s="320"/>
      <c r="F228" s="321"/>
      <c r="G228" s="28">
        <f t="shared" ref="G228:H228" si="215">G220+G224</f>
        <v>0</v>
      </c>
      <c r="H228" s="20">
        <f t="shared" si="215"/>
        <v>0</v>
      </c>
      <c r="I228" s="28">
        <f t="shared" si="212"/>
        <v>0</v>
      </c>
      <c r="J228" s="34">
        <f t="shared" ref="J228:O228" si="216">J220+J224</f>
        <v>0</v>
      </c>
      <c r="K228" s="30">
        <f t="shared" si="216"/>
        <v>0</v>
      </c>
      <c r="L228" s="20">
        <f t="shared" si="216"/>
        <v>0</v>
      </c>
      <c r="M228" s="28">
        <f t="shared" si="216"/>
        <v>0</v>
      </c>
      <c r="N228" s="34">
        <f t="shared" si="216"/>
        <v>0</v>
      </c>
      <c r="O228" s="30">
        <f t="shared" si="216"/>
        <v>0</v>
      </c>
      <c r="P228" s="20">
        <f t="shared" ref="P228" si="217">P220+P224</f>
        <v>0</v>
      </c>
      <c r="Q228" s="102">
        <f t="shared" si="214"/>
        <v>0</v>
      </c>
      <c r="R228" s="20">
        <f t="shared" si="211"/>
        <v>0</v>
      </c>
    </row>
    <row r="229" spans="1:18" ht="12.75" thickBot="1" x14ac:dyDescent="0.25">
      <c r="A229" s="513"/>
      <c r="B229" s="25" t="s">
        <v>178</v>
      </c>
      <c r="C229" s="489"/>
      <c r="D229" s="319"/>
      <c r="E229" s="320"/>
      <c r="F229" s="321"/>
      <c r="G229" s="77">
        <f>G226+G227+G228</f>
        <v>0</v>
      </c>
      <c r="H229" s="10">
        <f t="shared" ref="H229" si="218">H226+H227+H228</f>
        <v>0</v>
      </c>
      <c r="I229" s="77">
        <f t="shared" ref="I229" si="219">I226+I227+I228</f>
        <v>0</v>
      </c>
      <c r="J229" s="39">
        <f t="shared" ref="J229" si="220">J226+J227+J228</f>
        <v>0</v>
      </c>
      <c r="K229" s="90">
        <f t="shared" ref="K229" si="221">K226+K227+K228</f>
        <v>0</v>
      </c>
      <c r="L229" s="10">
        <f t="shared" ref="L229" si="222">L226+L227+L228</f>
        <v>0</v>
      </c>
      <c r="M229" s="77">
        <f t="shared" ref="M229" si="223">M226+M227+M228</f>
        <v>0</v>
      </c>
      <c r="N229" s="39">
        <f t="shared" ref="N229" si="224">N226+N227+N228</f>
        <v>0</v>
      </c>
      <c r="O229" s="90">
        <f t="shared" ref="O229" si="225">O226+O227+O228</f>
        <v>0</v>
      </c>
      <c r="P229" s="10">
        <f t="shared" ref="P229" si="226">P226+P227+P228</f>
        <v>0</v>
      </c>
      <c r="Q229" s="77">
        <f t="shared" ref="Q229" si="227">Q226+Q227+Q228</f>
        <v>0</v>
      </c>
      <c r="R229" s="10">
        <f t="shared" ref="R229" si="228">R226+R227+R228</f>
        <v>0</v>
      </c>
    </row>
    <row r="230" spans="1:18" ht="12" customHeight="1" x14ac:dyDescent="0.2">
      <c r="A230" s="508" t="s">
        <v>14</v>
      </c>
      <c r="B230" s="15" t="s">
        <v>176</v>
      </c>
      <c r="C230" s="487" t="s">
        <v>16</v>
      </c>
      <c r="D230" s="319"/>
      <c r="E230" s="320"/>
      <c r="F230" s="321"/>
      <c r="G230" s="76">
        <f>G218+G163+G148+G121+G109</f>
        <v>0</v>
      </c>
      <c r="H230" s="94">
        <f>H218+H163+H148+H121+H109</f>
        <v>0</v>
      </c>
      <c r="I230" s="80">
        <f>I218+I163+I148+I121+I109</f>
        <v>0</v>
      </c>
      <c r="J230" s="33">
        <f>J218+J163+J148+J121+J109</f>
        <v>0</v>
      </c>
      <c r="K230" s="100">
        <f>K218+K163+K148+K121+K109</f>
        <v>0</v>
      </c>
      <c r="L230" s="94">
        <f>L218+L163+L148+L121+L109</f>
        <v>0</v>
      </c>
      <c r="M230" s="80">
        <f>M218+M163+M148+M121+M109</f>
        <v>0</v>
      </c>
      <c r="N230" s="33">
        <f>N218+N163+N148+N121+N109</f>
        <v>0</v>
      </c>
      <c r="O230" s="100">
        <f>O218+O163+O148+O121+O109</f>
        <v>0</v>
      </c>
      <c r="P230" s="23">
        <f>P218+P163+P148+P121+P109</f>
        <v>0</v>
      </c>
      <c r="Q230" s="101">
        <f>G230+I230+K230+M230+O230</f>
        <v>0</v>
      </c>
      <c r="R230" s="23">
        <f>H230+J230+L230+N230+P2052</f>
        <v>0</v>
      </c>
    </row>
    <row r="231" spans="1:18" x14ac:dyDescent="0.2">
      <c r="A231" s="509"/>
      <c r="B231" s="13" t="s">
        <v>10</v>
      </c>
      <c r="C231" s="488"/>
      <c r="D231" s="319"/>
      <c r="E231" s="320"/>
      <c r="F231" s="321"/>
      <c r="G231" s="28">
        <f>G219+G164+G149+G122+G110</f>
        <v>0</v>
      </c>
      <c r="H231" s="20">
        <f>H219+H164+H149+H122+H110</f>
        <v>0</v>
      </c>
      <c r="I231" s="28">
        <f>I219+I164+I149+I122+I110</f>
        <v>0</v>
      </c>
      <c r="J231" s="34">
        <f>J219+J164+J149+J122+J110</f>
        <v>0</v>
      </c>
      <c r="K231" s="30">
        <f>K219+K164+K149+K122+K110</f>
        <v>0</v>
      </c>
      <c r="L231" s="20">
        <f>L219+L164+L149+L122+L110</f>
        <v>0</v>
      </c>
      <c r="M231" s="28">
        <f>M219+M164+M149+M122+M110</f>
        <v>0</v>
      </c>
      <c r="N231" s="34">
        <f>N219+N164+N149+N122+N110</f>
        <v>0</v>
      </c>
      <c r="O231" s="30">
        <f>O219+O164+O149+O122+O110</f>
        <v>0</v>
      </c>
      <c r="P231" s="20">
        <f>P219+P164+P149+P122+P110</f>
        <v>0</v>
      </c>
      <c r="Q231" s="28">
        <f t="shared" ref="Q231:Q232" si="229">G231+I231+K231+M231+O231</f>
        <v>0</v>
      </c>
      <c r="R231" s="20">
        <f>H231+J231+L231+N231+P2053</f>
        <v>0</v>
      </c>
    </row>
    <row r="232" spans="1:18" x14ac:dyDescent="0.2">
      <c r="A232" s="509"/>
      <c r="B232" s="13" t="s">
        <v>177</v>
      </c>
      <c r="C232" s="488"/>
      <c r="D232" s="319"/>
      <c r="E232" s="320"/>
      <c r="F232" s="321"/>
      <c r="G232" s="28">
        <f>G220+G165+G150+G123+G111</f>
        <v>0</v>
      </c>
      <c r="H232" s="24">
        <f>H220+H165+H150+H123+H111</f>
        <v>0</v>
      </c>
      <c r="I232" s="78">
        <f>I220+I165+I150+I123+I111</f>
        <v>0</v>
      </c>
      <c r="J232" s="36">
        <f>J220+J165+J150+J123+J111</f>
        <v>0</v>
      </c>
      <c r="K232" s="91">
        <f>K220+K165+K150+K123+K111</f>
        <v>0</v>
      </c>
      <c r="L232" s="24">
        <f>L220+L165+L150+L123+L111</f>
        <v>0</v>
      </c>
      <c r="M232" s="78">
        <f>M220+M165+M150+M123+M111</f>
        <v>0</v>
      </c>
      <c r="N232" s="36">
        <f>N220+N165+N150+N123+N111</f>
        <v>0</v>
      </c>
      <c r="O232" s="91">
        <f>O220+O165+O150+O123+O111</f>
        <v>0</v>
      </c>
      <c r="P232" s="20">
        <f>P220+P165+P150+P123+P111</f>
        <v>0</v>
      </c>
      <c r="Q232" s="102">
        <f t="shared" si="229"/>
        <v>0</v>
      </c>
      <c r="R232" s="20">
        <f>H232+J232+L232+N232+P2054</f>
        <v>0</v>
      </c>
    </row>
    <row r="233" spans="1:18" ht="12.75" thickBot="1" x14ac:dyDescent="0.25">
      <c r="A233" s="509"/>
      <c r="B233" s="25" t="s">
        <v>178</v>
      </c>
      <c r="C233" s="489"/>
      <c r="D233" s="319"/>
      <c r="E233" s="320"/>
      <c r="F233" s="321"/>
      <c r="G233" s="77">
        <f>G230+G231+G232</f>
        <v>0</v>
      </c>
      <c r="H233" s="10">
        <f t="shared" ref="H233:R233" si="230">H230+H231+H232</f>
        <v>0</v>
      </c>
      <c r="I233" s="77">
        <f t="shared" si="230"/>
        <v>0</v>
      </c>
      <c r="J233" s="39">
        <f t="shared" si="230"/>
        <v>0</v>
      </c>
      <c r="K233" s="90">
        <f t="shared" si="230"/>
        <v>0</v>
      </c>
      <c r="L233" s="10">
        <f t="shared" si="230"/>
        <v>0</v>
      </c>
      <c r="M233" s="77">
        <f t="shared" si="230"/>
        <v>0</v>
      </c>
      <c r="N233" s="39">
        <f t="shared" si="230"/>
        <v>0</v>
      </c>
      <c r="O233" s="90">
        <f t="shared" si="230"/>
        <v>0</v>
      </c>
      <c r="P233" s="10">
        <f t="shared" si="230"/>
        <v>0</v>
      </c>
      <c r="Q233" s="77">
        <f t="shared" si="230"/>
        <v>0</v>
      </c>
      <c r="R233" s="10">
        <f t="shared" si="230"/>
        <v>0</v>
      </c>
    </row>
    <row r="234" spans="1:18" x14ac:dyDescent="0.2">
      <c r="A234" s="509"/>
      <c r="B234" s="15" t="s">
        <v>176</v>
      </c>
      <c r="C234" s="487" t="s">
        <v>17</v>
      </c>
      <c r="D234" s="319"/>
      <c r="E234" s="320"/>
      <c r="F234" s="321"/>
      <c r="G234" s="76">
        <f>G222+G167+G152+G125+G113</f>
        <v>0</v>
      </c>
      <c r="H234" s="94">
        <f>H222+H167+H152+H125+H113</f>
        <v>0</v>
      </c>
      <c r="I234" s="80">
        <f>I222+I167+I152+I125+I113</f>
        <v>0</v>
      </c>
      <c r="J234" s="33">
        <f>J222+J167+J152+J125+J113</f>
        <v>0</v>
      </c>
      <c r="K234" s="100">
        <f>K222+K167+K152+K125+K113</f>
        <v>0</v>
      </c>
      <c r="L234" s="94">
        <f>L222+L167+L152+L125+L113</f>
        <v>0</v>
      </c>
      <c r="M234" s="80">
        <f>M222+M167+M152+M125+M113</f>
        <v>0</v>
      </c>
      <c r="N234" s="33">
        <f>N222+N167+N152+N125+N113</f>
        <v>0</v>
      </c>
      <c r="O234" s="100">
        <f>O222+O167+O152+O125+O113</f>
        <v>0</v>
      </c>
      <c r="P234" s="23">
        <f>P222+P167+P152+P125+P113</f>
        <v>0</v>
      </c>
      <c r="Q234" s="101">
        <f>G234+I234+K234+M234+O234</f>
        <v>0</v>
      </c>
      <c r="R234" s="23">
        <f>H234+J234+L234+N234+P2056</f>
        <v>0</v>
      </c>
    </row>
    <row r="235" spans="1:18" x14ac:dyDescent="0.2">
      <c r="A235" s="509"/>
      <c r="B235" s="13" t="s">
        <v>10</v>
      </c>
      <c r="C235" s="488"/>
      <c r="D235" s="319"/>
      <c r="E235" s="320"/>
      <c r="F235" s="321"/>
      <c r="G235" s="28">
        <f>G223+G168+G153+G126+G114</f>
        <v>0</v>
      </c>
      <c r="H235" s="20">
        <f>H223+H168+H153+H126+H114</f>
        <v>0</v>
      </c>
      <c r="I235" s="28">
        <f>I223+I168+I153+I126+I114</f>
        <v>0</v>
      </c>
      <c r="J235" s="34">
        <f>J223+J168+J153+J126+J114</f>
        <v>0</v>
      </c>
      <c r="K235" s="30">
        <f>K223+K168+K153+K126+K114</f>
        <v>0</v>
      </c>
      <c r="L235" s="20">
        <f>L223+L168+L153+L126+L114</f>
        <v>0</v>
      </c>
      <c r="M235" s="28">
        <f>M223+M168+M153+M126+M114</f>
        <v>0</v>
      </c>
      <c r="N235" s="34">
        <f>N223+N168+N153+N126+N114</f>
        <v>0</v>
      </c>
      <c r="O235" s="30">
        <f>O223+O168+O153+O126+O114</f>
        <v>0</v>
      </c>
      <c r="P235" s="20">
        <f>P223+P168+P153+P126+P114</f>
        <v>0</v>
      </c>
      <c r="Q235" s="28">
        <f t="shared" ref="Q235:Q236" si="231">G235+I235+K235+M235+O235</f>
        <v>0</v>
      </c>
      <c r="R235" s="20">
        <f>H235+J235+L235+N235+P2057</f>
        <v>0</v>
      </c>
    </row>
    <row r="236" spans="1:18" x14ac:dyDescent="0.2">
      <c r="A236" s="509"/>
      <c r="B236" s="13" t="s">
        <v>177</v>
      </c>
      <c r="C236" s="488"/>
      <c r="D236" s="319"/>
      <c r="E236" s="320"/>
      <c r="F236" s="321"/>
      <c r="G236" s="28">
        <f>G224+G169+G154+G127+G115</f>
        <v>0</v>
      </c>
      <c r="H236" s="24">
        <f>H224+H169+H154+H127+H115</f>
        <v>0</v>
      </c>
      <c r="I236" s="78">
        <f>I224+I169+I154+I127+I115</f>
        <v>0</v>
      </c>
      <c r="J236" s="36">
        <f>J224+J169+J154+J127+J115</f>
        <v>0</v>
      </c>
      <c r="K236" s="91">
        <f>K224+K169+K154+K127+K115</f>
        <v>0</v>
      </c>
      <c r="L236" s="24">
        <f>L224+L169+L154+L127+L115</f>
        <v>0</v>
      </c>
      <c r="M236" s="78">
        <f>M224+M169+M154+M127+M115</f>
        <v>0</v>
      </c>
      <c r="N236" s="36">
        <f>N224+N169+N154+N127+N115</f>
        <v>0</v>
      </c>
      <c r="O236" s="91">
        <f>O224+O169+O154+O127+O115</f>
        <v>0</v>
      </c>
      <c r="P236" s="20">
        <f>P224+P169+P154+P127+P115</f>
        <v>0</v>
      </c>
      <c r="Q236" s="102">
        <f t="shared" si="231"/>
        <v>0</v>
      </c>
      <c r="R236" s="20">
        <f>H236+J236+L236+N236+P2058</f>
        <v>0</v>
      </c>
    </row>
    <row r="237" spans="1:18" ht="12.75" thickBot="1" x14ac:dyDescent="0.25">
      <c r="A237" s="509"/>
      <c r="B237" s="25" t="s">
        <v>178</v>
      </c>
      <c r="C237" s="489"/>
      <c r="D237" s="319"/>
      <c r="E237" s="320"/>
      <c r="F237" s="321"/>
      <c r="G237" s="77">
        <f>G234+G235+G236</f>
        <v>0</v>
      </c>
      <c r="H237" s="10">
        <f t="shared" ref="H237:R237" si="232">H234+H235+H236</f>
        <v>0</v>
      </c>
      <c r="I237" s="77">
        <f t="shared" si="232"/>
        <v>0</v>
      </c>
      <c r="J237" s="39">
        <f t="shared" si="232"/>
        <v>0</v>
      </c>
      <c r="K237" s="90">
        <f t="shared" si="232"/>
        <v>0</v>
      </c>
      <c r="L237" s="10">
        <f t="shared" si="232"/>
        <v>0</v>
      </c>
      <c r="M237" s="77">
        <f t="shared" si="232"/>
        <v>0</v>
      </c>
      <c r="N237" s="39">
        <f t="shared" si="232"/>
        <v>0</v>
      </c>
      <c r="O237" s="90">
        <f t="shared" si="232"/>
        <v>0</v>
      </c>
      <c r="P237" s="10">
        <f t="shared" si="232"/>
        <v>0</v>
      </c>
      <c r="Q237" s="77">
        <f t="shared" si="232"/>
        <v>0</v>
      </c>
      <c r="R237" s="10">
        <f t="shared" si="232"/>
        <v>0</v>
      </c>
    </row>
    <row r="238" spans="1:18" x14ac:dyDescent="0.2">
      <c r="A238" s="509"/>
      <c r="B238" s="15" t="s">
        <v>176</v>
      </c>
      <c r="C238" s="487" t="s">
        <v>18</v>
      </c>
      <c r="D238" s="319"/>
      <c r="E238" s="320"/>
      <c r="F238" s="321"/>
      <c r="G238" s="76">
        <f>G230+G234</f>
        <v>0</v>
      </c>
      <c r="H238" s="23">
        <f t="shared" ref="H238:P238" si="233">H230+H234</f>
        <v>0</v>
      </c>
      <c r="I238" s="76">
        <f t="shared" si="233"/>
        <v>0</v>
      </c>
      <c r="J238" s="38">
        <f t="shared" si="233"/>
        <v>0</v>
      </c>
      <c r="K238" s="29">
        <f t="shared" si="233"/>
        <v>0</v>
      </c>
      <c r="L238" s="23">
        <f t="shared" si="233"/>
        <v>0</v>
      </c>
      <c r="M238" s="76">
        <f t="shared" si="233"/>
        <v>0</v>
      </c>
      <c r="N238" s="38">
        <f t="shared" si="233"/>
        <v>0</v>
      </c>
      <c r="O238" s="29">
        <f t="shared" si="233"/>
        <v>0</v>
      </c>
      <c r="P238" s="23">
        <f t="shared" si="233"/>
        <v>0</v>
      </c>
      <c r="Q238" s="101">
        <f>G238+I238+K238+M238+O238</f>
        <v>0</v>
      </c>
      <c r="R238" s="23">
        <f>H238+J238+L238+N238+P2060</f>
        <v>0</v>
      </c>
    </row>
    <row r="239" spans="1:18" x14ac:dyDescent="0.2">
      <c r="A239" s="509"/>
      <c r="B239" s="13" t="s">
        <v>10</v>
      </c>
      <c r="C239" s="488"/>
      <c r="D239" s="319"/>
      <c r="E239" s="320"/>
      <c r="F239" s="321"/>
      <c r="G239" s="28">
        <f t="shared" ref="G239:P239" si="234">G231+G235</f>
        <v>0</v>
      </c>
      <c r="H239" s="20">
        <f t="shared" si="234"/>
        <v>0</v>
      </c>
      <c r="I239" s="28">
        <f t="shared" si="234"/>
        <v>0</v>
      </c>
      <c r="J239" s="34">
        <f t="shared" si="234"/>
        <v>0</v>
      </c>
      <c r="K239" s="30">
        <f t="shared" si="234"/>
        <v>0</v>
      </c>
      <c r="L239" s="20">
        <f t="shared" si="234"/>
        <v>0</v>
      </c>
      <c r="M239" s="28">
        <f t="shared" si="234"/>
        <v>0</v>
      </c>
      <c r="N239" s="34">
        <f t="shared" si="234"/>
        <v>0</v>
      </c>
      <c r="O239" s="30">
        <f t="shared" si="234"/>
        <v>0</v>
      </c>
      <c r="P239" s="20">
        <f t="shared" si="234"/>
        <v>0</v>
      </c>
      <c r="Q239" s="28">
        <f t="shared" ref="Q239:Q240" si="235">G239+I239+K239+M239+O239</f>
        <v>0</v>
      </c>
      <c r="R239" s="20">
        <f>H239+J239+L239+N239+P2061</f>
        <v>0</v>
      </c>
    </row>
    <row r="240" spans="1:18" x14ac:dyDescent="0.2">
      <c r="A240" s="509"/>
      <c r="B240" s="13" t="s">
        <v>177</v>
      </c>
      <c r="C240" s="488"/>
      <c r="D240" s="319"/>
      <c r="E240" s="320"/>
      <c r="F240" s="321"/>
      <c r="G240" s="28">
        <f t="shared" ref="G240:P240" si="236">G232+G236</f>
        <v>0</v>
      </c>
      <c r="H240" s="20">
        <f t="shared" si="236"/>
        <v>0</v>
      </c>
      <c r="I240" s="28">
        <f t="shared" si="236"/>
        <v>0</v>
      </c>
      <c r="J240" s="34">
        <f t="shared" si="236"/>
        <v>0</v>
      </c>
      <c r="K240" s="30">
        <f t="shared" si="236"/>
        <v>0</v>
      </c>
      <c r="L240" s="20">
        <f t="shared" si="236"/>
        <v>0</v>
      </c>
      <c r="M240" s="28">
        <f t="shared" si="236"/>
        <v>0</v>
      </c>
      <c r="N240" s="34">
        <f t="shared" si="236"/>
        <v>0</v>
      </c>
      <c r="O240" s="30">
        <f t="shared" si="236"/>
        <v>0</v>
      </c>
      <c r="P240" s="20">
        <f t="shared" si="236"/>
        <v>0</v>
      </c>
      <c r="Q240" s="102">
        <f t="shared" si="235"/>
        <v>0</v>
      </c>
      <c r="R240" s="20">
        <f>H240+J240+L240+N240+P2062</f>
        <v>0</v>
      </c>
    </row>
    <row r="241" spans="1:18" ht="12.75" thickBot="1" x14ac:dyDescent="0.25">
      <c r="A241" s="509"/>
      <c r="B241" s="25" t="s">
        <v>178</v>
      </c>
      <c r="C241" s="489"/>
      <c r="D241" s="319"/>
      <c r="E241" s="320"/>
      <c r="F241" s="321"/>
      <c r="G241" s="77">
        <f>G238+G239+G240</f>
        <v>0</v>
      </c>
      <c r="H241" s="10">
        <f t="shared" ref="H241" si="237">H238+H239+H240</f>
        <v>0</v>
      </c>
      <c r="I241" s="77">
        <f t="shared" ref="I241" si="238">I238+I239+I240</f>
        <v>0</v>
      </c>
      <c r="J241" s="39">
        <f t="shared" ref="J241" si="239">J238+J239+J240</f>
        <v>0</v>
      </c>
      <c r="K241" s="90">
        <f t="shared" ref="K241" si="240">K238+K239+K240</f>
        <v>0</v>
      </c>
      <c r="L241" s="10">
        <f t="shared" ref="L241" si="241">L238+L239+L240</f>
        <v>0</v>
      </c>
      <c r="M241" s="77">
        <f t="shared" ref="M241" si="242">M238+M239+M240</f>
        <v>0</v>
      </c>
      <c r="N241" s="39">
        <f t="shared" ref="N241" si="243">N238+N239+N240</f>
        <v>0</v>
      </c>
      <c r="O241" s="90">
        <f t="shared" ref="O241" si="244">O238+O239+O240</f>
        <v>0</v>
      </c>
      <c r="P241" s="10">
        <f t="shared" ref="P241" si="245">P238+P239+P240</f>
        <v>0</v>
      </c>
      <c r="Q241" s="77">
        <f t="shared" ref="Q241" si="246">Q238+Q239+Q240</f>
        <v>0</v>
      </c>
      <c r="R241" s="26">
        <f t="shared" ref="R241" si="247">R238+R239+R240</f>
        <v>0</v>
      </c>
    </row>
    <row r="242" spans="1:18" ht="10.15" customHeight="1" x14ac:dyDescent="0.2">
      <c r="A242" s="133" t="s">
        <v>0</v>
      </c>
      <c r="B242" s="87"/>
      <c r="C242" s="56"/>
      <c r="D242" s="316"/>
      <c r="E242" s="317"/>
      <c r="F242" s="318"/>
      <c r="G242" s="55"/>
      <c r="H242" s="56"/>
      <c r="I242" s="87"/>
      <c r="J242" s="56"/>
      <c r="K242" s="87"/>
      <c r="L242" s="56"/>
      <c r="M242" s="87"/>
      <c r="N242" s="56"/>
      <c r="O242" s="87"/>
      <c r="P242" s="56"/>
      <c r="Q242" s="87"/>
      <c r="R242" s="56"/>
    </row>
    <row r="243" spans="1:18" x14ac:dyDescent="0.2">
      <c r="A243" s="134" t="s">
        <v>51</v>
      </c>
      <c r="B243" s="30" t="s">
        <v>30</v>
      </c>
      <c r="C243" s="131" t="s">
        <v>30</v>
      </c>
      <c r="D243" s="319"/>
      <c r="E243" s="320"/>
      <c r="F243" s="321"/>
      <c r="G243" s="28" t="s">
        <v>30</v>
      </c>
      <c r="H243" s="20">
        <f>H200+H91+H36</f>
        <v>0</v>
      </c>
      <c r="I243" s="30" t="s">
        <v>30</v>
      </c>
      <c r="J243" s="20">
        <f>J200+J91+J36</f>
        <v>0</v>
      </c>
      <c r="K243" s="30" t="s">
        <v>30</v>
      </c>
      <c r="L243" s="20">
        <f>L200+L91+L36</f>
        <v>0</v>
      </c>
      <c r="M243" s="30" t="s">
        <v>30</v>
      </c>
      <c r="N243" s="20">
        <f>N200+N91+N36</f>
        <v>0</v>
      </c>
      <c r="O243" s="30" t="s">
        <v>30</v>
      </c>
      <c r="P243" s="20">
        <f>P200+P91+P36</f>
        <v>0</v>
      </c>
      <c r="Q243" s="30" t="s">
        <v>30</v>
      </c>
      <c r="R243" s="20">
        <f>P243+N243+L243+J243+H243</f>
        <v>0</v>
      </c>
    </row>
    <row r="244" spans="1:18" ht="12.75" thickBot="1" x14ac:dyDescent="0.25">
      <c r="A244" s="136" t="s">
        <v>52</v>
      </c>
      <c r="B244" s="90" t="s">
        <v>30</v>
      </c>
      <c r="C244" s="132" t="s">
        <v>30</v>
      </c>
      <c r="D244" s="319"/>
      <c r="E244" s="320"/>
      <c r="F244" s="321"/>
      <c r="G244" s="28" t="s">
        <v>30</v>
      </c>
      <c r="H244" s="20">
        <f>H201+H92+H37</f>
        <v>0</v>
      </c>
      <c r="I244" s="30" t="s">
        <v>30</v>
      </c>
      <c r="J244" s="20">
        <f>J201+J92+J37</f>
        <v>0</v>
      </c>
      <c r="K244" s="30" t="s">
        <v>30</v>
      </c>
      <c r="L244" s="20">
        <f>L201+L92+L37</f>
        <v>0</v>
      </c>
      <c r="M244" s="30" t="s">
        <v>30</v>
      </c>
      <c r="N244" s="20">
        <f>N201+N92+N37</f>
        <v>0</v>
      </c>
      <c r="O244" s="30" t="s">
        <v>30</v>
      </c>
      <c r="P244" s="20">
        <f>P201+P92+P37</f>
        <v>0</v>
      </c>
      <c r="Q244" s="90" t="s">
        <v>30</v>
      </c>
      <c r="R244" s="10">
        <f t="shared" ref="R244" si="248">P244+N244+L244+J244+H244</f>
        <v>0</v>
      </c>
    </row>
    <row r="245" spans="1:18" x14ac:dyDescent="0.2">
      <c r="A245" s="133" t="s">
        <v>1</v>
      </c>
      <c r="B245" s="87"/>
      <c r="C245" s="56"/>
      <c r="D245" s="316"/>
      <c r="E245" s="317"/>
      <c r="F245" s="318"/>
      <c r="G245" s="55"/>
      <c r="H245" s="56"/>
      <c r="I245" s="87"/>
      <c r="J245" s="56"/>
      <c r="K245" s="87"/>
      <c r="L245" s="56"/>
      <c r="M245" s="87"/>
      <c r="N245" s="56"/>
      <c r="O245" s="87"/>
      <c r="P245" s="56"/>
      <c r="Q245" s="87"/>
      <c r="R245" s="56"/>
    </row>
    <row r="246" spans="1:18" x14ac:dyDescent="0.2">
      <c r="A246" s="134" t="s">
        <v>51</v>
      </c>
      <c r="B246" s="30" t="s">
        <v>30</v>
      </c>
      <c r="C246" s="131" t="s">
        <v>30</v>
      </c>
      <c r="D246" s="319"/>
      <c r="E246" s="320"/>
      <c r="F246" s="321"/>
      <c r="G246" s="28" t="s">
        <v>30</v>
      </c>
      <c r="H246" s="20">
        <f>H215+H106+H51</f>
        <v>0</v>
      </c>
      <c r="I246" s="30" t="s">
        <v>30</v>
      </c>
      <c r="J246" s="20">
        <f>J215+J106+J51</f>
        <v>0</v>
      </c>
      <c r="K246" s="30" t="s">
        <v>30</v>
      </c>
      <c r="L246" s="20">
        <f>L215+L106+L51</f>
        <v>0</v>
      </c>
      <c r="M246" s="30" t="s">
        <v>30</v>
      </c>
      <c r="N246" s="20">
        <f>N215+N106+N51</f>
        <v>0</v>
      </c>
      <c r="O246" s="30" t="s">
        <v>30</v>
      </c>
      <c r="P246" s="20">
        <f>P215+P106+P51</f>
        <v>0</v>
      </c>
      <c r="Q246" s="61" t="s">
        <v>30</v>
      </c>
      <c r="R246" s="20">
        <f>H246+J246+L246+N246+P246</f>
        <v>0</v>
      </c>
    </row>
    <row r="247" spans="1:18" x14ac:dyDescent="0.2">
      <c r="A247" s="134" t="s">
        <v>52</v>
      </c>
      <c r="B247" s="30" t="s">
        <v>30</v>
      </c>
      <c r="C247" s="131" t="s">
        <v>30</v>
      </c>
      <c r="D247" s="319"/>
      <c r="E247" s="320"/>
      <c r="F247" s="321"/>
      <c r="G247" s="28" t="s">
        <v>30</v>
      </c>
      <c r="H247" s="20">
        <f>H216+H107+H52</f>
        <v>0</v>
      </c>
      <c r="I247" s="30" t="s">
        <v>30</v>
      </c>
      <c r="J247" s="20">
        <f>J216+J107+J52</f>
        <v>0</v>
      </c>
      <c r="K247" s="30" t="s">
        <v>30</v>
      </c>
      <c r="L247" s="20">
        <f>L216+L107+L52</f>
        <v>0</v>
      </c>
      <c r="M247" s="30" t="s">
        <v>30</v>
      </c>
      <c r="N247" s="20">
        <f>N216+N107+N52</f>
        <v>0</v>
      </c>
      <c r="O247" s="30" t="s">
        <v>30</v>
      </c>
      <c r="P247" s="20">
        <f>P216+P107+P52</f>
        <v>0</v>
      </c>
      <c r="Q247" s="61" t="s">
        <v>30</v>
      </c>
      <c r="R247" s="20">
        <f t="shared" ref="R247:R248" si="249">H247+J247+L247+N247+P247</f>
        <v>0</v>
      </c>
    </row>
    <row r="248" spans="1:18" ht="12.75" thickBot="1" x14ac:dyDescent="0.25">
      <c r="A248" s="135" t="s">
        <v>53</v>
      </c>
      <c r="B248" s="90" t="s">
        <v>30</v>
      </c>
      <c r="C248" s="132" t="s">
        <v>30</v>
      </c>
      <c r="D248" s="319"/>
      <c r="E248" s="320"/>
      <c r="F248" s="321"/>
      <c r="G248" s="77" t="s">
        <v>30</v>
      </c>
      <c r="H248" s="10">
        <f>H217+H108+H53</f>
        <v>0</v>
      </c>
      <c r="I248" s="90" t="s">
        <v>30</v>
      </c>
      <c r="J248" s="10">
        <f>J217+J108+J53</f>
        <v>0</v>
      </c>
      <c r="K248" s="90" t="s">
        <v>30</v>
      </c>
      <c r="L248" s="10">
        <f>L217+L108+L53</f>
        <v>0</v>
      </c>
      <c r="M248" s="90" t="s">
        <v>30</v>
      </c>
      <c r="N248" s="10">
        <f>N217+N108+N53</f>
        <v>0</v>
      </c>
      <c r="O248" s="90" t="s">
        <v>30</v>
      </c>
      <c r="P248" s="10">
        <f>P217+P108+P53</f>
        <v>0</v>
      </c>
      <c r="Q248" s="210" t="s">
        <v>30</v>
      </c>
      <c r="R248" s="10">
        <f t="shared" si="249"/>
        <v>0</v>
      </c>
    </row>
    <row r="249" spans="1:18" x14ac:dyDescent="0.2">
      <c r="A249" s="496" t="s">
        <v>37</v>
      </c>
      <c r="B249" s="499" t="s">
        <v>16</v>
      </c>
      <c r="C249" s="500"/>
      <c r="D249" s="319">
        <v>1</v>
      </c>
      <c r="E249" s="320"/>
      <c r="F249" s="321"/>
      <c r="G249" s="249">
        <f>SUMIFS(Абоненты!L:L,Абоненты!B:B,G$8,Абоненты!C:C,0,Абоненты!A:A,OR(1,7,13),Абоненты!E:E,$D249)</f>
        <v>0</v>
      </c>
      <c r="H249" s="385">
        <f>SUMIFS(Квитанции!P:P,Квитанции!B:B,G$8,Квитанции!E:E,$D249,Квитанции!A:A,OR(1,7,13),Квитанции!C:C,0)</f>
        <v>0</v>
      </c>
      <c r="I249" s="91" t="s">
        <v>30</v>
      </c>
      <c r="J249" s="36" t="s">
        <v>30</v>
      </c>
      <c r="K249" s="91" t="s">
        <v>30</v>
      </c>
      <c r="L249" s="24" t="s">
        <v>30</v>
      </c>
      <c r="M249" s="78" t="s">
        <v>30</v>
      </c>
      <c r="N249" s="36" t="s">
        <v>30</v>
      </c>
      <c r="O249" s="91" t="s">
        <v>30</v>
      </c>
      <c r="P249" s="24" t="s">
        <v>30</v>
      </c>
      <c r="Q249" s="76" t="s">
        <v>30</v>
      </c>
      <c r="R249" s="23" t="s">
        <v>30</v>
      </c>
    </row>
    <row r="250" spans="1:18" x14ac:dyDescent="0.2">
      <c r="A250" s="497"/>
      <c r="B250" s="501" t="s">
        <v>17</v>
      </c>
      <c r="C250" s="502"/>
      <c r="D250" s="319">
        <v>3</v>
      </c>
      <c r="E250" s="320"/>
      <c r="F250" s="321"/>
      <c r="G250" s="84">
        <f>SUMIFS(Абоненты!L:L,Абоненты!B:B,G$8,Абоненты!C:C,0,Абоненты!A:A,OR(1,7,13),Абоненты!E:E,$D250)</f>
        <v>0</v>
      </c>
      <c r="H250" s="385">
        <f>SUMIFS(Квитанции!P:P,Квитанции!B:B,G$8,Квитанции!E:E,$D250,Квитанции!A:A,OR(1,7,13),Квитанции!C:C,0)</f>
        <v>0</v>
      </c>
      <c r="I250" s="30" t="s">
        <v>30</v>
      </c>
      <c r="J250" s="34" t="s">
        <v>30</v>
      </c>
      <c r="K250" s="30" t="s">
        <v>30</v>
      </c>
      <c r="L250" s="20" t="s">
        <v>30</v>
      </c>
      <c r="M250" s="28" t="s">
        <v>30</v>
      </c>
      <c r="N250" s="34" t="s">
        <v>30</v>
      </c>
      <c r="O250" s="30" t="s">
        <v>30</v>
      </c>
      <c r="P250" s="20" t="s">
        <v>30</v>
      </c>
      <c r="Q250" s="28" t="s">
        <v>30</v>
      </c>
      <c r="R250" s="20" t="s">
        <v>30</v>
      </c>
    </row>
    <row r="251" spans="1:18" ht="11.45" customHeight="1" thickBot="1" x14ac:dyDescent="0.25">
      <c r="A251" s="498"/>
      <c r="B251" s="503" t="s">
        <v>12</v>
      </c>
      <c r="C251" s="504"/>
      <c r="D251" s="319"/>
      <c r="E251" s="320"/>
      <c r="F251" s="321"/>
      <c r="G251" s="210">
        <f>G249+G250</f>
        <v>0</v>
      </c>
      <c r="H251" s="10">
        <f>H249+H250</f>
        <v>0</v>
      </c>
      <c r="I251" s="31" t="s">
        <v>30</v>
      </c>
      <c r="J251" s="35" t="s">
        <v>30</v>
      </c>
      <c r="K251" s="31" t="s">
        <v>30</v>
      </c>
      <c r="L251" s="17" t="s">
        <v>30</v>
      </c>
      <c r="M251" s="81" t="s">
        <v>30</v>
      </c>
      <c r="N251" s="35" t="s">
        <v>30</v>
      </c>
      <c r="O251" s="31" t="s">
        <v>30</v>
      </c>
      <c r="P251" s="17" t="s">
        <v>30</v>
      </c>
      <c r="Q251" s="81" t="s">
        <v>30</v>
      </c>
      <c r="R251" s="17" t="s">
        <v>30</v>
      </c>
    </row>
    <row r="252" spans="1:18" x14ac:dyDescent="0.2">
      <c r="A252" s="496" t="s">
        <v>38</v>
      </c>
      <c r="B252" s="499" t="s">
        <v>16</v>
      </c>
      <c r="C252" s="500"/>
      <c r="D252" s="319">
        <v>1</v>
      </c>
      <c r="E252" s="320"/>
      <c r="F252" s="321"/>
      <c r="G252" s="249">
        <f>SUMIFS(Абоненты!L:L,Абоненты!B:B,G$8,Абоненты!C:C,0,Абоненты!A:A,OR(2,8,14),Абоненты!E:E,$D252)</f>
        <v>0</v>
      </c>
      <c r="H252" s="385">
        <f>SUMIFS(Квитанции!P:P,Квитанции!B:B,G$8,Квитанции!E:E,$D252,Квитанции!A:A,OR(1,7,13),Квитанции!C:C,0)</f>
        <v>0</v>
      </c>
      <c r="I252" s="29" t="s">
        <v>30</v>
      </c>
      <c r="J252" s="38" t="s">
        <v>30</v>
      </c>
      <c r="K252" s="29" t="s">
        <v>30</v>
      </c>
      <c r="L252" s="23" t="s">
        <v>30</v>
      </c>
      <c r="M252" s="76" t="s">
        <v>30</v>
      </c>
      <c r="N252" s="38" t="s">
        <v>30</v>
      </c>
      <c r="O252" s="29" t="s">
        <v>30</v>
      </c>
      <c r="P252" s="23" t="s">
        <v>30</v>
      </c>
      <c r="Q252" s="76" t="s">
        <v>30</v>
      </c>
      <c r="R252" s="23" t="s">
        <v>30</v>
      </c>
    </row>
    <row r="253" spans="1:18" x14ac:dyDescent="0.2">
      <c r="A253" s="497"/>
      <c r="B253" s="501" t="s">
        <v>17</v>
      </c>
      <c r="C253" s="502"/>
      <c r="D253" s="319">
        <v>3</v>
      </c>
      <c r="E253" s="320"/>
      <c r="F253" s="321"/>
      <c r="G253" s="84">
        <f>SUMIFS(Абоненты!L:L,Абоненты!B:B,G$8,Абоненты!C:C,0,Абоненты!A:A,OR(2,8,14),Абоненты!E:E,$D253)</f>
        <v>0</v>
      </c>
      <c r="H253" s="385">
        <f>SUMIFS(Квитанции!P:P,Квитанции!B:B,G$8,Квитанции!E:E,$D253,Квитанции!A:A,OR(1,7,13),Квитанции!C:C,0)</f>
        <v>0</v>
      </c>
      <c r="I253" s="30" t="s">
        <v>30</v>
      </c>
      <c r="J253" s="34" t="s">
        <v>30</v>
      </c>
      <c r="K253" s="30" t="s">
        <v>30</v>
      </c>
      <c r="L253" s="20" t="s">
        <v>30</v>
      </c>
      <c r="M253" s="28" t="s">
        <v>30</v>
      </c>
      <c r="N253" s="34" t="s">
        <v>30</v>
      </c>
      <c r="O253" s="30" t="s">
        <v>30</v>
      </c>
      <c r="P253" s="20" t="s">
        <v>30</v>
      </c>
      <c r="Q253" s="28" t="s">
        <v>30</v>
      </c>
      <c r="R253" s="20" t="s">
        <v>30</v>
      </c>
    </row>
    <row r="254" spans="1:18" ht="13.9" customHeight="1" thickBot="1" x14ac:dyDescent="0.25">
      <c r="A254" s="498"/>
      <c r="B254" s="503" t="s">
        <v>12</v>
      </c>
      <c r="C254" s="504"/>
      <c r="D254" s="319"/>
      <c r="E254" s="320"/>
      <c r="F254" s="321"/>
      <c r="G254" s="90">
        <f>G252+G253</f>
        <v>0</v>
      </c>
      <c r="H254" s="403">
        <f>H252+H253</f>
        <v>0</v>
      </c>
      <c r="I254" s="41" t="s">
        <v>30</v>
      </c>
      <c r="J254" s="37" t="s">
        <v>30</v>
      </c>
      <c r="K254" s="41" t="s">
        <v>30</v>
      </c>
      <c r="L254" s="18" t="s">
        <v>30</v>
      </c>
      <c r="M254" s="103" t="s">
        <v>30</v>
      </c>
      <c r="N254" s="37" t="s">
        <v>30</v>
      </c>
      <c r="O254" s="41" t="s">
        <v>30</v>
      </c>
      <c r="P254" s="18" t="s">
        <v>30</v>
      </c>
      <c r="Q254" s="103" t="s">
        <v>30</v>
      </c>
      <c r="R254" s="18" t="s">
        <v>30</v>
      </c>
    </row>
    <row r="255" spans="1:18" s="32" customFormat="1" ht="12" customHeight="1" x14ac:dyDescent="0.2">
      <c r="A255" s="490" t="s">
        <v>39</v>
      </c>
      <c r="B255" s="5" t="s">
        <v>176</v>
      </c>
      <c r="C255" s="493" t="s">
        <v>16</v>
      </c>
      <c r="D255" s="313"/>
      <c r="E255" s="314"/>
      <c r="F255" s="315"/>
      <c r="G255" s="83" t="s">
        <v>30</v>
      </c>
      <c r="H255" s="154" t="e">
        <f>H230/G230</f>
        <v>#DIV/0!</v>
      </c>
      <c r="I255" s="71" t="s">
        <v>30</v>
      </c>
      <c r="J255" s="166" t="e">
        <f t="shared" ref="J255:J262" si="250">J234/I234</f>
        <v>#DIV/0!</v>
      </c>
      <c r="K255" s="83" t="s">
        <v>30</v>
      </c>
      <c r="L255" s="154" t="e">
        <f>L230/K230</f>
        <v>#DIV/0!</v>
      </c>
      <c r="M255" s="71" t="s">
        <v>30</v>
      </c>
      <c r="N255" s="166" t="e">
        <f>N230/M230</f>
        <v>#DIV/0!</v>
      </c>
      <c r="O255" s="83" t="s">
        <v>30</v>
      </c>
      <c r="P255" s="154" t="e">
        <f>P230/O230</f>
        <v>#DIV/0!</v>
      </c>
      <c r="Q255" s="76" t="s">
        <v>30</v>
      </c>
      <c r="R255" s="154" t="e">
        <f>R230/Q230</f>
        <v>#DIV/0!</v>
      </c>
    </row>
    <row r="256" spans="1:18" s="32" customFormat="1" x14ac:dyDescent="0.2">
      <c r="A256" s="491"/>
      <c r="B256" s="7" t="s">
        <v>10</v>
      </c>
      <c r="C256" s="494"/>
      <c r="D256" s="313"/>
      <c r="E256" s="314"/>
      <c r="F256" s="315"/>
      <c r="G256" s="84" t="s">
        <v>30</v>
      </c>
      <c r="H256" s="155" t="e">
        <f t="shared" ref="H256:H266" si="251">H231/G231</f>
        <v>#DIV/0!</v>
      </c>
      <c r="I256" s="72" t="s">
        <v>30</v>
      </c>
      <c r="J256" s="167" t="e">
        <f t="shared" si="250"/>
        <v>#DIV/0!</v>
      </c>
      <c r="K256" s="84" t="s">
        <v>30</v>
      </c>
      <c r="L256" s="155" t="e">
        <f t="shared" ref="L256:L266" si="252">L231/K231</f>
        <v>#DIV/0!</v>
      </c>
      <c r="M256" s="72" t="s">
        <v>30</v>
      </c>
      <c r="N256" s="167" t="e">
        <f t="shared" ref="N256:N266" si="253">N231/M231</f>
        <v>#DIV/0!</v>
      </c>
      <c r="O256" s="84" t="s">
        <v>30</v>
      </c>
      <c r="P256" s="155" t="e">
        <f t="shared" ref="P256:P266" si="254">P231/O231</f>
        <v>#DIV/0!</v>
      </c>
      <c r="Q256" s="28" t="s">
        <v>30</v>
      </c>
      <c r="R256" s="155" t="e">
        <f t="shared" ref="R256:R266" si="255">R231/Q231</f>
        <v>#DIV/0!</v>
      </c>
    </row>
    <row r="257" spans="1:24" s="32" customFormat="1" x14ac:dyDescent="0.2">
      <c r="A257" s="491"/>
      <c r="B257" s="7" t="s">
        <v>177</v>
      </c>
      <c r="C257" s="494"/>
      <c r="D257" s="313"/>
      <c r="E257" s="314"/>
      <c r="F257" s="315"/>
      <c r="G257" s="84" t="s">
        <v>30</v>
      </c>
      <c r="H257" s="155" t="e">
        <f t="shared" si="251"/>
        <v>#DIV/0!</v>
      </c>
      <c r="I257" s="72" t="s">
        <v>30</v>
      </c>
      <c r="J257" s="167" t="e">
        <f t="shared" si="250"/>
        <v>#DIV/0!</v>
      </c>
      <c r="K257" s="84" t="s">
        <v>30</v>
      </c>
      <c r="L257" s="155" t="e">
        <f t="shared" si="252"/>
        <v>#DIV/0!</v>
      </c>
      <c r="M257" s="72" t="s">
        <v>30</v>
      </c>
      <c r="N257" s="167" t="e">
        <f t="shared" si="253"/>
        <v>#DIV/0!</v>
      </c>
      <c r="O257" s="84" t="s">
        <v>30</v>
      </c>
      <c r="P257" s="155" t="e">
        <f t="shared" si="254"/>
        <v>#DIV/0!</v>
      </c>
      <c r="Q257" s="28" t="s">
        <v>30</v>
      </c>
      <c r="R257" s="155" t="e">
        <f t="shared" si="255"/>
        <v>#DIV/0!</v>
      </c>
    </row>
    <row r="258" spans="1:24" s="32" customFormat="1" ht="12.75" thickBot="1" x14ac:dyDescent="0.25">
      <c r="A258" s="491"/>
      <c r="B258" s="8" t="s">
        <v>178</v>
      </c>
      <c r="C258" s="495"/>
      <c r="D258" s="313"/>
      <c r="E258" s="314"/>
      <c r="F258" s="315"/>
      <c r="G258" s="85" t="s">
        <v>30</v>
      </c>
      <c r="H258" s="156" t="e">
        <f t="shared" si="251"/>
        <v>#DIV/0!</v>
      </c>
      <c r="I258" s="73" t="s">
        <v>30</v>
      </c>
      <c r="J258" s="168" t="e">
        <f t="shared" si="250"/>
        <v>#DIV/0!</v>
      </c>
      <c r="K258" s="85" t="s">
        <v>30</v>
      </c>
      <c r="L258" s="156" t="e">
        <f t="shared" si="252"/>
        <v>#DIV/0!</v>
      </c>
      <c r="M258" s="73" t="s">
        <v>30</v>
      </c>
      <c r="N258" s="168" t="e">
        <f t="shared" si="253"/>
        <v>#DIV/0!</v>
      </c>
      <c r="O258" s="85" t="s">
        <v>30</v>
      </c>
      <c r="P258" s="156" t="e">
        <f t="shared" si="254"/>
        <v>#DIV/0!</v>
      </c>
      <c r="Q258" s="77" t="s">
        <v>30</v>
      </c>
      <c r="R258" s="156" t="e">
        <f t="shared" si="255"/>
        <v>#DIV/0!</v>
      </c>
    </row>
    <row r="259" spans="1:24" s="32" customFormat="1" x14ac:dyDescent="0.2">
      <c r="A259" s="491"/>
      <c r="B259" s="5" t="s">
        <v>176</v>
      </c>
      <c r="C259" s="493" t="s">
        <v>17</v>
      </c>
      <c r="D259" s="313"/>
      <c r="E259" s="314"/>
      <c r="F259" s="315"/>
      <c r="G259" s="83" t="s">
        <v>30</v>
      </c>
      <c r="H259" s="154" t="e">
        <f t="shared" si="251"/>
        <v>#DIV/0!</v>
      </c>
      <c r="I259" s="71" t="s">
        <v>30</v>
      </c>
      <c r="J259" s="166" t="e">
        <f t="shared" si="250"/>
        <v>#DIV/0!</v>
      </c>
      <c r="K259" s="83" t="s">
        <v>30</v>
      </c>
      <c r="L259" s="154" t="e">
        <f t="shared" si="252"/>
        <v>#DIV/0!</v>
      </c>
      <c r="M259" s="71" t="s">
        <v>30</v>
      </c>
      <c r="N259" s="166" t="e">
        <f t="shared" si="253"/>
        <v>#DIV/0!</v>
      </c>
      <c r="O259" s="83" t="s">
        <v>30</v>
      </c>
      <c r="P259" s="154" t="e">
        <f t="shared" si="254"/>
        <v>#DIV/0!</v>
      </c>
      <c r="Q259" s="76" t="s">
        <v>30</v>
      </c>
      <c r="R259" s="154" t="e">
        <f t="shared" si="255"/>
        <v>#DIV/0!</v>
      </c>
    </row>
    <row r="260" spans="1:24" s="32" customFormat="1" x14ac:dyDescent="0.2">
      <c r="A260" s="491"/>
      <c r="B260" s="7" t="s">
        <v>10</v>
      </c>
      <c r="C260" s="494"/>
      <c r="D260" s="313"/>
      <c r="E260" s="314"/>
      <c r="F260" s="315"/>
      <c r="G260" s="84" t="s">
        <v>30</v>
      </c>
      <c r="H260" s="155" t="e">
        <f t="shared" si="251"/>
        <v>#DIV/0!</v>
      </c>
      <c r="I260" s="72" t="s">
        <v>30</v>
      </c>
      <c r="J260" s="167" t="e">
        <f t="shared" si="250"/>
        <v>#DIV/0!</v>
      </c>
      <c r="K260" s="84" t="s">
        <v>30</v>
      </c>
      <c r="L260" s="155" t="e">
        <f t="shared" si="252"/>
        <v>#DIV/0!</v>
      </c>
      <c r="M260" s="72" t="s">
        <v>30</v>
      </c>
      <c r="N260" s="167" t="e">
        <f t="shared" si="253"/>
        <v>#DIV/0!</v>
      </c>
      <c r="O260" s="84" t="s">
        <v>30</v>
      </c>
      <c r="P260" s="155" t="e">
        <f t="shared" si="254"/>
        <v>#DIV/0!</v>
      </c>
      <c r="Q260" s="28" t="s">
        <v>30</v>
      </c>
      <c r="R260" s="155" t="e">
        <f t="shared" si="255"/>
        <v>#DIV/0!</v>
      </c>
    </row>
    <row r="261" spans="1:24" s="32" customFormat="1" x14ac:dyDescent="0.2">
      <c r="A261" s="491"/>
      <c r="B261" s="7" t="s">
        <v>177</v>
      </c>
      <c r="C261" s="494"/>
      <c r="D261" s="313"/>
      <c r="E261" s="314"/>
      <c r="F261" s="315"/>
      <c r="G261" s="84" t="s">
        <v>30</v>
      </c>
      <c r="H261" s="155" t="e">
        <f t="shared" si="251"/>
        <v>#DIV/0!</v>
      </c>
      <c r="I261" s="72" t="s">
        <v>30</v>
      </c>
      <c r="J261" s="167" t="e">
        <f t="shared" si="250"/>
        <v>#DIV/0!</v>
      </c>
      <c r="K261" s="84" t="s">
        <v>30</v>
      </c>
      <c r="L261" s="155" t="e">
        <f t="shared" si="252"/>
        <v>#DIV/0!</v>
      </c>
      <c r="M261" s="72" t="s">
        <v>30</v>
      </c>
      <c r="N261" s="167" t="e">
        <f t="shared" si="253"/>
        <v>#DIV/0!</v>
      </c>
      <c r="O261" s="84" t="s">
        <v>30</v>
      </c>
      <c r="P261" s="155" t="e">
        <f t="shared" si="254"/>
        <v>#DIV/0!</v>
      </c>
      <c r="Q261" s="28" t="s">
        <v>30</v>
      </c>
      <c r="R261" s="155" t="e">
        <f t="shared" si="255"/>
        <v>#DIV/0!</v>
      </c>
    </row>
    <row r="262" spans="1:24" s="32" customFormat="1" ht="12.75" thickBot="1" x14ac:dyDescent="0.25">
      <c r="A262" s="491"/>
      <c r="B262" s="8" t="s">
        <v>178</v>
      </c>
      <c r="C262" s="495"/>
      <c r="D262" s="313"/>
      <c r="E262" s="314"/>
      <c r="F262" s="315"/>
      <c r="G262" s="85" t="s">
        <v>30</v>
      </c>
      <c r="H262" s="156" t="e">
        <f t="shared" si="251"/>
        <v>#DIV/0!</v>
      </c>
      <c r="I262" s="73" t="s">
        <v>30</v>
      </c>
      <c r="J262" s="168" t="e">
        <f t="shared" si="250"/>
        <v>#DIV/0!</v>
      </c>
      <c r="K262" s="85" t="s">
        <v>30</v>
      </c>
      <c r="L262" s="156" t="e">
        <f t="shared" si="252"/>
        <v>#DIV/0!</v>
      </c>
      <c r="M262" s="73" t="s">
        <v>30</v>
      </c>
      <c r="N262" s="168" t="e">
        <f t="shared" si="253"/>
        <v>#DIV/0!</v>
      </c>
      <c r="O262" s="85" t="s">
        <v>30</v>
      </c>
      <c r="P262" s="156" t="e">
        <f t="shared" si="254"/>
        <v>#DIV/0!</v>
      </c>
      <c r="Q262" s="77" t="s">
        <v>30</v>
      </c>
      <c r="R262" s="156" t="e">
        <f t="shared" si="255"/>
        <v>#DIV/0!</v>
      </c>
    </row>
    <row r="263" spans="1:24" s="32" customFormat="1" x14ac:dyDescent="0.2">
      <c r="A263" s="491"/>
      <c r="B263" s="5" t="s">
        <v>176</v>
      </c>
      <c r="C263" s="493" t="s">
        <v>18</v>
      </c>
      <c r="D263" s="313"/>
      <c r="E263" s="314"/>
      <c r="F263" s="315"/>
      <c r="G263" s="83" t="s">
        <v>30</v>
      </c>
      <c r="H263" s="154" t="e">
        <f t="shared" si="251"/>
        <v>#DIV/0!</v>
      </c>
      <c r="I263" s="83" t="s">
        <v>30</v>
      </c>
      <c r="J263" s="166" t="e">
        <f>J238/I238</f>
        <v>#DIV/0!</v>
      </c>
      <c r="K263" s="83" t="s">
        <v>30</v>
      </c>
      <c r="L263" s="327" t="e">
        <f t="shared" si="252"/>
        <v>#DIV/0!</v>
      </c>
      <c r="M263" s="71" t="s">
        <v>30</v>
      </c>
      <c r="N263" s="166" t="e">
        <f t="shared" si="253"/>
        <v>#DIV/0!</v>
      </c>
      <c r="O263" s="83" t="s">
        <v>30</v>
      </c>
      <c r="P263" s="154" t="e">
        <f t="shared" si="254"/>
        <v>#DIV/0!</v>
      </c>
      <c r="Q263" s="76" t="s">
        <v>30</v>
      </c>
      <c r="R263" s="154" t="e">
        <f t="shared" si="255"/>
        <v>#DIV/0!</v>
      </c>
    </row>
    <row r="264" spans="1:24" s="32" customFormat="1" x14ac:dyDescent="0.2">
      <c r="A264" s="491"/>
      <c r="B264" s="7" t="s">
        <v>10</v>
      </c>
      <c r="C264" s="494"/>
      <c r="D264" s="313"/>
      <c r="E264" s="314"/>
      <c r="F264" s="315"/>
      <c r="G264" s="84" t="s">
        <v>30</v>
      </c>
      <c r="H264" s="155" t="e">
        <f t="shared" si="251"/>
        <v>#DIV/0!</v>
      </c>
      <c r="I264" s="84" t="s">
        <v>30</v>
      </c>
      <c r="J264" s="167" t="e">
        <f>J239/I239</f>
        <v>#DIV/0!</v>
      </c>
      <c r="K264" s="84" t="s">
        <v>30</v>
      </c>
      <c r="L264" s="328" t="e">
        <f t="shared" si="252"/>
        <v>#DIV/0!</v>
      </c>
      <c r="M264" s="72" t="s">
        <v>30</v>
      </c>
      <c r="N264" s="167" t="e">
        <f t="shared" si="253"/>
        <v>#DIV/0!</v>
      </c>
      <c r="O264" s="84" t="s">
        <v>30</v>
      </c>
      <c r="P264" s="155" t="e">
        <f t="shared" si="254"/>
        <v>#DIV/0!</v>
      </c>
      <c r="Q264" s="28" t="s">
        <v>30</v>
      </c>
      <c r="R264" s="155" t="e">
        <f t="shared" si="255"/>
        <v>#DIV/0!</v>
      </c>
    </row>
    <row r="265" spans="1:24" s="32" customFormat="1" x14ac:dyDescent="0.2">
      <c r="A265" s="491"/>
      <c r="B265" s="7" t="s">
        <v>177</v>
      </c>
      <c r="C265" s="494"/>
      <c r="D265" s="313"/>
      <c r="E265" s="314"/>
      <c r="F265" s="315"/>
      <c r="G265" s="84" t="s">
        <v>30</v>
      </c>
      <c r="H265" s="155" t="e">
        <f t="shared" si="251"/>
        <v>#DIV/0!</v>
      </c>
      <c r="I265" s="84" t="s">
        <v>30</v>
      </c>
      <c r="J265" s="167" t="e">
        <f t="shared" ref="J265:J266" si="256">J240/I240</f>
        <v>#DIV/0!</v>
      </c>
      <c r="K265" s="84" t="s">
        <v>30</v>
      </c>
      <c r="L265" s="328" t="e">
        <f t="shared" si="252"/>
        <v>#DIV/0!</v>
      </c>
      <c r="M265" s="72" t="s">
        <v>30</v>
      </c>
      <c r="N265" s="167" t="e">
        <f t="shared" si="253"/>
        <v>#DIV/0!</v>
      </c>
      <c r="O265" s="84" t="s">
        <v>30</v>
      </c>
      <c r="P265" s="155" t="e">
        <f t="shared" si="254"/>
        <v>#DIV/0!</v>
      </c>
      <c r="Q265" s="28" t="s">
        <v>30</v>
      </c>
      <c r="R265" s="155" t="e">
        <f t="shared" si="255"/>
        <v>#DIV/0!</v>
      </c>
    </row>
    <row r="266" spans="1:24" s="32" customFormat="1" ht="12.75" thickBot="1" x14ac:dyDescent="0.25">
      <c r="A266" s="492"/>
      <c r="B266" s="8" t="s">
        <v>178</v>
      </c>
      <c r="C266" s="495"/>
      <c r="D266" s="322"/>
      <c r="E266" s="323"/>
      <c r="F266" s="324"/>
      <c r="G266" s="85" t="s">
        <v>30</v>
      </c>
      <c r="H266" s="156" t="e">
        <f t="shared" si="251"/>
        <v>#DIV/0!</v>
      </c>
      <c r="I266" s="85" t="s">
        <v>30</v>
      </c>
      <c r="J266" s="168" t="e">
        <f t="shared" si="256"/>
        <v>#DIV/0!</v>
      </c>
      <c r="K266" s="85" t="s">
        <v>30</v>
      </c>
      <c r="L266" s="383" t="e">
        <f t="shared" si="252"/>
        <v>#DIV/0!</v>
      </c>
      <c r="M266" s="73" t="s">
        <v>30</v>
      </c>
      <c r="N266" s="168" t="e">
        <f t="shared" si="253"/>
        <v>#DIV/0!</v>
      </c>
      <c r="O266" s="85" t="s">
        <v>30</v>
      </c>
      <c r="P266" s="156" t="e">
        <f t="shared" si="254"/>
        <v>#DIV/0!</v>
      </c>
      <c r="Q266" s="77" t="s">
        <v>30</v>
      </c>
      <c r="R266" s="156" t="e">
        <f t="shared" si="255"/>
        <v>#DIV/0!</v>
      </c>
    </row>
    <row r="268" spans="1:24" x14ac:dyDescent="0.2">
      <c r="B268" s="1" t="s">
        <v>41</v>
      </c>
    </row>
    <row r="270" spans="1:24" x14ac:dyDescent="0.2">
      <c r="A270" s="201"/>
      <c r="H270" s="43"/>
      <c r="Q270" s="2"/>
      <c r="R270" s="2"/>
      <c r="S270" s="2"/>
      <c r="T270" s="2"/>
      <c r="U270" s="2"/>
      <c r="V270" s="207"/>
      <c r="W270" s="207"/>
      <c r="X270" s="207"/>
    </row>
    <row r="271" spans="1:24" x14ac:dyDescent="0.2">
      <c r="A271" s="201"/>
      <c r="H271" s="43"/>
      <c r="Q271" s="2"/>
      <c r="R271" s="2"/>
      <c r="S271" s="2"/>
      <c r="T271" s="2"/>
      <c r="U271" s="2"/>
      <c r="V271" s="207"/>
      <c r="W271" s="207"/>
      <c r="X271" s="207"/>
    </row>
    <row r="272" spans="1:24" x14ac:dyDescent="0.2">
      <c r="A272" s="201"/>
    </row>
  </sheetData>
  <mergeCells count="94">
    <mergeCell ref="C66:C69"/>
    <mergeCell ref="C70:C73"/>
    <mergeCell ref="C74:C77"/>
    <mergeCell ref="A121:A132"/>
    <mergeCell ref="A93:A100"/>
    <mergeCell ref="C101:C104"/>
    <mergeCell ref="A101:A104"/>
    <mergeCell ref="C121:C124"/>
    <mergeCell ref="C125:C128"/>
    <mergeCell ref="C129:C132"/>
    <mergeCell ref="A78:A89"/>
    <mergeCell ref="C78:C81"/>
    <mergeCell ref="C82:C85"/>
    <mergeCell ref="C86:C89"/>
    <mergeCell ref="A66:A77"/>
    <mergeCell ref="A4:R4"/>
    <mergeCell ref="A5:R5"/>
    <mergeCell ref="A11:A22"/>
    <mergeCell ref="A23:A34"/>
    <mergeCell ref="C54:C57"/>
    <mergeCell ref="A54:A65"/>
    <mergeCell ref="C11:C14"/>
    <mergeCell ref="C15:C18"/>
    <mergeCell ref="C19:C22"/>
    <mergeCell ref="C23:C26"/>
    <mergeCell ref="C27:C30"/>
    <mergeCell ref="C31:C34"/>
    <mergeCell ref="C38:C41"/>
    <mergeCell ref="C42:C45"/>
    <mergeCell ref="C46:C49"/>
    <mergeCell ref="A38:A49"/>
    <mergeCell ref="A6:R6"/>
    <mergeCell ref="C93:C96"/>
    <mergeCell ref="C97:C100"/>
    <mergeCell ref="A109:A120"/>
    <mergeCell ref="C109:C112"/>
    <mergeCell ref="C113:C116"/>
    <mergeCell ref="C117:C120"/>
    <mergeCell ref="G8:H8"/>
    <mergeCell ref="I8:J8"/>
    <mergeCell ref="K8:L8"/>
    <mergeCell ref="M8:N8"/>
    <mergeCell ref="O8:P8"/>
    <mergeCell ref="Q8:R8"/>
    <mergeCell ref="C58:C61"/>
    <mergeCell ref="C62:C65"/>
    <mergeCell ref="A8:A9"/>
    <mergeCell ref="A187:A198"/>
    <mergeCell ref="A202:A213"/>
    <mergeCell ref="C234:C237"/>
    <mergeCell ref="C238:C241"/>
    <mergeCell ref="C175:C178"/>
    <mergeCell ref="C179:C182"/>
    <mergeCell ref="C156:C159"/>
    <mergeCell ref="A148:A159"/>
    <mergeCell ref="C163:C166"/>
    <mergeCell ref="C171:C174"/>
    <mergeCell ref="C167:C170"/>
    <mergeCell ref="A163:A166"/>
    <mergeCell ref="A167:A174"/>
    <mergeCell ref="C152:C155"/>
    <mergeCell ref="C148:C151"/>
    <mergeCell ref="B8:B9"/>
    <mergeCell ref="C8:C9"/>
    <mergeCell ref="A249:A251"/>
    <mergeCell ref="B249:C249"/>
    <mergeCell ref="B250:C250"/>
    <mergeCell ref="B251:C251"/>
    <mergeCell ref="A175:A186"/>
    <mergeCell ref="C206:C209"/>
    <mergeCell ref="C210:C213"/>
    <mergeCell ref="A218:A229"/>
    <mergeCell ref="C218:C221"/>
    <mergeCell ref="C222:C225"/>
    <mergeCell ref="C226:C229"/>
    <mergeCell ref="C183:C186"/>
    <mergeCell ref="C187:C190"/>
    <mergeCell ref="A136:A147"/>
    <mergeCell ref="C136:C139"/>
    <mergeCell ref="C140:C143"/>
    <mergeCell ref="C144:C147"/>
    <mergeCell ref="A255:A266"/>
    <mergeCell ref="C255:C258"/>
    <mergeCell ref="C259:C262"/>
    <mergeCell ref="C263:C266"/>
    <mergeCell ref="A252:A254"/>
    <mergeCell ref="B252:C252"/>
    <mergeCell ref="B253:C253"/>
    <mergeCell ref="B254:C254"/>
    <mergeCell ref="C191:C194"/>
    <mergeCell ref="C195:C198"/>
    <mergeCell ref="C202:C205"/>
    <mergeCell ref="C230:C233"/>
    <mergeCell ref="A230:A241"/>
  </mergeCells>
  <pageMargins left="0" right="0" top="0" bottom="0" header="0.31496062992125984" footer="0.31496062992125984"/>
  <pageSetup paperSize="9" scale="90" orientation="landscape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96"/>
  <sheetViews>
    <sheetView tabSelected="1" topLeftCell="A121" zoomScaleNormal="100" workbookViewId="0">
      <selection activeCell="I176" sqref="I176"/>
    </sheetView>
  </sheetViews>
  <sheetFormatPr defaultRowHeight="12" x14ac:dyDescent="0.2"/>
  <cols>
    <col min="1" max="1" width="9.5" style="1" customWidth="1"/>
    <col min="2" max="2" width="6.5" style="1" customWidth="1"/>
    <col min="3" max="3" width="4.5" style="11" bestFit="1" customWidth="1"/>
    <col min="4" max="6" width="11.1640625" style="300" hidden="1" customWidth="1"/>
    <col min="7" max="7" width="8.1640625" style="2" customWidth="1"/>
    <col min="8" max="8" width="8" style="43" customWidth="1"/>
    <col min="9" max="9" width="15.6640625" style="2" customWidth="1"/>
    <col min="10" max="10" width="8.1640625" style="2" customWidth="1"/>
    <col min="11" max="11" width="5.33203125" style="2" customWidth="1"/>
    <col min="12" max="12" width="15.6640625" style="2" customWidth="1"/>
    <col min="13" max="13" width="8.1640625" style="2" customWidth="1"/>
    <col min="14" max="14" width="5.33203125" style="2" customWidth="1"/>
    <col min="15" max="15" width="15.6640625" style="2" customWidth="1"/>
    <col min="16" max="16" width="8.1640625" style="2" customWidth="1"/>
    <col min="17" max="17" width="5.33203125" style="2" customWidth="1"/>
    <col min="18" max="18" width="15.6640625" style="2" customWidth="1"/>
    <col min="19" max="19" width="8.1640625" style="2" customWidth="1"/>
    <col min="20" max="20" width="5.33203125" style="2" customWidth="1"/>
    <col min="21" max="21" width="15.6640625" style="2" customWidth="1"/>
    <col min="22" max="22" width="8.1640625" style="207" customWidth="1"/>
    <col min="23" max="23" width="5.33203125" style="207" customWidth="1"/>
    <col min="24" max="24" width="18.1640625" style="207" customWidth="1"/>
  </cols>
  <sheetData>
    <row r="1" spans="1:24" x14ac:dyDescent="0.2">
      <c r="X1" s="207" t="s">
        <v>42</v>
      </c>
    </row>
    <row r="2" spans="1:24" x14ac:dyDescent="0.2">
      <c r="A2" s="1" t="str">
        <f>Ф_2!A2</f>
        <v>{org_name}</v>
      </c>
      <c r="W2" s="415" t="s">
        <v>209</v>
      </c>
      <c r="X2" s="207" t="str">
        <f>Ф_2!R2</f>
        <v>{date_print}</v>
      </c>
    </row>
    <row r="3" spans="1:24" ht="6" customHeight="1" x14ac:dyDescent="0.2">
      <c r="W3" s="1"/>
    </row>
    <row r="4" spans="1:24" ht="15.75" x14ac:dyDescent="0.25">
      <c r="A4" s="521" t="s">
        <v>28</v>
      </c>
      <c r="B4" s="521"/>
      <c r="C4" s="521"/>
      <c r="D4" s="521"/>
      <c r="E4" s="521"/>
      <c r="F4" s="521"/>
      <c r="G4" s="521"/>
      <c r="H4" s="521"/>
      <c r="I4" s="521"/>
      <c r="J4" s="521"/>
      <c r="K4" s="521"/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1"/>
      <c r="X4" s="521"/>
    </row>
    <row r="5" spans="1:24" ht="12.6" customHeight="1" x14ac:dyDescent="0.25">
      <c r="A5" s="514" t="s">
        <v>43</v>
      </c>
      <c r="B5" s="514"/>
      <c r="C5" s="514"/>
      <c r="D5" s="514"/>
      <c r="E5" s="514"/>
      <c r="F5" s="514"/>
      <c r="G5" s="514"/>
      <c r="H5" s="514"/>
      <c r="I5" s="514"/>
      <c r="J5" s="514"/>
      <c r="K5" s="514"/>
      <c r="L5" s="514"/>
      <c r="M5" s="514"/>
      <c r="N5" s="514"/>
      <c r="O5" s="514"/>
      <c r="P5" s="514"/>
      <c r="Q5" s="514"/>
      <c r="R5" s="514"/>
      <c r="S5" s="514"/>
      <c r="T5" s="514"/>
      <c r="U5" s="514"/>
      <c r="V5" s="514"/>
      <c r="W5" s="514"/>
      <c r="X5" s="514"/>
    </row>
    <row r="6" spans="1:24" ht="15.75" x14ac:dyDescent="0.25">
      <c r="A6" s="514" t="str">
        <f>Ф_2!A6</f>
        <v>за период с {date_report_begin} г.  по  {date_report_end} г.</v>
      </c>
      <c r="B6" s="539"/>
      <c r="C6" s="539"/>
      <c r="D6" s="539"/>
      <c r="E6" s="539"/>
      <c r="F6" s="539"/>
      <c r="G6" s="539"/>
      <c r="H6" s="539"/>
      <c r="I6" s="539"/>
      <c r="J6" s="539"/>
      <c r="K6" s="539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39"/>
    </row>
    <row r="7" spans="1:24" ht="11.45" customHeight="1" thickBot="1" x14ac:dyDescent="0.25">
      <c r="A7" s="27"/>
      <c r="B7" s="27"/>
      <c r="C7" s="27"/>
      <c r="D7" s="301"/>
      <c r="E7" s="301"/>
      <c r="F7" s="301"/>
      <c r="G7" s="27"/>
      <c r="H7" s="44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2.75" customHeight="1" thickBot="1" x14ac:dyDescent="0.25">
      <c r="A8" s="540" t="s">
        <v>24</v>
      </c>
      <c r="B8" s="542" t="s">
        <v>25</v>
      </c>
      <c r="C8" s="512"/>
      <c r="D8" s="302"/>
      <c r="E8" s="303"/>
      <c r="F8" s="303"/>
      <c r="G8" s="516" t="str">
        <f>Ф_2!G8</f>
        <v>Брест</v>
      </c>
      <c r="H8" s="518"/>
      <c r="I8" s="517"/>
      <c r="J8" s="518" t="str">
        <f>Ф_2!I8</f>
        <v>Кобрин</v>
      </c>
      <c r="K8" s="518"/>
      <c r="L8" s="518"/>
      <c r="M8" s="516" t="str">
        <f>Ф_2!K8</f>
        <v>Каменец</v>
      </c>
      <c r="N8" s="518"/>
      <c r="O8" s="517"/>
      <c r="P8" s="518" t="str">
        <f>Ф_2!M8</f>
        <v>Жабинка</v>
      </c>
      <c r="Q8" s="518"/>
      <c r="R8" s="518"/>
      <c r="S8" s="516" t="str">
        <f>Ф_2!O8</f>
        <v>Малорита</v>
      </c>
      <c r="T8" s="518"/>
      <c r="U8" s="517"/>
      <c r="V8" s="518" t="str">
        <f>Ф_2!Q8</f>
        <v>ИТОГО</v>
      </c>
      <c r="W8" s="518"/>
      <c r="X8" s="517"/>
    </row>
    <row r="9" spans="1:24" ht="46.15" customHeight="1" thickBot="1" x14ac:dyDescent="0.25">
      <c r="A9" s="541"/>
      <c r="B9" s="543"/>
      <c r="C9" s="503"/>
      <c r="D9" s="304" t="s">
        <v>197</v>
      </c>
      <c r="E9" s="305" t="s">
        <v>24</v>
      </c>
      <c r="F9" s="305" t="s">
        <v>198</v>
      </c>
      <c r="G9" s="82" t="s">
        <v>44</v>
      </c>
      <c r="H9" s="45" t="s">
        <v>45</v>
      </c>
      <c r="I9" s="64" t="s">
        <v>46</v>
      </c>
      <c r="J9" s="40" t="s">
        <v>44</v>
      </c>
      <c r="K9" s="45" t="s">
        <v>45</v>
      </c>
      <c r="L9" s="95" t="s">
        <v>46</v>
      </c>
      <c r="M9" s="82" t="s">
        <v>44</v>
      </c>
      <c r="N9" s="45" t="s">
        <v>45</v>
      </c>
      <c r="O9" s="64" t="s">
        <v>46</v>
      </c>
      <c r="P9" s="40" t="s">
        <v>44</v>
      </c>
      <c r="Q9" s="45" t="s">
        <v>45</v>
      </c>
      <c r="R9" s="95" t="s">
        <v>46</v>
      </c>
      <c r="S9" s="82" t="s">
        <v>44</v>
      </c>
      <c r="T9" s="45" t="s">
        <v>45</v>
      </c>
      <c r="U9" s="64" t="s">
        <v>46</v>
      </c>
      <c r="V9" s="40" t="s">
        <v>44</v>
      </c>
      <c r="W9" s="45" t="s">
        <v>45</v>
      </c>
      <c r="X9" s="64" t="s">
        <v>46</v>
      </c>
    </row>
    <row r="10" spans="1:24" ht="13.9" customHeight="1" thickBot="1" x14ac:dyDescent="0.25">
      <c r="A10" s="118">
        <v>1</v>
      </c>
      <c r="B10" s="117">
        <v>2</v>
      </c>
      <c r="C10" s="120">
        <v>3</v>
      </c>
      <c r="D10" s="306"/>
      <c r="E10" s="306"/>
      <c r="F10" s="306"/>
      <c r="G10" s="125">
        <v>4</v>
      </c>
      <c r="H10" s="123">
        <v>5</v>
      </c>
      <c r="I10" s="126">
        <v>6</v>
      </c>
      <c r="J10" s="127">
        <v>7</v>
      </c>
      <c r="K10" s="123">
        <v>8</v>
      </c>
      <c r="L10" s="128">
        <v>9</v>
      </c>
      <c r="M10" s="125">
        <v>10</v>
      </c>
      <c r="N10" s="123">
        <v>11</v>
      </c>
      <c r="O10" s="126">
        <v>12</v>
      </c>
      <c r="P10" s="127">
        <v>13</v>
      </c>
      <c r="Q10" s="123">
        <v>14</v>
      </c>
      <c r="R10" s="128">
        <v>15</v>
      </c>
      <c r="S10" s="125">
        <v>16</v>
      </c>
      <c r="T10" s="123">
        <v>17</v>
      </c>
      <c r="U10" s="126">
        <v>18</v>
      </c>
      <c r="V10" s="119">
        <v>19</v>
      </c>
      <c r="W10" s="123">
        <v>20</v>
      </c>
      <c r="X10" s="122">
        <v>21</v>
      </c>
    </row>
    <row r="11" spans="1:24" ht="12" customHeight="1" x14ac:dyDescent="0.2">
      <c r="A11" s="508" t="s">
        <v>4</v>
      </c>
      <c r="B11" s="5" t="s">
        <v>176</v>
      </c>
      <c r="C11" s="493" t="s">
        <v>16</v>
      </c>
      <c r="D11" s="310">
        <v>1</v>
      </c>
      <c r="E11" s="311" t="s">
        <v>199</v>
      </c>
      <c r="F11" s="312">
        <v>1</v>
      </c>
      <c r="G11" s="83">
        <f>SUMIFS(Квитанции!Q:Q,Квитанции!B:B,G$8,Квитанции!D:D,$B11,Квитанции!E:E,$D11,Квитанции!K:K,$E11,Квитанции!F:F,$F11,Квитанции!C:C,0)</f>
        <v>0</v>
      </c>
      <c r="H11" s="46" t="e">
        <f>G11/Ф_2!G11*100</f>
        <v>#DIV/0!</v>
      </c>
      <c r="I11" s="154">
        <f>SUMIFS(Квитанции!R:R,Квитанции!B:B,G$8,Квитанции!D:D,$B11,Квитанции!E:E,$D11,Квитанции!K:K,$E11,Квитанции!F:F,$F11,Квитанции!C:C,0)</f>
        <v>0</v>
      </c>
      <c r="J11" s="71">
        <f>SUMIFS(Квитанции!Q:Q,Квитанции!B:B,J$8,Квитанции!D:D,$B11,Квитанции!E:E,$D11,Квитанции!K:K,$E11,Квитанции!F:F,$F11,Квитанции!C:C,0)</f>
        <v>0</v>
      </c>
      <c r="K11" s="46" t="e">
        <f>J11/Ф_2!J11*100</f>
        <v>#DIV/0!</v>
      </c>
      <c r="L11" s="166">
        <f>SUMIFS(Квитанции!R:R,Квитанции!B:B,J$8,Квитанции!D:D,$B11,Квитанции!E:E,$D11,Квитанции!K:K,$E11,Квитанции!F:F,$F11,Квитанции!C:C,0)</f>
        <v>0</v>
      </c>
      <c r="M11" s="83">
        <f>SUMIFS(Квитанции!Q:Q,Квитанции!B:B,M$8,Квитанции!D:D,$B11,Квитанции!E:E,$D11,Квитанции!K:K,$E11,Квитанции!F:F,$F11,Квитанции!C:C,0)</f>
        <v>0</v>
      </c>
      <c r="N11" s="46" t="e">
        <f>M11/Ф_2!M11*100</f>
        <v>#DIV/0!</v>
      </c>
      <c r="O11" s="154">
        <f>SUMIFS(Квитанции!R:R,Квитанции!B:B,M$8,Квитанции!D:D,$B11,Квитанции!E:E,$D11,Квитанции!K:K,$E11,Квитанции!F:F,$F11,Квитанции!C:C,0)</f>
        <v>0</v>
      </c>
      <c r="P11" s="71">
        <f>SUMIFS(Квитанции!Q:Q,Квитанции!B:B,P$8,Квитанции!D:D,$B11,Квитанции!E:E,$D11,Квитанции!K:K,$E11,Квитанции!F:F,$F11,Квитанции!C:C,0)</f>
        <v>0</v>
      </c>
      <c r="Q11" s="46" t="e">
        <f>P11/Ф_2!P11*100</f>
        <v>#DIV/0!</v>
      </c>
      <c r="R11" s="166">
        <f>SUMIFS(Квитанции!R:R,Квитанции!B:B,P$8,Квитанции!D:D,$B11,Квитанции!E:E,$D11,Квитанции!K:K,$E11,Квитанции!F:F,$F11,Квитанции!C:C,0)</f>
        <v>0</v>
      </c>
      <c r="S11" s="83">
        <f>SUMIFS(Квитанции!Q:Q,Квитанции!B:B,S$8,Квитанции!D:D,$B11,Квитанции!E:E,$D11,Квитанции!K:K,$E11,Квитанции!F:F,$F11,Квитанции!C:C,0)</f>
        <v>0</v>
      </c>
      <c r="T11" s="46" t="e">
        <f>S11/Ф_2!S11*100</f>
        <v>#DIV/0!</v>
      </c>
      <c r="U11" s="154">
        <f>SUMIFS(Квитанции!R:R,Квитанции!B:B,S$8,Квитанции!D:D,$B11,Квитанции!E:E,$D11,Квитанции!K:K,$E11,Квитанции!F:F,$F11,Квитанции!C:C,0)</f>
        <v>0</v>
      </c>
      <c r="V11" s="129">
        <f>G11+J11+M11+P11+S11</f>
        <v>0</v>
      </c>
      <c r="W11" s="202" t="e">
        <f>V11/Ф_2!V11*100</f>
        <v>#DIV/0!</v>
      </c>
      <c r="X11" s="161">
        <f>I11+L11+O11+R11+U11</f>
        <v>0</v>
      </c>
    </row>
    <row r="12" spans="1:24" x14ac:dyDescent="0.2">
      <c r="A12" s="509"/>
      <c r="B12" s="7" t="s">
        <v>10</v>
      </c>
      <c r="C12" s="494"/>
      <c r="D12" s="313">
        <v>1</v>
      </c>
      <c r="E12" s="314" t="s">
        <v>199</v>
      </c>
      <c r="F12" s="315">
        <v>1</v>
      </c>
      <c r="G12" s="84">
        <f>SUMIFS(Квитанции!Q:Q,Квитанции!B:B,G$8,Квитанции!D:D,$B12,Квитанции!E:E,$D12,Квитанции!K:K,$E12,Квитанции!F:F,$F12,Квитанции!C:C,0)</f>
        <v>0</v>
      </c>
      <c r="H12" s="47" t="e">
        <f>G12/Ф_2!G12*100</f>
        <v>#DIV/0!</v>
      </c>
      <c r="I12" s="155">
        <f>SUMIFS(Квитанции!R:R,Квитанции!B:B,G$8,Квитанции!D:D,$B12,Квитанции!E:E,$D12,Квитанции!K:K,$E12,Квитанции!F:F,$F12,Квитанции!C:C,0)</f>
        <v>0</v>
      </c>
      <c r="J12" s="72">
        <f>SUMIFS(Квитанции!Q:Q,Квитанции!B:B,J$8,Квитанции!D:D,$B12,Квитанции!E:E,$D12,Квитанции!K:K,$E12,Квитанции!F:F,$F12,Квитанции!C:C,0)</f>
        <v>0</v>
      </c>
      <c r="K12" s="47" t="e">
        <f>J12/Ф_2!J12*100</f>
        <v>#DIV/0!</v>
      </c>
      <c r="L12" s="167">
        <f>SUMIFS(Квитанции!R:R,Квитанции!B:B,J$8,Квитанции!D:D,$B12,Квитанции!E:E,$D12,Квитанции!K:K,$E12,Квитанции!F:F,$F12,Квитанции!C:C,0)</f>
        <v>0</v>
      </c>
      <c r="M12" s="84">
        <f>SUMIFS(Квитанции!Q:Q,Квитанции!B:B,M$8,Квитанции!D:D,$B12,Квитанции!E:E,$D12,Квитанции!K:K,$E12,Квитанции!F:F,$F12,Квитанции!C:C,0)</f>
        <v>0</v>
      </c>
      <c r="N12" s="47" t="e">
        <f>M12/Ф_2!M12*100</f>
        <v>#DIV/0!</v>
      </c>
      <c r="O12" s="155">
        <f>SUMIFS(Квитанции!R:R,Квитанции!B:B,M$8,Квитанции!D:D,$B12,Квитанции!E:E,$D12,Квитанции!K:K,$E12,Квитанции!F:F,$F12,Квитанции!C:C,0)</f>
        <v>0</v>
      </c>
      <c r="P12" s="72">
        <f>SUMIFS(Квитанции!Q:Q,Квитанции!B:B,P$8,Квитанции!D:D,$B12,Квитанции!E:E,$D12,Квитанции!K:K,$E12,Квитанции!F:F,$F12,Квитанции!C:C,0)</f>
        <v>0</v>
      </c>
      <c r="Q12" s="47" t="e">
        <f>P12/Ф_2!P12*100</f>
        <v>#DIV/0!</v>
      </c>
      <c r="R12" s="167">
        <f>SUMIFS(Квитанции!R:R,Квитанции!B:B,P$8,Квитанции!D:D,$B12,Квитанции!E:E,$D12,Квитанции!K:K,$E12,Квитанции!F:F,$F12,Квитанции!C:C,0)</f>
        <v>0</v>
      </c>
      <c r="S12" s="84">
        <f>SUMIFS(Квитанции!Q:Q,Квитанции!B:B,S$8,Квитанции!D:D,$B12,Квитанции!E:E,$D12,Квитанции!K:K,$E12,Квитанции!F:F,$F12,Квитанции!C:C,0)</f>
        <v>0</v>
      </c>
      <c r="T12" s="47" t="e">
        <f>S12/Ф_2!S12*100</f>
        <v>#DIV/0!</v>
      </c>
      <c r="U12" s="155">
        <f>SUMIFS(Квитанции!R:R,Квитанции!B:B,S$8,Квитанции!D:D,$B12,Квитанции!E:E,$D12,Квитанции!K:K,$E12,Квитанции!F:F,$F12,Квитанции!C:C,0)</f>
        <v>0</v>
      </c>
      <c r="V12" s="30">
        <f>G12+J12+M12+P12+S12</f>
        <v>0</v>
      </c>
      <c r="W12" s="47" t="e">
        <f>V12/Ф_2!V12*100</f>
        <v>#DIV/0!</v>
      </c>
      <c r="X12" s="158">
        <f>I12+L12+O12+R12+U12</f>
        <v>0</v>
      </c>
    </row>
    <row r="13" spans="1:24" x14ac:dyDescent="0.2">
      <c r="A13" s="509"/>
      <c r="B13" s="7" t="s">
        <v>177</v>
      </c>
      <c r="C13" s="494"/>
      <c r="D13" s="313">
        <v>1</v>
      </c>
      <c r="E13" s="314" t="s">
        <v>199</v>
      </c>
      <c r="F13" s="315">
        <v>1</v>
      </c>
      <c r="G13" s="84">
        <f>SUMIFS(Квитанции!Q:Q,Квитанции!B:B,G$8,Квитанции!D:D,$B13,Квитанции!E:E,$D13,Квитанции!K:K,$E13,Квитанции!F:F,$F13,Квитанции!C:C,0)</f>
        <v>0</v>
      </c>
      <c r="H13" s="47" t="e">
        <f>G13/Ф_2!G13*100</f>
        <v>#DIV/0!</v>
      </c>
      <c r="I13" s="155">
        <f>SUMIFS(Квитанции!R:R,Квитанции!B:B,G$8,Квитанции!D:D,$B13,Квитанции!E:E,$D13,Квитанции!K:K,$E13,Квитанции!F:F,$F13,Квитанции!C:C,0)</f>
        <v>0</v>
      </c>
      <c r="J13" s="72">
        <f>SUMIFS(Квитанции!Q:Q,Квитанции!B:B,J$8,Квитанции!D:D,$B13,Квитанции!E:E,$D13,Квитанции!K:K,$E13,Квитанции!F:F,$F13,Квитанции!C:C,0)</f>
        <v>0</v>
      </c>
      <c r="K13" s="47" t="e">
        <f>J13/Ф_2!J13*100</f>
        <v>#DIV/0!</v>
      </c>
      <c r="L13" s="167">
        <f>SUMIFS(Квитанции!R:R,Квитанции!B:B,J$8,Квитанции!D:D,$B13,Квитанции!E:E,$D13,Квитанции!K:K,$E13,Квитанции!F:F,$F13,Квитанции!C:C,0)</f>
        <v>0</v>
      </c>
      <c r="M13" s="84">
        <f>SUMIFS(Квитанции!Q:Q,Квитанции!B:B,M$8,Квитанции!D:D,$B13,Квитанции!E:E,$D13,Квитанции!K:K,$E13,Квитанции!F:F,$F13,Квитанции!C:C,0)</f>
        <v>0</v>
      </c>
      <c r="N13" s="47" t="e">
        <f>M13/Ф_2!M13*100</f>
        <v>#DIV/0!</v>
      </c>
      <c r="O13" s="155">
        <f>SUMIFS(Квитанции!R:R,Квитанции!B:B,M$8,Квитанции!D:D,$B13,Квитанции!E:E,$D13,Квитанции!K:K,$E13,Квитанции!F:F,$F13,Квитанции!C:C,0)</f>
        <v>0</v>
      </c>
      <c r="P13" s="72">
        <f>SUMIFS(Квитанции!Q:Q,Квитанции!B:B,P$8,Квитанции!D:D,$B13,Квитанции!E:E,$D13,Квитанции!K:K,$E13,Квитанции!F:F,$F13,Квитанции!C:C,0)</f>
        <v>0</v>
      </c>
      <c r="Q13" s="47" t="e">
        <f>P13/Ф_2!P13*100</f>
        <v>#DIV/0!</v>
      </c>
      <c r="R13" s="167">
        <f>SUMIFS(Квитанции!R:R,Квитанции!B:B,P$8,Квитанции!D:D,$B13,Квитанции!E:E,$D13,Квитанции!K:K,$E13,Квитанции!F:F,$F13,Квитанции!C:C,0)</f>
        <v>0</v>
      </c>
      <c r="S13" s="84">
        <f>SUMIFS(Квитанции!Q:Q,Квитанции!B:B,S$8,Квитанции!D:D,$B13,Квитанции!E:E,$D13,Квитанции!K:K,$E13,Квитанции!F:F,$F13,Квитанции!C:C,0)</f>
        <v>0</v>
      </c>
      <c r="T13" s="47" t="e">
        <f>S13/Ф_2!S13*100</f>
        <v>#DIV/0!</v>
      </c>
      <c r="U13" s="155">
        <f>SUMIFS(Квитанции!R:R,Квитанции!B:B,S$8,Квитанции!D:D,$B13,Квитанции!E:E,$D13,Квитанции!K:K,$E13,Квитанции!F:F,$F13,Квитанции!C:C,0)</f>
        <v>0</v>
      </c>
      <c r="V13" s="130">
        <f>G13+J13+M13+P13+S13</f>
        <v>0</v>
      </c>
      <c r="W13" s="47" t="e">
        <f>V13/Ф_2!V13*100</f>
        <v>#DIV/0!</v>
      </c>
      <c r="X13" s="158">
        <f>I13+L13+O13+R13+U13</f>
        <v>0</v>
      </c>
    </row>
    <row r="14" spans="1:24" ht="12.75" thickBot="1" x14ac:dyDescent="0.25">
      <c r="A14" s="509"/>
      <c r="B14" s="8" t="s">
        <v>12</v>
      </c>
      <c r="C14" s="495"/>
      <c r="D14" s="313"/>
      <c r="E14" s="314"/>
      <c r="F14" s="315"/>
      <c r="G14" s="85">
        <f>G11+G12+G13</f>
        <v>0</v>
      </c>
      <c r="H14" s="65" t="e">
        <f>G14/Ф_2!G14*100</f>
        <v>#DIV/0!</v>
      </c>
      <c r="I14" s="156">
        <f t="shared" ref="I14:X14" si="0">I11+I12+I13</f>
        <v>0</v>
      </c>
      <c r="J14" s="73">
        <f t="shared" si="0"/>
        <v>0</v>
      </c>
      <c r="K14" s="65" t="e">
        <f>J14/Ф_2!J14*100</f>
        <v>#DIV/0!</v>
      </c>
      <c r="L14" s="168">
        <f t="shared" si="0"/>
        <v>0</v>
      </c>
      <c r="M14" s="85">
        <f t="shared" si="0"/>
        <v>0</v>
      </c>
      <c r="N14" s="65" t="e">
        <f>M14/Ф_2!M14*100</f>
        <v>#DIV/0!</v>
      </c>
      <c r="O14" s="156">
        <f t="shared" si="0"/>
        <v>0</v>
      </c>
      <c r="P14" s="73">
        <f t="shared" si="0"/>
        <v>0</v>
      </c>
      <c r="Q14" s="65" t="e">
        <f>P14/Ф_2!P14*100</f>
        <v>#DIV/0!</v>
      </c>
      <c r="R14" s="168">
        <f t="shared" si="0"/>
        <v>0</v>
      </c>
      <c r="S14" s="85">
        <f t="shared" si="0"/>
        <v>0</v>
      </c>
      <c r="T14" s="65" t="e">
        <f>S14/Ф_2!S14*100</f>
        <v>#DIV/0!</v>
      </c>
      <c r="U14" s="156">
        <f t="shared" si="0"/>
        <v>0</v>
      </c>
      <c r="V14" s="90">
        <f t="shared" si="0"/>
        <v>0</v>
      </c>
      <c r="W14" s="48" t="e">
        <f>V14/Ф_2!V14*100</f>
        <v>#DIV/0!</v>
      </c>
      <c r="X14" s="162">
        <f t="shared" si="0"/>
        <v>0</v>
      </c>
    </row>
    <row r="15" spans="1:24" x14ac:dyDescent="0.2">
      <c r="A15" s="509"/>
      <c r="B15" s="5" t="s">
        <v>176</v>
      </c>
      <c r="C15" s="493" t="s">
        <v>17</v>
      </c>
      <c r="D15" s="313">
        <v>3</v>
      </c>
      <c r="E15" s="314" t="s">
        <v>199</v>
      </c>
      <c r="F15" s="315">
        <v>1</v>
      </c>
      <c r="G15" s="89">
        <f>SUMIFS(Квитанции!Q:Q,Квитанции!B:B,G$8,Квитанции!D:D,$B15,Квитанции!E:E,$D15,Квитанции!K:K,$E15,Квитанции!F:F,$F15,Квитанции!C:C,0)</f>
        <v>0</v>
      </c>
      <c r="H15" s="203" t="e">
        <f>G15/Ф_2!G15*100</f>
        <v>#DIV/0!</v>
      </c>
      <c r="I15" s="160">
        <f>SUMIFS(Квитанции!R:R,Квитанции!B:B,G$8,Квитанции!D:D,$B15,Квитанции!E:E,$D15,Квитанции!K:K,$E15,Квитанции!F:F,$F15,Квитанции!C:C,0)</f>
        <v>0</v>
      </c>
      <c r="J15" s="75">
        <f>SUMIFS(Квитанции!Q:Q,Квитанции!B:B,J$8,Квитанции!D:D,$B15,Квитанции!E:E,$D15,Квитанции!K:K,$E15,Квитанции!F:F,$F15,Квитанции!C:C,0)</f>
        <v>0</v>
      </c>
      <c r="K15" s="203" t="e">
        <f>J15/Ф_2!J15*100</f>
        <v>#DIV/0!</v>
      </c>
      <c r="L15" s="172">
        <f>SUMIFS(Квитанции!R:R,Квитанции!B:B,J$8,Квитанции!D:D,$B15,Квитанции!E:E,$D15,Квитанции!K:K,$E15,Квитанции!F:F,$F15,Квитанции!C:C,0)</f>
        <v>0</v>
      </c>
      <c r="M15" s="89">
        <f>SUMIFS(Квитанции!Q:Q,Квитанции!B:B,M$8,Квитанции!D:D,$B15,Квитанции!E:E,$D15,Квитанции!K:K,$E15,Квитанции!F:F,$F15,Квитанции!C:C,0)</f>
        <v>0</v>
      </c>
      <c r="N15" s="203" t="e">
        <f>M15/Ф_2!M15*100</f>
        <v>#DIV/0!</v>
      </c>
      <c r="O15" s="160">
        <f>SUMIFS(Квитанции!R:R,Квитанции!B:B,M$8,Квитанции!D:D,$B15,Квитанции!E:E,$D15,Квитанции!K:K,$E15,Квитанции!F:F,$F15,Квитанции!C:C,0)</f>
        <v>0</v>
      </c>
      <c r="P15" s="75">
        <f>SUMIFS(Квитанции!Q:Q,Квитанции!B:B,P$8,Квитанции!D:D,$B15,Квитанции!E:E,$D15,Квитанции!K:K,$E15,Квитанции!F:F,$F15,Квитанции!C:C,0)</f>
        <v>0</v>
      </c>
      <c r="Q15" s="203" t="e">
        <f>P15/Ф_2!P15*100</f>
        <v>#DIV/0!</v>
      </c>
      <c r="R15" s="172">
        <f>SUMIFS(Квитанции!R:R,Квитанции!B:B,P$8,Квитанции!D:D,$B15,Квитанции!E:E,$D15,Квитанции!K:K,$E15,Квитанции!F:F,$F15,Квитанции!C:C,0)</f>
        <v>0</v>
      </c>
      <c r="S15" s="89">
        <f>SUMIFS(Квитанции!Q:Q,Квитанции!B:B,S$8,Квитанции!D:D,$B15,Квитанции!E:E,$D15,Квитанции!K:K,$E15,Квитанции!F:F,$F15,Квитанции!C:C,0)</f>
        <v>0</v>
      </c>
      <c r="T15" s="203" t="e">
        <f>S15/Ф_2!S15*100</f>
        <v>#DIV/0!</v>
      </c>
      <c r="U15" s="160">
        <f>SUMIFS(Квитанции!R:R,Квитанции!B:B,S$8,Квитанции!D:D,$B15,Квитанции!E:E,$D15,Квитанции!K:K,$E15,Квитанции!F:F,$F15,Квитанции!C:C,0)</f>
        <v>0</v>
      </c>
      <c r="V15" s="27">
        <f>G15+J15+M15+P15+S15</f>
        <v>0</v>
      </c>
      <c r="W15" s="204" t="e">
        <f>V15/Ф_2!V15*100</f>
        <v>#DIV/0!</v>
      </c>
      <c r="X15" s="163">
        <f>I15+L15+O15+R15+U15</f>
        <v>0</v>
      </c>
    </row>
    <row r="16" spans="1:24" x14ac:dyDescent="0.2">
      <c r="A16" s="509"/>
      <c r="B16" s="7" t="s">
        <v>10</v>
      </c>
      <c r="C16" s="494"/>
      <c r="D16" s="313">
        <v>3</v>
      </c>
      <c r="E16" s="314" t="s">
        <v>199</v>
      </c>
      <c r="F16" s="315">
        <v>1</v>
      </c>
      <c r="G16" s="84">
        <f>SUMIFS(Квитанции!Q:Q,Квитанции!B:B,G$8,Квитанции!D:D,$B16,Квитанции!E:E,$D16,Квитанции!K:K,$E16,Квитанции!F:F,$F16,Квитанции!C:C,0)</f>
        <v>0</v>
      </c>
      <c r="H16" s="47" t="e">
        <f>G16/Ф_2!G16*100</f>
        <v>#DIV/0!</v>
      </c>
      <c r="I16" s="155">
        <f>SUMIFS(Квитанции!R:R,Квитанции!B:B,G$8,Квитанции!D:D,$B16,Квитанции!E:E,$D16,Квитанции!K:K,$E16,Квитанции!F:F,$F16,Квитанции!C:C,0)</f>
        <v>0</v>
      </c>
      <c r="J16" s="72">
        <f>SUMIFS(Квитанции!Q:Q,Квитанции!B:B,J$8,Квитанции!D:D,$B16,Квитанции!E:E,$D16,Квитанции!K:K,$E16,Квитанции!F:F,$F16,Квитанции!C:C,0)</f>
        <v>0</v>
      </c>
      <c r="K16" s="47" t="e">
        <f>J16/Ф_2!J16*100</f>
        <v>#DIV/0!</v>
      </c>
      <c r="L16" s="167">
        <f>SUMIFS(Квитанции!R:R,Квитанции!B:B,J$8,Квитанции!D:D,$B16,Квитанции!E:E,$D16,Квитанции!K:K,$E16,Квитанции!F:F,$F16,Квитанции!C:C,0)</f>
        <v>0</v>
      </c>
      <c r="M16" s="84">
        <f>SUMIFS(Квитанции!Q:Q,Квитанции!B:B,M$8,Квитанции!D:D,$B16,Квитанции!E:E,$D16,Квитанции!K:K,$E16,Квитанции!F:F,$F16,Квитанции!C:C,0)</f>
        <v>0</v>
      </c>
      <c r="N16" s="47" t="e">
        <f>M16/Ф_2!M16*100</f>
        <v>#DIV/0!</v>
      </c>
      <c r="O16" s="155">
        <f>SUMIFS(Квитанции!R:R,Квитанции!B:B,M$8,Квитанции!D:D,$B16,Квитанции!E:E,$D16,Квитанции!K:K,$E16,Квитанции!F:F,$F16,Квитанции!C:C,0)</f>
        <v>0</v>
      </c>
      <c r="P16" s="72">
        <f>SUMIFS(Квитанции!Q:Q,Квитанции!B:B,P$8,Квитанции!D:D,$B16,Квитанции!E:E,$D16,Квитанции!K:K,$E16,Квитанции!F:F,$F16,Квитанции!C:C,0)</f>
        <v>0</v>
      </c>
      <c r="Q16" s="47" t="e">
        <f>P16/Ф_2!P16*100</f>
        <v>#DIV/0!</v>
      </c>
      <c r="R16" s="167">
        <f>SUMIFS(Квитанции!R:R,Квитанции!B:B,P$8,Квитанции!D:D,$B16,Квитанции!E:E,$D16,Квитанции!K:K,$E16,Квитанции!F:F,$F16,Квитанции!C:C,0)</f>
        <v>0</v>
      </c>
      <c r="S16" s="84">
        <f>SUMIFS(Квитанции!Q:Q,Квитанции!B:B,S$8,Квитанции!D:D,$B16,Квитанции!E:E,$D16,Квитанции!K:K,$E16,Квитанции!F:F,$F16,Квитанции!C:C,0)</f>
        <v>0</v>
      </c>
      <c r="T16" s="47" t="e">
        <f>S16/Ф_2!S16*100</f>
        <v>#DIV/0!</v>
      </c>
      <c r="U16" s="155">
        <f>SUMIFS(Квитанции!R:R,Квитанции!B:B,S$8,Квитанции!D:D,$B16,Квитанции!E:E,$D16,Квитанции!K:K,$E16,Квитанции!F:F,$F16,Квитанции!C:C,0)</f>
        <v>0</v>
      </c>
      <c r="V16" s="28">
        <f>G16+J16+M16+P16+S16</f>
        <v>0</v>
      </c>
      <c r="W16" s="47" t="e">
        <f>V16/Ф_2!V16*100</f>
        <v>#DIV/0!</v>
      </c>
      <c r="X16" s="158">
        <f>I16+L16+O16+R16+U16</f>
        <v>0</v>
      </c>
    </row>
    <row r="17" spans="1:24" x14ac:dyDescent="0.2">
      <c r="A17" s="509"/>
      <c r="B17" s="7" t="s">
        <v>177</v>
      </c>
      <c r="C17" s="494"/>
      <c r="D17" s="313">
        <v>3</v>
      </c>
      <c r="E17" s="314" t="s">
        <v>199</v>
      </c>
      <c r="F17" s="315">
        <v>1</v>
      </c>
      <c r="G17" s="84">
        <f>SUMIFS(Квитанции!Q:Q,Квитанции!B:B,G$8,Квитанции!D:D,$B17,Квитанции!E:E,$D17,Квитанции!K:K,$E17,Квитанции!F:F,$F17,Квитанции!C:C,0)</f>
        <v>0</v>
      </c>
      <c r="H17" s="47" t="e">
        <f>G17/Ф_2!G17*100</f>
        <v>#DIV/0!</v>
      </c>
      <c r="I17" s="155">
        <f>SUMIFS(Квитанции!R:R,Квитанции!B:B,G$8,Квитанции!D:D,$B17,Квитанции!E:E,$D17,Квитанции!K:K,$E17,Квитанции!F:F,$F17,Квитанции!C:C,0)</f>
        <v>0</v>
      </c>
      <c r="J17" s="72">
        <f>SUMIFS(Квитанции!Q:Q,Квитанции!B:B,J$8,Квитанции!D:D,$B17,Квитанции!E:E,$D17,Квитанции!K:K,$E17,Квитанции!F:F,$F17,Квитанции!C:C,0)</f>
        <v>0</v>
      </c>
      <c r="K17" s="47" t="e">
        <f>J17/Ф_2!J17*100</f>
        <v>#DIV/0!</v>
      </c>
      <c r="L17" s="167">
        <f>SUMIFS(Квитанции!R:R,Квитанции!B:B,J$8,Квитанции!D:D,$B17,Квитанции!E:E,$D17,Квитанции!K:K,$E17,Квитанции!F:F,$F17,Квитанции!C:C,0)</f>
        <v>0</v>
      </c>
      <c r="M17" s="84">
        <f>SUMIFS(Квитанции!Q:Q,Квитанции!B:B,M$8,Квитанции!D:D,$B17,Квитанции!E:E,$D17,Квитанции!K:K,$E17,Квитанции!F:F,$F17,Квитанции!C:C,0)</f>
        <v>0</v>
      </c>
      <c r="N17" s="47" t="e">
        <f>M17/Ф_2!M17*100</f>
        <v>#DIV/0!</v>
      </c>
      <c r="O17" s="155">
        <f>SUMIFS(Квитанции!R:R,Квитанции!B:B,M$8,Квитанции!D:D,$B17,Квитанции!E:E,$D17,Квитанции!K:K,$E17,Квитанции!F:F,$F17,Квитанции!C:C,0)</f>
        <v>0</v>
      </c>
      <c r="P17" s="72">
        <f>SUMIFS(Квитанции!Q:Q,Квитанции!B:B,P$8,Квитанции!D:D,$B17,Квитанции!E:E,$D17,Квитанции!K:K,$E17,Квитанции!F:F,$F17,Квитанции!C:C,0)</f>
        <v>0</v>
      </c>
      <c r="Q17" s="47" t="e">
        <f>P17/Ф_2!P17*100</f>
        <v>#DIV/0!</v>
      </c>
      <c r="R17" s="167">
        <f>SUMIFS(Квитанции!R:R,Квитанции!B:B,P$8,Квитанции!D:D,$B17,Квитанции!E:E,$D17,Квитанции!K:K,$E17,Квитанции!F:F,$F17,Квитанции!C:C,0)</f>
        <v>0</v>
      </c>
      <c r="S17" s="84">
        <f>SUMIFS(Квитанции!Q:Q,Квитанции!B:B,S$8,Квитанции!D:D,$B17,Квитанции!E:E,$D17,Квитанции!K:K,$E17,Квитанции!F:F,$F17,Квитанции!C:C,0)</f>
        <v>0</v>
      </c>
      <c r="T17" s="47" t="e">
        <f>S17/Ф_2!S17*100</f>
        <v>#DIV/0!</v>
      </c>
      <c r="U17" s="155">
        <f>SUMIFS(Квитанции!R:R,Квитанции!B:B,S$8,Квитанции!D:D,$B17,Квитанции!E:E,$D17,Квитанции!K:K,$E17,Квитанции!F:F,$F17,Квитанции!C:C,0)</f>
        <v>0</v>
      </c>
      <c r="V17" s="102">
        <f>G17+J17+M17+P17+S17</f>
        <v>0</v>
      </c>
      <c r="W17" s="47" t="e">
        <f>V17/Ф_2!V17*100</f>
        <v>#DIV/0!</v>
      </c>
      <c r="X17" s="158">
        <f>I17+L17+O17+R17+U17</f>
        <v>0</v>
      </c>
    </row>
    <row r="18" spans="1:24" ht="12.75" thickBot="1" x14ac:dyDescent="0.25">
      <c r="A18" s="509"/>
      <c r="B18" s="8" t="s">
        <v>178</v>
      </c>
      <c r="C18" s="495"/>
      <c r="D18" s="313"/>
      <c r="E18" s="314"/>
      <c r="F18" s="315"/>
      <c r="G18" s="85">
        <f>G15+G16+G17</f>
        <v>0</v>
      </c>
      <c r="H18" s="203" t="e">
        <f>G18/Ф_2!G18*100</f>
        <v>#DIV/0!</v>
      </c>
      <c r="I18" s="156">
        <f t="shared" ref="I18:X18" si="1">I15+I16+I17</f>
        <v>0</v>
      </c>
      <c r="J18" s="73">
        <f t="shared" si="1"/>
        <v>0</v>
      </c>
      <c r="K18" s="203" t="e">
        <f>J18/Ф_2!J18*100</f>
        <v>#DIV/0!</v>
      </c>
      <c r="L18" s="168">
        <f t="shared" si="1"/>
        <v>0</v>
      </c>
      <c r="M18" s="85">
        <f t="shared" si="1"/>
        <v>0</v>
      </c>
      <c r="N18" s="203" t="e">
        <f>M18/Ф_2!M18*100</f>
        <v>#DIV/0!</v>
      </c>
      <c r="O18" s="156">
        <f t="shared" si="1"/>
        <v>0</v>
      </c>
      <c r="P18" s="73">
        <f t="shared" si="1"/>
        <v>0</v>
      </c>
      <c r="Q18" s="203" t="e">
        <f>P18/Ф_2!P18*100</f>
        <v>#DIV/0!</v>
      </c>
      <c r="R18" s="168">
        <f t="shared" si="1"/>
        <v>0</v>
      </c>
      <c r="S18" s="85">
        <f t="shared" si="1"/>
        <v>0</v>
      </c>
      <c r="T18" s="203" t="e">
        <f>S18/Ф_2!S18*100</f>
        <v>#DIV/0!</v>
      </c>
      <c r="U18" s="156">
        <f t="shared" si="1"/>
        <v>0</v>
      </c>
      <c r="V18" s="77">
        <f t="shared" si="1"/>
        <v>0</v>
      </c>
      <c r="W18" s="203" t="e">
        <f>V18/Ф_2!V18*100</f>
        <v>#DIV/0!</v>
      </c>
      <c r="X18" s="162">
        <f t="shared" si="1"/>
        <v>0</v>
      </c>
    </row>
    <row r="19" spans="1:24" x14ac:dyDescent="0.2">
      <c r="A19" s="509"/>
      <c r="B19" s="5" t="s">
        <v>176</v>
      </c>
      <c r="C19" s="493" t="s">
        <v>18</v>
      </c>
      <c r="D19" s="313"/>
      <c r="E19" s="314"/>
      <c r="F19" s="315"/>
      <c r="G19" s="83">
        <f>G11+G15</f>
        <v>0</v>
      </c>
      <c r="H19" s="202" t="e">
        <f>G19/Ф_2!G19*100</f>
        <v>#DIV/0!</v>
      </c>
      <c r="I19" s="154">
        <f t="shared" ref="I19:U19" si="2">I11+I15</f>
        <v>0</v>
      </c>
      <c r="J19" s="71">
        <f t="shared" si="2"/>
        <v>0</v>
      </c>
      <c r="K19" s="202" t="e">
        <f>J19/Ф_2!J19*100</f>
        <v>#DIV/0!</v>
      </c>
      <c r="L19" s="166">
        <f t="shared" si="2"/>
        <v>0</v>
      </c>
      <c r="M19" s="83">
        <f t="shared" si="2"/>
        <v>0</v>
      </c>
      <c r="N19" s="202" t="e">
        <f>M19/Ф_2!M19*100</f>
        <v>#DIV/0!</v>
      </c>
      <c r="O19" s="154">
        <f t="shared" si="2"/>
        <v>0</v>
      </c>
      <c r="P19" s="71">
        <f t="shared" si="2"/>
        <v>0</v>
      </c>
      <c r="Q19" s="202" t="e">
        <f>P19/Ф_2!P19*100</f>
        <v>#DIV/0!</v>
      </c>
      <c r="R19" s="166">
        <f t="shared" si="2"/>
        <v>0</v>
      </c>
      <c r="S19" s="83">
        <f t="shared" si="2"/>
        <v>0</v>
      </c>
      <c r="T19" s="202" t="e">
        <f>S19/Ф_2!S19*100</f>
        <v>#DIV/0!</v>
      </c>
      <c r="U19" s="154">
        <f t="shared" si="2"/>
        <v>0</v>
      </c>
      <c r="V19" s="101">
        <f>G19+J19+M19+P19+S19</f>
        <v>0</v>
      </c>
      <c r="W19" s="202" t="e">
        <f>V19/Ф_2!V19*100</f>
        <v>#DIV/0!</v>
      </c>
      <c r="X19" s="161">
        <f>I19+L19+O19+R19+U19</f>
        <v>0</v>
      </c>
    </row>
    <row r="20" spans="1:24" x14ac:dyDescent="0.2">
      <c r="A20" s="509"/>
      <c r="B20" s="7" t="s">
        <v>10</v>
      </c>
      <c r="C20" s="494"/>
      <c r="D20" s="313"/>
      <c r="E20" s="314"/>
      <c r="F20" s="315"/>
      <c r="G20" s="84">
        <f t="shared" ref="G20:U21" si="3">G12+G16</f>
        <v>0</v>
      </c>
      <c r="H20" s="47" t="e">
        <f>G20/Ф_2!G20*100</f>
        <v>#DIV/0!</v>
      </c>
      <c r="I20" s="155">
        <f t="shared" si="3"/>
        <v>0</v>
      </c>
      <c r="J20" s="72">
        <f t="shared" si="3"/>
        <v>0</v>
      </c>
      <c r="K20" s="47" t="e">
        <f>J20/Ф_2!J20*100</f>
        <v>#DIV/0!</v>
      </c>
      <c r="L20" s="167">
        <f t="shared" si="3"/>
        <v>0</v>
      </c>
      <c r="M20" s="84">
        <f t="shared" si="3"/>
        <v>0</v>
      </c>
      <c r="N20" s="47" t="e">
        <f>M20/Ф_2!M20*100</f>
        <v>#DIV/0!</v>
      </c>
      <c r="O20" s="155">
        <f t="shared" si="3"/>
        <v>0</v>
      </c>
      <c r="P20" s="72">
        <f t="shared" si="3"/>
        <v>0</v>
      </c>
      <c r="Q20" s="47" t="e">
        <f>P20/Ф_2!P20*100</f>
        <v>#DIV/0!</v>
      </c>
      <c r="R20" s="167">
        <f t="shared" si="3"/>
        <v>0</v>
      </c>
      <c r="S20" s="84">
        <f t="shared" si="3"/>
        <v>0</v>
      </c>
      <c r="T20" s="47" t="e">
        <f>S20/Ф_2!S20*100</f>
        <v>#DIV/0!</v>
      </c>
      <c r="U20" s="155">
        <f t="shared" si="3"/>
        <v>0</v>
      </c>
      <c r="V20" s="28">
        <f>G20+J20+M20+P20+S20</f>
        <v>0</v>
      </c>
      <c r="W20" s="47" t="e">
        <f>V20/Ф_2!V20*100</f>
        <v>#DIV/0!</v>
      </c>
      <c r="X20" s="158">
        <f>I20+L20+O20+R20+U20</f>
        <v>0</v>
      </c>
    </row>
    <row r="21" spans="1:24" x14ac:dyDescent="0.2">
      <c r="A21" s="509"/>
      <c r="B21" s="7" t="s">
        <v>177</v>
      </c>
      <c r="C21" s="494"/>
      <c r="D21" s="313"/>
      <c r="E21" s="314"/>
      <c r="F21" s="315"/>
      <c r="G21" s="84">
        <f t="shared" si="3"/>
        <v>0</v>
      </c>
      <c r="H21" s="47" t="e">
        <f>G21/Ф_2!G21*100</f>
        <v>#DIV/0!</v>
      </c>
      <c r="I21" s="155">
        <f t="shared" si="3"/>
        <v>0</v>
      </c>
      <c r="J21" s="72">
        <f t="shared" si="3"/>
        <v>0</v>
      </c>
      <c r="K21" s="47" t="e">
        <f>J21/Ф_2!J21*100</f>
        <v>#DIV/0!</v>
      </c>
      <c r="L21" s="167">
        <f t="shared" si="3"/>
        <v>0</v>
      </c>
      <c r="M21" s="84">
        <f t="shared" si="3"/>
        <v>0</v>
      </c>
      <c r="N21" s="47" t="e">
        <f>M21/Ф_2!M21*100</f>
        <v>#DIV/0!</v>
      </c>
      <c r="O21" s="155">
        <f t="shared" si="3"/>
        <v>0</v>
      </c>
      <c r="P21" s="72">
        <f t="shared" si="3"/>
        <v>0</v>
      </c>
      <c r="Q21" s="47" t="e">
        <f>P21/Ф_2!P21*100</f>
        <v>#DIV/0!</v>
      </c>
      <c r="R21" s="167">
        <f t="shared" si="3"/>
        <v>0</v>
      </c>
      <c r="S21" s="84">
        <f t="shared" si="3"/>
        <v>0</v>
      </c>
      <c r="T21" s="47" t="e">
        <f>S21/Ф_2!S21*100</f>
        <v>#DIV/0!</v>
      </c>
      <c r="U21" s="155">
        <f t="shared" si="3"/>
        <v>0</v>
      </c>
      <c r="V21" s="102">
        <f>G21+J21+M21+P21+S21</f>
        <v>0</v>
      </c>
      <c r="W21" s="47" t="e">
        <f>V21/Ф_2!V21*100</f>
        <v>#DIV/0!</v>
      </c>
      <c r="X21" s="158">
        <f>I21+L21+O21+R21+U21</f>
        <v>0</v>
      </c>
    </row>
    <row r="22" spans="1:24" ht="12.75" thickBot="1" x14ac:dyDescent="0.25">
      <c r="A22" s="513"/>
      <c r="B22" s="8" t="s">
        <v>178</v>
      </c>
      <c r="C22" s="495"/>
      <c r="D22" s="313"/>
      <c r="E22" s="314"/>
      <c r="F22" s="315"/>
      <c r="G22" s="85">
        <f>G19+G20+G21</f>
        <v>0</v>
      </c>
      <c r="H22" s="65" t="e">
        <f>G22/Ф_2!G22*100</f>
        <v>#DIV/0!</v>
      </c>
      <c r="I22" s="156">
        <f t="shared" ref="I22:X22" si="4">I19+I20+I21</f>
        <v>0</v>
      </c>
      <c r="J22" s="73">
        <f t="shared" si="4"/>
        <v>0</v>
      </c>
      <c r="K22" s="65" t="e">
        <f>J22/Ф_2!J22*100</f>
        <v>#DIV/0!</v>
      </c>
      <c r="L22" s="168">
        <f t="shared" si="4"/>
        <v>0</v>
      </c>
      <c r="M22" s="85">
        <f t="shared" si="4"/>
        <v>0</v>
      </c>
      <c r="N22" s="65" t="e">
        <f>M22/Ф_2!M22*100</f>
        <v>#DIV/0!</v>
      </c>
      <c r="O22" s="156">
        <f t="shared" si="4"/>
        <v>0</v>
      </c>
      <c r="P22" s="73">
        <f t="shared" si="4"/>
        <v>0</v>
      </c>
      <c r="Q22" s="65" t="e">
        <f>P22/Ф_2!P22*100</f>
        <v>#DIV/0!</v>
      </c>
      <c r="R22" s="168">
        <f t="shared" si="4"/>
        <v>0</v>
      </c>
      <c r="S22" s="85">
        <f t="shared" si="4"/>
        <v>0</v>
      </c>
      <c r="T22" s="65" t="e">
        <f>S22/Ф_2!S22*100</f>
        <v>#DIV/0!</v>
      </c>
      <c r="U22" s="156">
        <f t="shared" si="4"/>
        <v>0</v>
      </c>
      <c r="V22" s="77">
        <f t="shared" si="4"/>
        <v>0</v>
      </c>
      <c r="W22" s="203" t="e">
        <f>V22/Ф_2!V22*100</f>
        <v>#DIV/0!</v>
      </c>
      <c r="X22" s="162">
        <f t="shared" si="4"/>
        <v>0</v>
      </c>
    </row>
    <row r="23" spans="1:24" ht="12" customHeight="1" x14ac:dyDescent="0.2">
      <c r="A23" s="497" t="s">
        <v>29</v>
      </c>
      <c r="B23" s="5" t="s">
        <v>176</v>
      </c>
      <c r="C23" s="493" t="s">
        <v>16</v>
      </c>
      <c r="D23" s="313">
        <v>1</v>
      </c>
      <c r="E23" s="314" t="s">
        <v>199</v>
      </c>
      <c r="F23" s="315">
        <v>2</v>
      </c>
      <c r="G23" s="83">
        <f>SUMIFS(Квитанции!Q:Q,Квитанции!B:B,G$8,Квитанции!D:D,$B23,Квитанции!E:E,$D23,Квитанции!K:K,$E23,Квитанции!F:F,$F23,Квитанции!C:C,0)</f>
        <v>0</v>
      </c>
      <c r="H23" s="46" t="e">
        <f>G23/Ф_2!G23*100</f>
        <v>#DIV/0!</v>
      </c>
      <c r="I23" s="154">
        <f>SUMIFS(Квитанции!R:R,Квитанции!B:B,G$8,Квитанции!D:D,$B23,Квитанции!E:E,$D23,Квитанции!K:K,$E23,Квитанции!F:F,$F23,Квитанции!C:C,0)</f>
        <v>0</v>
      </c>
      <c r="J23" s="71">
        <f>SUMIFS(Квитанции!Q:Q,Квитанции!B:B,J$8,Квитанции!D:D,$B23,Квитанции!E:E,$D23,Квитанции!K:K,$E23,Квитанции!F:F,$F23,Квитанции!C:C,0)</f>
        <v>0</v>
      </c>
      <c r="K23" s="46" t="e">
        <f>J23/Ф_2!J23*100</f>
        <v>#DIV/0!</v>
      </c>
      <c r="L23" s="166">
        <f>SUMIFS(Квитанции!R:R,Квитанции!B:B,J$8,Квитанции!D:D,$B23,Квитанции!E:E,$D23,Квитанции!K:K,$E23,Квитанции!F:F,$F23,Квитанции!C:C,0)</f>
        <v>0</v>
      </c>
      <c r="M23" s="83">
        <f>SUMIFS(Квитанции!Q:Q,Квитанции!B:B,M$8,Квитанции!D:D,$B23,Квитанции!E:E,$D23,Квитанции!K:K,$E23,Квитанции!F:F,$F23,Квитанции!C:C,0)</f>
        <v>0</v>
      </c>
      <c r="N23" s="46" t="e">
        <f>M23/Ф_2!M23*100</f>
        <v>#DIV/0!</v>
      </c>
      <c r="O23" s="154">
        <f>SUMIFS(Квитанции!R:R,Квитанции!B:B,M$8,Квитанции!D:D,$B23,Квитанции!E:E,$D23,Квитанции!K:K,$E23,Квитанции!F:F,$F23,Квитанции!C:C,0)</f>
        <v>0</v>
      </c>
      <c r="P23" s="71">
        <f>SUMIFS(Квитанции!Q:Q,Квитанции!B:B,P$8,Квитанции!D:D,$B23,Квитанции!E:E,$D23,Квитанции!K:K,$E23,Квитанции!F:F,$F23,Квитанции!C:C,0)</f>
        <v>0</v>
      </c>
      <c r="Q23" s="46" t="e">
        <f>P23/Ф_2!P23*100</f>
        <v>#DIV/0!</v>
      </c>
      <c r="R23" s="166">
        <f>SUMIFS(Квитанции!R:R,Квитанции!B:B,P$8,Квитанции!D:D,$B23,Квитанции!E:E,$D23,Квитанции!K:K,$E23,Квитанции!F:F,$F23,Квитанции!C:C,0)</f>
        <v>0</v>
      </c>
      <c r="S23" s="83">
        <f>SUMIFS(Квитанции!Q:Q,Квитанции!B:B,S$8,Квитанции!D:D,$B23,Квитанции!E:E,$D23,Квитанции!K:K,$E23,Квитанции!F:F,$F23,Квитанции!C:C,0)</f>
        <v>0</v>
      </c>
      <c r="T23" s="46" t="e">
        <f>S23/Ф_2!S23*100</f>
        <v>#DIV/0!</v>
      </c>
      <c r="U23" s="154">
        <f>SUMIFS(Квитанции!R:R,Квитанции!B:B,S$8,Квитанции!D:D,$B23,Квитанции!E:E,$D23,Квитанции!K:K,$E23,Квитанции!F:F,$F23,Квитанции!C:C,0)</f>
        <v>0</v>
      </c>
      <c r="V23" s="101">
        <f>G23+J23+M23+P23+S23</f>
        <v>0</v>
      </c>
      <c r="W23" s="202" t="e">
        <f>V23/Ф_2!V23*100</f>
        <v>#DIV/0!</v>
      </c>
      <c r="X23" s="161">
        <f>I23+L23+O23+R23+U23</f>
        <v>0</v>
      </c>
    </row>
    <row r="24" spans="1:24" x14ac:dyDescent="0.2">
      <c r="A24" s="497"/>
      <c r="B24" s="7" t="s">
        <v>10</v>
      </c>
      <c r="C24" s="494"/>
      <c r="D24" s="313">
        <v>1</v>
      </c>
      <c r="E24" s="314" t="s">
        <v>199</v>
      </c>
      <c r="F24" s="315">
        <v>2</v>
      </c>
      <c r="G24" s="84">
        <f>SUMIFS(Квитанции!Q:Q,Квитанции!B:B,G$8,Квитанции!D:D,$B24,Квитанции!E:E,$D24,Квитанции!K:K,$E24,Квитанции!F:F,$F24,Квитанции!C:C,0)</f>
        <v>0</v>
      </c>
      <c r="H24" s="47" t="e">
        <f>G24/Ф_2!G24*100</f>
        <v>#DIV/0!</v>
      </c>
      <c r="I24" s="155">
        <f>SUMIFS(Квитанции!R:R,Квитанции!B:B,G$8,Квитанции!D:D,$B24,Квитанции!E:E,$D24,Квитанции!K:K,$E24,Квитанции!F:F,$F24,Квитанции!C:C,0)</f>
        <v>0</v>
      </c>
      <c r="J24" s="72">
        <f>SUMIFS(Квитанции!Q:Q,Квитанции!B:B,J$8,Квитанции!D:D,$B24,Квитанции!E:E,$D24,Квитанции!K:K,$E24,Квитанции!F:F,$F24,Квитанции!C:C,0)</f>
        <v>0</v>
      </c>
      <c r="K24" s="47" t="e">
        <f>J24/Ф_2!J24*100</f>
        <v>#DIV/0!</v>
      </c>
      <c r="L24" s="167">
        <f>SUMIFS(Квитанции!R:R,Квитанции!B:B,J$8,Квитанции!D:D,$B24,Квитанции!E:E,$D24,Квитанции!K:K,$E24,Квитанции!F:F,$F24,Квитанции!C:C,0)</f>
        <v>0</v>
      </c>
      <c r="M24" s="84">
        <f>SUMIFS(Квитанции!Q:Q,Квитанции!B:B,M$8,Квитанции!D:D,$B24,Квитанции!E:E,$D24,Квитанции!K:K,$E24,Квитанции!F:F,$F24,Квитанции!C:C,0)</f>
        <v>0</v>
      </c>
      <c r="N24" s="47" t="e">
        <f>M24/Ф_2!M24*100</f>
        <v>#DIV/0!</v>
      </c>
      <c r="O24" s="155">
        <f>SUMIFS(Квитанции!R:R,Квитанции!B:B,M$8,Квитанции!D:D,$B24,Квитанции!E:E,$D24,Квитанции!K:K,$E24,Квитанции!F:F,$F24,Квитанции!C:C,0)</f>
        <v>0</v>
      </c>
      <c r="P24" s="72">
        <f>SUMIFS(Квитанции!Q:Q,Квитанции!B:B,P$8,Квитанции!D:D,$B24,Квитанции!E:E,$D24,Квитанции!K:K,$E24,Квитанции!F:F,$F24,Квитанции!C:C,0)</f>
        <v>0</v>
      </c>
      <c r="Q24" s="47" t="e">
        <f>P24/Ф_2!P24*100</f>
        <v>#DIV/0!</v>
      </c>
      <c r="R24" s="167">
        <f>SUMIFS(Квитанции!R:R,Квитанции!B:B,P$8,Квитанции!D:D,$B24,Квитанции!E:E,$D24,Квитанции!K:K,$E24,Квитанции!F:F,$F24,Квитанции!C:C,0)</f>
        <v>0</v>
      </c>
      <c r="S24" s="84">
        <f>SUMIFS(Квитанции!Q:Q,Квитанции!B:B,S$8,Квитанции!D:D,$B24,Квитанции!E:E,$D24,Квитанции!K:K,$E24,Квитанции!F:F,$F24,Квитанции!C:C,0)</f>
        <v>0</v>
      </c>
      <c r="T24" s="47" t="e">
        <f>S24/Ф_2!S24*100</f>
        <v>#DIV/0!</v>
      </c>
      <c r="U24" s="155">
        <f>SUMIFS(Квитанции!R:R,Квитанции!B:B,S$8,Квитанции!D:D,$B24,Квитанции!E:E,$D24,Квитанции!K:K,$E24,Квитанции!F:F,$F24,Квитанции!C:C,0)</f>
        <v>0</v>
      </c>
      <c r="V24" s="28">
        <f>G24+J24+M24+P24+S24</f>
        <v>0</v>
      </c>
      <c r="W24" s="47" t="e">
        <f>V24/Ф_2!V24*100</f>
        <v>#DIV/0!</v>
      </c>
      <c r="X24" s="158">
        <f>I24+L24+O24+R24+U24</f>
        <v>0</v>
      </c>
    </row>
    <row r="25" spans="1:24" x14ac:dyDescent="0.2">
      <c r="A25" s="497"/>
      <c r="B25" s="7" t="s">
        <v>177</v>
      </c>
      <c r="C25" s="494"/>
      <c r="D25" s="313">
        <v>1</v>
      </c>
      <c r="E25" s="314" t="s">
        <v>199</v>
      </c>
      <c r="F25" s="315">
        <v>2</v>
      </c>
      <c r="G25" s="84">
        <f>SUMIFS(Квитанции!Q:Q,Квитанции!B:B,G$8,Квитанции!D:D,$B25,Квитанции!E:E,$D25,Квитанции!K:K,$E25,Квитанции!F:F,$F25,Квитанции!C:C,0)</f>
        <v>0</v>
      </c>
      <c r="H25" s="47" t="e">
        <f>G25/Ф_2!G25*100</f>
        <v>#DIV/0!</v>
      </c>
      <c r="I25" s="155">
        <f>SUMIFS(Квитанции!R:R,Квитанции!B:B,G$8,Квитанции!D:D,$B25,Квитанции!E:E,$D25,Квитанции!K:K,$E25,Квитанции!F:F,$F25,Квитанции!C:C,0)</f>
        <v>0</v>
      </c>
      <c r="J25" s="72">
        <f>SUMIFS(Квитанции!Q:Q,Квитанции!B:B,J$8,Квитанции!D:D,$B25,Квитанции!E:E,$D25,Квитанции!K:K,$E25,Квитанции!F:F,$F25,Квитанции!C:C,0)</f>
        <v>0</v>
      </c>
      <c r="K25" s="47" t="e">
        <f>J25/Ф_2!J25*100</f>
        <v>#DIV/0!</v>
      </c>
      <c r="L25" s="167">
        <f>SUMIFS(Квитанции!R:R,Квитанции!B:B,J$8,Квитанции!D:D,$B25,Квитанции!E:E,$D25,Квитанции!K:K,$E25,Квитанции!F:F,$F25,Квитанции!C:C,0)</f>
        <v>0</v>
      </c>
      <c r="M25" s="84">
        <f>SUMIFS(Квитанции!Q:Q,Квитанции!B:B,M$8,Квитанции!D:D,$B25,Квитанции!E:E,$D25,Квитанции!K:K,$E25,Квитанции!F:F,$F25,Квитанции!C:C,0)</f>
        <v>0</v>
      </c>
      <c r="N25" s="47" t="e">
        <f>M25/Ф_2!M25*100</f>
        <v>#DIV/0!</v>
      </c>
      <c r="O25" s="155">
        <f>SUMIFS(Квитанции!R:R,Квитанции!B:B,M$8,Квитанции!D:D,$B25,Квитанции!E:E,$D25,Квитанции!K:K,$E25,Квитанции!F:F,$F25,Квитанции!C:C,0)</f>
        <v>0</v>
      </c>
      <c r="P25" s="72">
        <f>SUMIFS(Квитанции!Q:Q,Квитанции!B:B,P$8,Квитанции!D:D,$B25,Квитанции!E:E,$D25,Квитанции!K:K,$E25,Квитанции!F:F,$F25,Квитанции!C:C,0)</f>
        <v>0</v>
      </c>
      <c r="Q25" s="47" t="e">
        <f>P25/Ф_2!P25*100</f>
        <v>#DIV/0!</v>
      </c>
      <c r="R25" s="167">
        <f>SUMIFS(Квитанции!R:R,Квитанции!B:B,P$8,Квитанции!D:D,$B25,Квитанции!E:E,$D25,Квитанции!K:K,$E25,Квитанции!F:F,$F25,Квитанции!C:C,0)</f>
        <v>0</v>
      </c>
      <c r="S25" s="84">
        <f>SUMIFS(Квитанции!Q:Q,Квитанции!B:B,S$8,Квитанции!D:D,$B25,Квитанции!E:E,$D25,Квитанции!K:K,$E25,Квитанции!F:F,$F25,Квитанции!C:C,0)</f>
        <v>0</v>
      </c>
      <c r="T25" s="47" t="e">
        <f>S25/Ф_2!S25*100</f>
        <v>#DIV/0!</v>
      </c>
      <c r="U25" s="155">
        <f>SUMIFS(Квитанции!R:R,Квитанции!B:B,S$8,Квитанции!D:D,$B25,Квитанции!E:E,$D25,Квитанции!K:K,$E25,Квитанции!F:F,$F25,Квитанции!C:C,0)</f>
        <v>0</v>
      </c>
      <c r="V25" s="102">
        <f>G25+J25+M25+P25+S25</f>
        <v>0</v>
      </c>
      <c r="W25" s="47" t="e">
        <f>V25/Ф_2!V25*100</f>
        <v>#DIV/0!</v>
      </c>
      <c r="X25" s="158">
        <f>I25+L25+O25+R25+U25</f>
        <v>0</v>
      </c>
    </row>
    <row r="26" spans="1:24" ht="12.75" thickBot="1" x14ac:dyDescent="0.25">
      <c r="A26" s="497"/>
      <c r="B26" s="8" t="s">
        <v>178</v>
      </c>
      <c r="C26" s="495"/>
      <c r="D26" s="313"/>
      <c r="E26" s="314"/>
      <c r="F26" s="315"/>
      <c r="G26" s="85">
        <f>G23+G24+G25</f>
        <v>0</v>
      </c>
      <c r="H26" s="65" t="e">
        <f>G26/Ф_2!G26*100</f>
        <v>#DIV/0!</v>
      </c>
      <c r="I26" s="156">
        <f t="shared" ref="I26:X26" si="5">I23+I24+I25</f>
        <v>0</v>
      </c>
      <c r="J26" s="73">
        <f t="shared" si="5"/>
        <v>0</v>
      </c>
      <c r="K26" s="65" t="e">
        <f>J26/Ф_2!J26*100</f>
        <v>#DIV/0!</v>
      </c>
      <c r="L26" s="168">
        <f t="shared" si="5"/>
        <v>0</v>
      </c>
      <c r="M26" s="85">
        <f t="shared" si="5"/>
        <v>0</v>
      </c>
      <c r="N26" s="48" t="e">
        <f>M26/Ф_2!M26*100</f>
        <v>#DIV/0!</v>
      </c>
      <c r="O26" s="156">
        <f t="shared" si="5"/>
        <v>0</v>
      </c>
      <c r="P26" s="73">
        <f t="shared" si="5"/>
        <v>0</v>
      </c>
      <c r="Q26" s="65" t="e">
        <f>P26/Ф_2!P26*100</f>
        <v>#DIV/0!</v>
      </c>
      <c r="R26" s="168">
        <f t="shared" si="5"/>
        <v>0</v>
      </c>
      <c r="S26" s="85">
        <f t="shared" si="5"/>
        <v>0</v>
      </c>
      <c r="T26" s="65" t="e">
        <f>S26/Ф_2!S26*100</f>
        <v>#DIV/0!</v>
      </c>
      <c r="U26" s="156">
        <f t="shared" si="5"/>
        <v>0</v>
      </c>
      <c r="V26" s="77">
        <f t="shared" si="5"/>
        <v>0</v>
      </c>
      <c r="W26" s="203" t="e">
        <f>V26/Ф_2!V26*100</f>
        <v>#DIV/0!</v>
      </c>
      <c r="X26" s="162">
        <f t="shared" si="5"/>
        <v>0</v>
      </c>
    </row>
    <row r="27" spans="1:24" x14ac:dyDescent="0.2">
      <c r="A27" s="497"/>
      <c r="B27" s="5" t="s">
        <v>176</v>
      </c>
      <c r="C27" s="493" t="s">
        <v>17</v>
      </c>
      <c r="D27" s="313">
        <v>3</v>
      </c>
      <c r="E27" s="314" t="s">
        <v>199</v>
      </c>
      <c r="F27" s="315">
        <v>2</v>
      </c>
      <c r="G27" s="89">
        <f>SUMIFS(Квитанции!Q:Q,Квитанции!B:B,G$8,Квитанции!D:D,$B27,Квитанции!E:E,$D27,Квитанции!K:K,$E27,Квитанции!F:F,$F27,Квитанции!C:C,0)</f>
        <v>0</v>
      </c>
      <c r="H27" s="203" t="e">
        <f>G27/Ф_2!G27*100</f>
        <v>#DIV/0!</v>
      </c>
      <c r="I27" s="160">
        <f>SUMIFS(Квитанции!R:R,Квитанции!B:B,G$8,Квитанции!D:D,$B27,Квитанции!E:E,$D27,Квитанции!K:K,$E27,Квитанции!F:F,$F27,Квитанции!C:C,0)</f>
        <v>0</v>
      </c>
      <c r="J27" s="75">
        <f>SUMIFS(Квитанции!Q:Q,Квитанции!B:B,J$8,Квитанции!D:D,$B27,Квитанции!E:E,$D27,Квитанции!K:K,$E27,Квитанции!F:F,$F27,Квитанции!C:C,0)</f>
        <v>0</v>
      </c>
      <c r="K27" s="203" t="e">
        <f>J27/Ф_2!J27*100</f>
        <v>#DIV/0!</v>
      </c>
      <c r="L27" s="172">
        <f>SUMIFS(Квитанции!R:R,Квитанции!B:B,J$8,Квитанции!D:D,$B27,Квитанции!E:E,$D27,Квитанции!K:K,$E27,Квитанции!F:F,$F27,Квитанции!C:C,0)</f>
        <v>0</v>
      </c>
      <c r="M27" s="89">
        <f>SUMIFS(Квитанции!Q:Q,Квитанции!B:B,M$8,Квитанции!D:D,$B27,Квитанции!E:E,$D27,Квитанции!K:K,$E27,Квитанции!F:F,$F27,Квитанции!C:C,0)</f>
        <v>0</v>
      </c>
      <c r="N27" s="203" t="e">
        <f>M27/Ф_2!M27*100</f>
        <v>#DIV/0!</v>
      </c>
      <c r="O27" s="160">
        <f>SUMIFS(Квитанции!R:R,Квитанции!B:B,M$8,Квитанции!D:D,$B27,Квитанции!E:E,$D27,Квитанции!K:K,$E27,Квитанции!F:F,$F27,Квитанции!C:C,0)</f>
        <v>0</v>
      </c>
      <c r="P27" s="75">
        <f>SUMIFS(Квитанции!Q:Q,Квитанции!B:B,P$8,Квитанции!D:D,$B27,Квитанции!E:E,$D27,Квитанции!K:K,$E27,Квитанции!F:F,$F27,Квитанции!C:C,0)</f>
        <v>0</v>
      </c>
      <c r="Q27" s="203" t="e">
        <f>P27/Ф_2!P27*100</f>
        <v>#DIV/0!</v>
      </c>
      <c r="R27" s="172">
        <f>SUMIFS(Квитанции!R:R,Квитанции!B:B,P$8,Квитанции!D:D,$B27,Квитанции!E:E,$D27,Квитанции!K:K,$E27,Квитанции!F:F,$F27,Квитанции!C:C,0)</f>
        <v>0</v>
      </c>
      <c r="S27" s="89">
        <f>SUMIFS(Квитанции!Q:Q,Квитанции!B:B,S$8,Квитанции!D:D,$B27,Квитанции!E:E,$D27,Квитанции!K:K,$E27,Квитанции!F:F,$F27,Квитанции!C:C,0)</f>
        <v>0</v>
      </c>
      <c r="T27" s="203" t="e">
        <f>S27/Ф_2!S27*100</f>
        <v>#DIV/0!</v>
      </c>
      <c r="U27" s="160">
        <f>SUMIFS(Квитанции!R:R,Квитанции!B:B,S$8,Квитанции!D:D,$B27,Квитанции!E:E,$D27,Квитанции!K:K,$E27,Квитанции!F:F,$F27,Квитанции!C:C,0)</f>
        <v>0</v>
      </c>
      <c r="V27" s="101">
        <f>G27+J27+M27+P27+S27</f>
        <v>0</v>
      </c>
      <c r="W27" s="202" t="e">
        <f>V27/Ф_2!V27*100</f>
        <v>#DIV/0!</v>
      </c>
      <c r="X27" s="161">
        <f>I27+L27+O27+R27+U27</f>
        <v>0</v>
      </c>
    </row>
    <row r="28" spans="1:24" x14ac:dyDescent="0.2">
      <c r="A28" s="497"/>
      <c r="B28" s="7" t="s">
        <v>10</v>
      </c>
      <c r="C28" s="494"/>
      <c r="D28" s="313">
        <v>3</v>
      </c>
      <c r="E28" s="314" t="s">
        <v>199</v>
      </c>
      <c r="F28" s="315">
        <v>2</v>
      </c>
      <c r="G28" s="84">
        <f>SUMIFS(Квитанции!Q:Q,Квитанции!B:B,G$8,Квитанции!D:D,$B28,Квитанции!E:E,$D28,Квитанции!K:K,$E28,Квитанции!F:F,$F28,Квитанции!C:C,0)</f>
        <v>0</v>
      </c>
      <c r="H28" s="47" t="e">
        <f>G28/Ф_2!G28*100</f>
        <v>#DIV/0!</v>
      </c>
      <c r="I28" s="155">
        <f>SUMIFS(Квитанции!R:R,Квитанции!B:B,G$8,Квитанции!D:D,$B28,Квитанции!E:E,$D28,Квитанции!K:K,$E28,Квитанции!F:F,$F28,Квитанции!C:C,0)</f>
        <v>0</v>
      </c>
      <c r="J28" s="72">
        <f>SUMIFS(Квитанции!Q:Q,Квитанции!B:B,J$8,Квитанции!D:D,$B28,Квитанции!E:E,$D28,Квитанции!K:K,$E28,Квитанции!F:F,$F28,Квитанции!C:C,0)</f>
        <v>0</v>
      </c>
      <c r="K28" s="47" t="e">
        <f>J28/Ф_2!J28*100</f>
        <v>#DIV/0!</v>
      </c>
      <c r="L28" s="167">
        <f>SUMIFS(Квитанции!R:R,Квитанции!B:B,J$8,Квитанции!D:D,$B28,Квитанции!E:E,$D28,Квитанции!K:K,$E28,Квитанции!F:F,$F28,Квитанции!C:C,0)</f>
        <v>0</v>
      </c>
      <c r="M28" s="84">
        <f>SUMIFS(Квитанции!Q:Q,Квитанции!B:B,M$8,Квитанции!D:D,$B28,Квитанции!E:E,$D28,Квитанции!K:K,$E28,Квитанции!F:F,$F28,Квитанции!C:C,0)</f>
        <v>0</v>
      </c>
      <c r="N28" s="47" t="e">
        <f>M28/Ф_2!M28*100</f>
        <v>#DIV/0!</v>
      </c>
      <c r="O28" s="155">
        <f>SUMIFS(Квитанции!R:R,Квитанции!B:B,M$8,Квитанции!D:D,$B28,Квитанции!E:E,$D28,Квитанции!K:K,$E28,Квитанции!F:F,$F28,Квитанции!C:C,0)</f>
        <v>0</v>
      </c>
      <c r="P28" s="72">
        <f>SUMIFS(Квитанции!Q:Q,Квитанции!B:B,P$8,Квитанции!D:D,$B28,Квитанции!E:E,$D28,Квитанции!K:K,$E28,Квитанции!F:F,$F28,Квитанции!C:C,0)</f>
        <v>0</v>
      </c>
      <c r="Q28" s="47" t="e">
        <f>P28/Ф_2!P28*100</f>
        <v>#DIV/0!</v>
      </c>
      <c r="R28" s="167">
        <f>SUMIFS(Квитанции!R:R,Квитанции!B:B,P$8,Квитанции!D:D,$B28,Квитанции!E:E,$D28,Квитанции!K:K,$E28,Квитанции!F:F,$F28,Квитанции!C:C,0)</f>
        <v>0</v>
      </c>
      <c r="S28" s="84">
        <f>SUMIFS(Квитанции!Q:Q,Квитанции!B:B,S$8,Квитанции!D:D,$B28,Квитанции!E:E,$D28,Квитанции!K:K,$E28,Квитанции!F:F,$F28,Квитанции!C:C,0)</f>
        <v>0</v>
      </c>
      <c r="T28" s="47" t="e">
        <f>S28/Ф_2!S28*100</f>
        <v>#DIV/0!</v>
      </c>
      <c r="U28" s="155">
        <f>SUMIFS(Квитанции!R:R,Квитанции!B:B,S$8,Квитанции!D:D,$B28,Квитанции!E:E,$D28,Квитанции!K:K,$E28,Квитанции!F:F,$F28,Квитанции!C:C,0)</f>
        <v>0</v>
      </c>
      <c r="V28" s="28">
        <f>G28+J28+M28+P28+S28</f>
        <v>0</v>
      </c>
      <c r="W28" s="47" t="e">
        <f>V28/Ф_2!V28*100</f>
        <v>#DIV/0!</v>
      </c>
      <c r="X28" s="158">
        <f>I28+L28+O28+R28+U28</f>
        <v>0</v>
      </c>
    </row>
    <row r="29" spans="1:24" x14ac:dyDescent="0.2">
      <c r="A29" s="497"/>
      <c r="B29" s="7" t="s">
        <v>177</v>
      </c>
      <c r="C29" s="494"/>
      <c r="D29" s="313">
        <v>3</v>
      </c>
      <c r="E29" s="314" t="s">
        <v>199</v>
      </c>
      <c r="F29" s="315">
        <v>2</v>
      </c>
      <c r="G29" s="84">
        <f>SUMIFS(Квитанции!Q:Q,Квитанции!B:B,G$8,Квитанции!D:D,$B29,Квитанции!E:E,$D29,Квитанции!K:K,$E29,Квитанции!F:F,$F29,Квитанции!C:C,0)</f>
        <v>0</v>
      </c>
      <c r="H29" s="47" t="e">
        <f>G29/Ф_2!G29*100</f>
        <v>#DIV/0!</v>
      </c>
      <c r="I29" s="155">
        <f>SUMIFS(Квитанции!R:R,Квитанции!B:B,G$8,Квитанции!D:D,$B29,Квитанции!E:E,$D29,Квитанции!K:K,$E29,Квитанции!F:F,$F29,Квитанции!C:C,0)</f>
        <v>0</v>
      </c>
      <c r="J29" s="72">
        <f>SUMIFS(Квитанции!Q:Q,Квитанции!B:B,J$8,Квитанции!D:D,$B29,Квитанции!E:E,$D29,Квитанции!K:K,$E29,Квитанции!F:F,$F29,Квитанции!C:C,0)</f>
        <v>0</v>
      </c>
      <c r="K29" s="47" t="e">
        <f>J29/Ф_2!J29*100</f>
        <v>#DIV/0!</v>
      </c>
      <c r="L29" s="167">
        <f>SUMIFS(Квитанции!R:R,Квитанции!B:B,J$8,Квитанции!D:D,$B29,Квитанции!E:E,$D29,Квитанции!K:K,$E29,Квитанции!F:F,$F29,Квитанции!C:C,0)</f>
        <v>0</v>
      </c>
      <c r="M29" s="84">
        <f>SUMIFS(Квитанции!Q:Q,Квитанции!B:B,M$8,Квитанции!D:D,$B29,Квитанции!E:E,$D29,Квитанции!K:K,$E29,Квитанции!F:F,$F29,Квитанции!C:C,0)</f>
        <v>0</v>
      </c>
      <c r="N29" s="47" t="e">
        <f>M29/Ф_2!M29*100</f>
        <v>#DIV/0!</v>
      </c>
      <c r="O29" s="155">
        <f>SUMIFS(Квитанции!R:R,Квитанции!B:B,M$8,Квитанции!D:D,$B29,Квитанции!E:E,$D29,Квитанции!K:K,$E29,Квитанции!F:F,$F29,Квитанции!C:C,0)</f>
        <v>0</v>
      </c>
      <c r="P29" s="72">
        <f>SUMIFS(Квитанции!Q:Q,Квитанции!B:B,P$8,Квитанции!D:D,$B29,Квитанции!E:E,$D29,Квитанции!K:K,$E29,Квитанции!F:F,$F29,Квитанции!C:C,0)</f>
        <v>0</v>
      </c>
      <c r="Q29" s="47" t="e">
        <f>P29/Ф_2!P29*100</f>
        <v>#DIV/0!</v>
      </c>
      <c r="R29" s="167">
        <f>SUMIFS(Квитанции!R:R,Квитанции!B:B,P$8,Квитанции!D:D,$B29,Квитанции!E:E,$D29,Квитанции!K:K,$E29,Квитанции!F:F,$F29,Квитанции!C:C,0)</f>
        <v>0</v>
      </c>
      <c r="S29" s="84">
        <f>SUMIFS(Квитанции!Q:Q,Квитанции!B:B,S$8,Квитанции!D:D,$B29,Квитанции!E:E,$D29,Квитанции!K:K,$E29,Квитанции!F:F,$F29,Квитанции!C:C,0)</f>
        <v>0</v>
      </c>
      <c r="T29" s="47" t="e">
        <f>S29/Ф_2!S29*100</f>
        <v>#DIV/0!</v>
      </c>
      <c r="U29" s="155">
        <f>SUMIFS(Квитанции!R:R,Квитанции!B:B,S$8,Квитанции!D:D,$B29,Квитанции!E:E,$D29,Квитанции!K:K,$E29,Квитанции!F:F,$F29,Квитанции!C:C,0)</f>
        <v>0</v>
      </c>
      <c r="V29" s="102">
        <f>G29+J29+M29+P29+S29</f>
        <v>0</v>
      </c>
      <c r="W29" s="47" t="e">
        <f>V29/Ф_2!V29*100</f>
        <v>#DIV/0!</v>
      </c>
      <c r="X29" s="158">
        <f>I29+L29+O29+R29+U29</f>
        <v>0</v>
      </c>
    </row>
    <row r="30" spans="1:24" ht="12.75" thickBot="1" x14ac:dyDescent="0.25">
      <c r="A30" s="497"/>
      <c r="B30" s="8" t="s">
        <v>178</v>
      </c>
      <c r="C30" s="495"/>
      <c r="D30" s="313"/>
      <c r="E30" s="314"/>
      <c r="F30" s="315"/>
      <c r="G30" s="85">
        <f>G27+G28+G29</f>
        <v>0</v>
      </c>
      <c r="H30" s="203" t="e">
        <f>G30/Ф_2!G30*100</f>
        <v>#DIV/0!</v>
      </c>
      <c r="I30" s="156">
        <f t="shared" ref="I30:X30" si="6">I27+I28+I29</f>
        <v>0</v>
      </c>
      <c r="J30" s="73">
        <f t="shared" si="6"/>
        <v>0</v>
      </c>
      <c r="K30" s="203" t="e">
        <f>J30/Ф_2!J30*100</f>
        <v>#DIV/0!</v>
      </c>
      <c r="L30" s="168">
        <f t="shared" si="6"/>
        <v>0</v>
      </c>
      <c r="M30" s="85">
        <f t="shared" si="6"/>
        <v>0</v>
      </c>
      <c r="N30" s="203" t="e">
        <f>M30/Ф_2!M30*100</f>
        <v>#DIV/0!</v>
      </c>
      <c r="O30" s="156">
        <f t="shared" si="6"/>
        <v>0</v>
      </c>
      <c r="P30" s="73">
        <f t="shared" si="6"/>
        <v>0</v>
      </c>
      <c r="Q30" s="203" t="e">
        <f>P30/Ф_2!P30*100</f>
        <v>#DIV/0!</v>
      </c>
      <c r="R30" s="168">
        <f t="shared" si="6"/>
        <v>0</v>
      </c>
      <c r="S30" s="85">
        <f t="shared" si="6"/>
        <v>0</v>
      </c>
      <c r="T30" s="203" t="e">
        <f>S30/Ф_2!S30*100</f>
        <v>#DIV/0!</v>
      </c>
      <c r="U30" s="156">
        <f t="shared" si="6"/>
        <v>0</v>
      </c>
      <c r="V30" s="77">
        <f t="shared" si="6"/>
        <v>0</v>
      </c>
      <c r="W30" s="203" t="e">
        <f>V30/Ф_2!V30*100</f>
        <v>#DIV/0!</v>
      </c>
      <c r="X30" s="162">
        <f t="shared" si="6"/>
        <v>0</v>
      </c>
    </row>
    <row r="31" spans="1:24" x14ac:dyDescent="0.2">
      <c r="A31" s="497"/>
      <c r="B31" s="5" t="s">
        <v>176</v>
      </c>
      <c r="C31" s="493" t="s">
        <v>18</v>
      </c>
      <c r="D31" s="313"/>
      <c r="E31" s="314"/>
      <c r="F31" s="315"/>
      <c r="G31" s="83">
        <f>G23+G27</f>
        <v>0</v>
      </c>
      <c r="H31" s="202" t="e">
        <f>G31/Ф_2!G31*100</f>
        <v>#DIV/0!</v>
      </c>
      <c r="I31" s="154">
        <f t="shared" ref="I31:U31" si="7">I23+I27</f>
        <v>0</v>
      </c>
      <c r="J31" s="71">
        <f t="shared" si="7"/>
        <v>0</v>
      </c>
      <c r="K31" s="202" t="e">
        <f>J31/Ф_2!J31*100</f>
        <v>#DIV/0!</v>
      </c>
      <c r="L31" s="166">
        <f t="shared" si="7"/>
        <v>0</v>
      </c>
      <c r="M31" s="83">
        <f t="shared" si="7"/>
        <v>0</v>
      </c>
      <c r="N31" s="202" t="e">
        <f>M31/Ф_2!M31*100</f>
        <v>#DIV/0!</v>
      </c>
      <c r="O31" s="154">
        <f t="shared" si="7"/>
        <v>0</v>
      </c>
      <c r="P31" s="71">
        <f t="shared" si="7"/>
        <v>0</v>
      </c>
      <c r="Q31" s="202" t="e">
        <f>P31/Ф_2!P31*100</f>
        <v>#DIV/0!</v>
      </c>
      <c r="R31" s="166">
        <f t="shared" si="7"/>
        <v>0</v>
      </c>
      <c r="S31" s="83">
        <f t="shared" si="7"/>
        <v>0</v>
      </c>
      <c r="T31" s="202" t="e">
        <f>S31/Ф_2!S31*100</f>
        <v>#DIV/0!</v>
      </c>
      <c r="U31" s="154">
        <f t="shared" si="7"/>
        <v>0</v>
      </c>
      <c r="V31" s="101">
        <f>G31+J31+M31+P31+S31</f>
        <v>0</v>
      </c>
      <c r="W31" s="202" t="e">
        <f>V31/Ф_2!V31*100</f>
        <v>#DIV/0!</v>
      </c>
      <c r="X31" s="161">
        <f>I31+L31+O31+R31+U31</f>
        <v>0</v>
      </c>
    </row>
    <row r="32" spans="1:24" x14ac:dyDescent="0.2">
      <c r="A32" s="497"/>
      <c r="B32" s="7" t="s">
        <v>10</v>
      </c>
      <c r="C32" s="494"/>
      <c r="D32" s="313"/>
      <c r="E32" s="314"/>
      <c r="F32" s="315"/>
      <c r="G32" s="84">
        <f t="shared" ref="G32:U33" si="8">G24+G28</f>
        <v>0</v>
      </c>
      <c r="H32" s="47" t="e">
        <f>G32/Ф_2!G32*100</f>
        <v>#DIV/0!</v>
      </c>
      <c r="I32" s="155">
        <f t="shared" si="8"/>
        <v>0</v>
      </c>
      <c r="J32" s="72">
        <f t="shared" si="8"/>
        <v>0</v>
      </c>
      <c r="K32" s="47" t="e">
        <f>J32/Ф_2!J32*100</f>
        <v>#DIV/0!</v>
      </c>
      <c r="L32" s="167">
        <f t="shared" si="8"/>
        <v>0</v>
      </c>
      <c r="M32" s="84">
        <f t="shared" si="8"/>
        <v>0</v>
      </c>
      <c r="N32" s="47" t="e">
        <f>M32/Ф_2!M32*100</f>
        <v>#DIV/0!</v>
      </c>
      <c r="O32" s="155">
        <f t="shared" si="8"/>
        <v>0</v>
      </c>
      <c r="P32" s="72">
        <f t="shared" si="8"/>
        <v>0</v>
      </c>
      <c r="Q32" s="47" t="e">
        <f>P32/Ф_2!P32*100</f>
        <v>#DIV/0!</v>
      </c>
      <c r="R32" s="167">
        <f t="shared" si="8"/>
        <v>0</v>
      </c>
      <c r="S32" s="84">
        <f t="shared" si="8"/>
        <v>0</v>
      </c>
      <c r="T32" s="47" t="e">
        <f>S32/Ф_2!S32*100</f>
        <v>#DIV/0!</v>
      </c>
      <c r="U32" s="155">
        <f t="shared" si="8"/>
        <v>0</v>
      </c>
      <c r="V32" s="28">
        <f>G32+J32+M32+P32+S32</f>
        <v>0</v>
      </c>
      <c r="W32" s="47" t="e">
        <f>V32/Ф_2!V32*100</f>
        <v>#DIV/0!</v>
      </c>
      <c r="X32" s="158">
        <f>I32+L32+O32+R32+U32</f>
        <v>0</v>
      </c>
    </row>
    <row r="33" spans="1:24" x14ac:dyDescent="0.2">
      <c r="A33" s="497"/>
      <c r="B33" s="7" t="s">
        <v>177</v>
      </c>
      <c r="C33" s="494"/>
      <c r="D33" s="313"/>
      <c r="E33" s="314"/>
      <c r="F33" s="315"/>
      <c r="G33" s="84">
        <f t="shared" si="8"/>
        <v>0</v>
      </c>
      <c r="H33" s="47" t="e">
        <f>G33/Ф_2!G33*100</f>
        <v>#DIV/0!</v>
      </c>
      <c r="I33" s="155">
        <f t="shared" si="8"/>
        <v>0</v>
      </c>
      <c r="J33" s="72">
        <f t="shared" si="8"/>
        <v>0</v>
      </c>
      <c r="K33" s="47" t="e">
        <f>J33/Ф_2!J33*100</f>
        <v>#DIV/0!</v>
      </c>
      <c r="L33" s="167">
        <f t="shared" si="8"/>
        <v>0</v>
      </c>
      <c r="M33" s="84">
        <f t="shared" si="8"/>
        <v>0</v>
      </c>
      <c r="N33" s="47" t="e">
        <f>M33/Ф_2!M33*100</f>
        <v>#DIV/0!</v>
      </c>
      <c r="O33" s="155">
        <f t="shared" si="8"/>
        <v>0</v>
      </c>
      <c r="P33" s="72">
        <f t="shared" si="8"/>
        <v>0</v>
      </c>
      <c r="Q33" s="47" t="e">
        <f>P33/Ф_2!P33*100</f>
        <v>#DIV/0!</v>
      </c>
      <c r="R33" s="167">
        <f t="shared" si="8"/>
        <v>0</v>
      </c>
      <c r="S33" s="84">
        <f t="shared" si="8"/>
        <v>0</v>
      </c>
      <c r="T33" s="47" t="e">
        <f>S33/Ф_2!S33*100</f>
        <v>#DIV/0!</v>
      </c>
      <c r="U33" s="155">
        <f t="shared" si="8"/>
        <v>0</v>
      </c>
      <c r="V33" s="102">
        <f>G33+J33+M33+P33+S33</f>
        <v>0</v>
      </c>
      <c r="W33" s="47" t="e">
        <f>V33/Ф_2!V33*100</f>
        <v>#DIV/0!</v>
      </c>
      <c r="X33" s="158">
        <f>I33+L33+O33+R33+U33</f>
        <v>0</v>
      </c>
    </row>
    <row r="34" spans="1:24" ht="12.75" thickBot="1" x14ac:dyDescent="0.25">
      <c r="A34" s="497"/>
      <c r="B34" s="8" t="s">
        <v>178</v>
      </c>
      <c r="C34" s="494"/>
      <c r="D34" s="313"/>
      <c r="E34" s="314"/>
      <c r="F34" s="315"/>
      <c r="G34" s="85">
        <f>G31+G32+G33</f>
        <v>0</v>
      </c>
      <c r="H34" s="203" t="e">
        <f>G34/Ф_2!G34*100</f>
        <v>#DIV/0!</v>
      </c>
      <c r="I34" s="156">
        <f t="shared" ref="I34:X34" si="9">I31+I32+I33</f>
        <v>0</v>
      </c>
      <c r="J34" s="73">
        <f t="shared" si="9"/>
        <v>0</v>
      </c>
      <c r="K34" s="203" t="e">
        <f>J34/Ф_2!J34*100</f>
        <v>#DIV/0!</v>
      </c>
      <c r="L34" s="168">
        <f t="shared" si="9"/>
        <v>0</v>
      </c>
      <c r="M34" s="85">
        <f t="shared" si="9"/>
        <v>0</v>
      </c>
      <c r="N34" s="203" t="e">
        <f>M34/Ф_2!M34*100</f>
        <v>#DIV/0!</v>
      </c>
      <c r="O34" s="156">
        <f t="shared" si="9"/>
        <v>0</v>
      </c>
      <c r="P34" s="73">
        <f t="shared" si="9"/>
        <v>0</v>
      </c>
      <c r="Q34" s="203" t="e">
        <f>P34/Ф_2!P34*100</f>
        <v>#DIV/0!</v>
      </c>
      <c r="R34" s="168">
        <f t="shared" si="9"/>
        <v>0</v>
      </c>
      <c r="S34" s="85">
        <f t="shared" si="9"/>
        <v>0</v>
      </c>
      <c r="T34" s="203" t="e">
        <f>S34/Ф_2!S34*100</f>
        <v>#DIV/0!</v>
      </c>
      <c r="U34" s="156">
        <f t="shared" si="9"/>
        <v>0</v>
      </c>
      <c r="V34" s="77">
        <f t="shared" si="9"/>
        <v>0</v>
      </c>
      <c r="W34" s="203" t="e">
        <f>V34/Ф_2!V34*100</f>
        <v>#DIV/0!</v>
      </c>
      <c r="X34" s="162">
        <f t="shared" si="9"/>
        <v>0</v>
      </c>
    </row>
    <row r="35" spans="1:24" ht="10.15" customHeight="1" x14ac:dyDescent="0.2">
      <c r="A35" s="133" t="s">
        <v>0</v>
      </c>
      <c r="B35" s="55"/>
      <c r="C35" s="55"/>
      <c r="D35" s="316"/>
      <c r="E35" s="317"/>
      <c r="F35" s="318"/>
      <c r="G35" s="214"/>
      <c r="H35" s="55"/>
      <c r="I35" s="157"/>
      <c r="J35" s="55"/>
      <c r="K35" s="55"/>
      <c r="L35" s="169"/>
      <c r="M35" s="87"/>
      <c r="N35" s="55"/>
      <c r="O35" s="157"/>
      <c r="P35" s="55"/>
      <c r="Q35" s="55"/>
      <c r="R35" s="169"/>
      <c r="S35" s="87"/>
      <c r="T35" s="55"/>
      <c r="U35" s="157"/>
      <c r="V35" s="55"/>
      <c r="W35" s="55"/>
      <c r="X35" s="157"/>
    </row>
    <row r="36" spans="1:24" x14ac:dyDescent="0.2">
      <c r="A36" s="134" t="s">
        <v>51</v>
      </c>
      <c r="B36" s="28" t="s">
        <v>30</v>
      </c>
      <c r="C36" s="62" t="s">
        <v>30</v>
      </c>
      <c r="D36" s="319"/>
      <c r="E36" s="314" t="s">
        <v>199</v>
      </c>
      <c r="F36" s="321">
        <v>2</v>
      </c>
      <c r="G36" s="84">
        <f>SUMIFS(Квитанции!Q:Q,Квитанции!B:B,G$8,Квитанции!G:G,$F36,Квитанции!K:K,$E36,Квитанции!F:F,2,Квитанции!C:C,0)</f>
        <v>0</v>
      </c>
      <c r="H36" s="49" t="s">
        <v>30</v>
      </c>
      <c r="I36" s="328">
        <f>SUMIFS(Квитанции!R:R,Квитанции!B:B,G$8,Квитанции!G:G,$F36,Квитанции!K:K,$E36,Квитанции!F:F,2,Квитанции!C:C,0)</f>
        <v>0</v>
      </c>
      <c r="J36" s="72">
        <f>SUMIFS(Квитанции!Q:Q,Квитанции!B:B,J$8,Квитанции!G:G,$F36,Квитанции!K:K,$E36,Квитанции!F:F,2,Квитанции!C:C,0)</f>
        <v>0</v>
      </c>
      <c r="K36" s="49" t="s">
        <v>30</v>
      </c>
      <c r="L36" s="167">
        <f>SUMIFS(Квитанции!R:R,Квитанции!B:B,J$8,Квитанции!G:G,$F36,Квитанции!K:K,$E36,Квитанции!F:F,2,Квитанции!C:C,0)</f>
        <v>0</v>
      </c>
      <c r="M36" s="84">
        <f>SUMIFS(Квитанции!Q:Q,Квитанции!B:B,M$8,Квитанции!G:G,$F36,Квитанции!K:K,$E36,Квитанции!F:F,2,Квитанции!C:C,0)</f>
        <v>0</v>
      </c>
      <c r="N36" s="49" t="s">
        <v>30</v>
      </c>
      <c r="O36" s="155">
        <f>SUMIFS(Квитанции!R:R,Квитанции!B:B,M$8,Квитанции!G:G,$F36,Квитанции!K:K,$E36,Квитанции!F:F,2,Квитанции!C:C,0)</f>
        <v>0</v>
      </c>
      <c r="P36" s="72">
        <f>SUMIFS(Квитанции!Q:Q,Квитанции!B:B,P$8,Квитанции!G:G,$F36,Квитанции!K:K,$E36,Квитанции!F:F,2,Квитанции!C:C,0)</f>
        <v>0</v>
      </c>
      <c r="Q36" s="49" t="s">
        <v>30</v>
      </c>
      <c r="R36" s="167">
        <f>SUMIFS(Квитанции!R:R,Квитанции!B:B,P$8,Квитанции!G:G,$F36,Квитанции!K:K,$E36,Квитанции!F:F,2,Квитанции!C:C,0)</f>
        <v>0</v>
      </c>
      <c r="S36" s="84">
        <f>SUMIFS(Квитанции!Q:Q,Квитанции!B:B,S$8,Квитанции!G:G,$F36,Квитанции!K:K,$E36,Квитанции!F:F,2,Квитанции!C:C,0)</f>
        <v>0</v>
      </c>
      <c r="T36" s="49" t="s">
        <v>30</v>
      </c>
      <c r="U36" s="155">
        <f>SUMIFS(Квитанции!R:R,Квитанции!B:B,S$8,Квитанции!G:G,$F36,Квитанции!K:K,$E36,Квитанции!F:F,2,Квитанции!C:C,0)</f>
        <v>0</v>
      </c>
      <c r="V36" s="28">
        <f>G36+J36+M36+P36+S36</f>
        <v>0</v>
      </c>
      <c r="W36" s="49" t="s">
        <v>30</v>
      </c>
      <c r="X36" s="158">
        <f>U36+R36+O36+L36+I36</f>
        <v>0</v>
      </c>
    </row>
    <row r="37" spans="1:24" ht="12.75" thickBot="1" x14ac:dyDescent="0.25">
      <c r="A37" s="136" t="s">
        <v>52</v>
      </c>
      <c r="B37" s="77" t="s">
        <v>30</v>
      </c>
      <c r="C37" s="69" t="s">
        <v>30</v>
      </c>
      <c r="D37" s="319"/>
      <c r="E37" s="314" t="s">
        <v>199</v>
      </c>
      <c r="F37" s="321">
        <v>1</v>
      </c>
      <c r="G37" s="85">
        <f>SUMIFS(Квитанции!Q:Q,Квитанции!B:B,G$8,Квитанции!G:G,$F37,Квитанции!K:K,$E37,Квитанции!F:F,2,Квитанции!C:C,0)</f>
        <v>0</v>
      </c>
      <c r="H37" s="50" t="s">
        <v>30</v>
      </c>
      <c r="I37" s="383">
        <f>SUMIFS(Квитанции!R:R,Квитанции!B:B,G$8,Квитанции!G:G,$F37,Квитанции!K:K,$E37,Квитанции!F:F,2,Квитанции!C:C,0)</f>
        <v>0</v>
      </c>
      <c r="J37" s="73">
        <f>SUMIFS(Квитанции!Q:Q,Квитанции!B:B,J$8,Квитанции!G:G,$F37,Квитанции!K:K,$E37,Квитанции!F:F,2,Квитанции!C:C,0)</f>
        <v>0</v>
      </c>
      <c r="K37" s="50" t="s">
        <v>30</v>
      </c>
      <c r="L37" s="168">
        <f>SUMIFS(Квитанции!R:R,Квитанции!B:B,J$8,Квитанции!G:G,$F37,Квитанции!K:K,$E37,Квитанции!F:F,2,Квитанции!C:C,0)</f>
        <v>0</v>
      </c>
      <c r="M37" s="85">
        <f>SUMIFS(Квитанции!Q:Q,Квитанции!B:B,M$8,Квитанции!G:G,$F37,Квитанции!K:K,$E37,Квитанции!F:F,2,Квитанции!C:C,0)</f>
        <v>0</v>
      </c>
      <c r="N37" s="50" t="s">
        <v>30</v>
      </c>
      <c r="O37" s="156">
        <f>SUMIFS(Квитанции!R:R,Квитанции!B:B,M$8,Квитанции!G:G,$F37,Квитанции!K:K,$E37,Квитанции!F:F,2,Квитанции!C:C,0)</f>
        <v>0</v>
      </c>
      <c r="P37" s="73">
        <f>SUMIFS(Квитанции!Q:Q,Квитанции!B:B,P$8,Квитанции!G:G,$F37,Квитанции!K:K,$E37,Квитанции!F:F,2,Квитанции!C:C,0)</f>
        <v>0</v>
      </c>
      <c r="Q37" s="50" t="s">
        <v>30</v>
      </c>
      <c r="R37" s="168">
        <f>SUMIFS(Квитанции!R:R,Квитанции!B:B,P$8,Квитанции!G:G,$F37,Квитанции!K:K,$E37,Квитанции!F:F,2,Квитанции!C:C,0)</f>
        <v>0</v>
      </c>
      <c r="S37" s="85">
        <f>SUMIFS(Квитанции!Q:Q,Квитанции!B:B,S$8,Квитанции!G:G,$F37,Квитанции!K:K,$E37,Квитанции!F:F,2,Квитанции!C:C,0)</f>
        <v>0</v>
      </c>
      <c r="T37" s="50" t="s">
        <v>30</v>
      </c>
      <c r="U37" s="156">
        <f>SUMIFS(Квитанции!R:R,Квитанции!B:B,S$8,Квитанции!G:G,$F37,Квитанции!K:K,$E37,Квитанции!F:F,2,Квитанции!C:C,0)</f>
        <v>0</v>
      </c>
      <c r="V37" s="74">
        <f>G37+J37+M37+P37+S37</f>
        <v>0</v>
      </c>
      <c r="W37" s="54" t="s">
        <v>30</v>
      </c>
      <c r="X37" s="159">
        <f>U37+R37+O37+L37+I37</f>
        <v>0</v>
      </c>
    </row>
    <row r="38" spans="1:24" ht="12" customHeight="1" x14ac:dyDescent="0.2">
      <c r="A38" s="509" t="s">
        <v>31</v>
      </c>
      <c r="B38" s="5" t="s">
        <v>176</v>
      </c>
      <c r="C38" s="493" t="s">
        <v>16</v>
      </c>
      <c r="D38" s="313">
        <v>1</v>
      </c>
      <c r="E38" s="314" t="s">
        <v>199</v>
      </c>
      <c r="F38" s="315">
        <v>3</v>
      </c>
      <c r="G38" s="89">
        <f>SUMIFS(Квитанции!Q:Q,Квитанции!B:B,G$8,Квитанции!D:D,$B38,Квитанции!E:E,$D38,Квитанции!K:K,$E38,Квитанции!F:F,$F38,Квитанции!C:C,0)</f>
        <v>0</v>
      </c>
      <c r="H38" s="203" t="e">
        <f>G38/Ф_2!G38*100</f>
        <v>#DIV/0!</v>
      </c>
      <c r="I38" s="160">
        <f>SUMIFS(Квитанции!R:R,Квитанции!B:B,G$8,Квитанции!D:D,$B38,Квитанции!E:E,$D38,Квитанции!K:K,$E38,Квитанции!F:F,$F38,Квитанции!C:C,0)</f>
        <v>0</v>
      </c>
      <c r="J38" s="75">
        <f>SUMIFS(Квитанции!Q:Q,Квитанции!B:B,J$8,Квитанции!D:D,$B38,Квитанции!E:E,$D38,Квитанции!K:K,$E38,Квитанции!F:F,$F38,Квитанции!C:C,0)</f>
        <v>0</v>
      </c>
      <c r="K38" s="203" t="e">
        <f>J38/Ф_2!J38*100</f>
        <v>#DIV/0!</v>
      </c>
      <c r="L38" s="172">
        <f>SUMIFS(Квитанции!R:R,Квитанции!B:B,J$8,Квитанции!D:D,$B38,Квитанции!E:E,$D38,Квитанции!K:K,$E38,Квитанции!F:F,$F38,Квитанции!C:C,0)</f>
        <v>0</v>
      </c>
      <c r="M38" s="89">
        <f>SUMIFS(Квитанции!Q:Q,Квитанции!B:B,M$8,Квитанции!D:D,$B38,Квитанции!E:E,$D38,Квитанции!K:K,$E38,Квитанции!F:F,$F38,Квитанции!C:C,0)</f>
        <v>0</v>
      </c>
      <c r="N38" s="203" t="e">
        <f>M38/Ф_2!M38*100</f>
        <v>#DIV/0!</v>
      </c>
      <c r="O38" s="160">
        <f>SUMIFS(Квитанции!R:R,Квитанции!B:B,M$8,Квитанции!D:D,$B38,Квитанции!E:E,$D38,Квитанции!K:K,$E38,Квитанции!F:F,$F38,Квитанции!C:C,0)</f>
        <v>0</v>
      </c>
      <c r="P38" s="75">
        <f>SUMIFS(Квитанции!Q:Q,Квитанции!B:B,P$8,Квитанции!D:D,$B38,Квитанции!E:E,$D38,Квитанции!K:K,$E38,Квитанции!F:F,$F38,Квитанции!C:C,0)</f>
        <v>0</v>
      </c>
      <c r="Q38" s="203" t="e">
        <f>P38/Ф_2!P38*100</f>
        <v>#DIV/0!</v>
      </c>
      <c r="R38" s="172">
        <f>SUMIFS(Квитанции!R:R,Квитанции!B:B,P$8,Квитанции!D:D,$B38,Квитанции!E:E,$D38,Квитанции!K:K,$E38,Квитанции!F:F,$F38,Квитанции!C:C,0)</f>
        <v>0</v>
      </c>
      <c r="S38" s="89">
        <f>SUMIFS(Квитанции!Q:Q,Квитанции!B:B,S$8,Квитанции!D:D,$B38,Квитанции!E:E,$D38,Квитанции!K:K,$E38,Квитанции!F:F,$F38,Квитанции!C:C,0)</f>
        <v>0</v>
      </c>
      <c r="T38" s="203" t="e">
        <f>S38/Ф_2!S38*100</f>
        <v>#DIV/0!</v>
      </c>
      <c r="U38" s="160">
        <f>SUMIFS(Квитанции!R:R,Квитанции!B:B,S$8,Квитанции!D:D,$B38,Квитанции!E:E,$D38,Квитанции!K:K,$E38,Квитанции!F:F,$F38,Квитанции!C:C,0)</f>
        <v>0</v>
      </c>
      <c r="V38" s="101">
        <f>G38+J38+M38+P38+S38</f>
        <v>0</v>
      </c>
      <c r="W38" s="51" t="e">
        <f>V38/Ф_2!V38*100</f>
        <v>#DIV/0!</v>
      </c>
      <c r="X38" s="161">
        <f>I38+L38+O38+R38+U38</f>
        <v>0</v>
      </c>
    </row>
    <row r="39" spans="1:24" x14ac:dyDescent="0.2">
      <c r="A39" s="509"/>
      <c r="B39" s="7" t="s">
        <v>10</v>
      </c>
      <c r="C39" s="494"/>
      <c r="D39" s="313">
        <v>1</v>
      </c>
      <c r="E39" s="314" t="s">
        <v>199</v>
      </c>
      <c r="F39" s="315">
        <v>3</v>
      </c>
      <c r="G39" s="84">
        <f>SUMIFS(Квитанции!Q:Q,Квитанции!B:B,G$8,Квитанции!D:D,$B39,Квитанции!E:E,$D39,Квитанции!K:K,$E39,Квитанции!F:F,$F39,Квитанции!C:C,0)</f>
        <v>0</v>
      </c>
      <c r="H39" s="47" t="e">
        <f>G39/Ф_2!G39*100</f>
        <v>#DIV/0!</v>
      </c>
      <c r="I39" s="155">
        <f>SUMIFS(Квитанции!R:R,Квитанции!B:B,G$8,Квитанции!D:D,$B39,Квитанции!E:E,$D39,Квитанции!K:K,$E39,Квитанции!F:F,$F39,Квитанции!C:C,0)</f>
        <v>0</v>
      </c>
      <c r="J39" s="72">
        <f>SUMIFS(Квитанции!Q:Q,Квитанции!B:B,J$8,Квитанции!D:D,$B39,Квитанции!E:E,$D39,Квитанции!K:K,$E39,Квитанции!F:F,$F39,Квитанции!C:C,0)</f>
        <v>0</v>
      </c>
      <c r="K39" s="47" t="e">
        <f>J39/Ф_2!J39*100</f>
        <v>#DIV/0!</v>
      </c>
      <c r="L39" s="167">
        <f>SUMIFS(Квитанции!R:R,Квитанции!B:B,J$8,Квитанции!D:D,$B39,Квитанции!E:E,$D39,Квитанции!K:K,$E39,Квитанции!F:F,$F39,Квитанции!C:C,0)</f>
        <v>0</v>
      </c>
      <c r="M39" s="84">
        <f>SUMIFS(Квитанции!Q:Q,Квитанции!B:B,M$8,Квитанции!D:D,$B39,Квитанции!E:E,$D39,Квитанции!K:K,$E39,Квитанции!F:F,$F39,Квитанции!C:C,0)</f>
        <v>0</v>
      </c>
      <c r="N39" s="47" t="e">
        <f>M39/Ф_2!M39*100</f>
        <v>#DIV/0!</v>
      </c>
      <c r="O39" s="155">
        <f>SUMIFS(Квитанции!R:R,Квитанции!B:B,M$8,Квитанции!D:D,$B39,Квитанции!E:E,$D39,Квитанции!K:K,$E39,Квитанции!F:F,$F39,Квитанции!C:C,0)</f>
        <v>0</v>
      </c>
      <c r="P39" s="72">
        <f>SUMIFS(Квитанции!Q:Q,Квитанции!B:B,P$8,Квитанции!D:D,$B39,Квитанции!E:E,$D39,Квитанции!K:K,$E39,Квитанции!F:F,$F39,Квитанции!C:C,0)</f>
        <v>0</v>
      </c>
      <c r="Q39" s="47" t="e">
        <f>P39/Ф_2!P39*100</f>
        <v>#DIV/0!</v>
      </c>
      <c r="R39" s="167">
        <f>SUMIFS(Квитанции!R:R,Квитанции!B:B,P$8,Квитанции!D:D,$B39,Квитанции!E:E,$D39,Квитанции!K:K,$E39,Квитанции!F:F,$F39,Квитанции!C:C,0)</f>
        <v>0</v>
      </c>
      <c r="S39" s="84">
        <f>SUMIFS(Квитанции!Q:Q,Квитанции!B:B,S$8,Квитанции!D:D,$B39,Квитанции!E:E,$D39,Квитанции!K:K,$E39,Квитанции!F:F,$F39,Квитанции!C:C,0)</f>
        <v>0</v>
      </c>
      <c r="T39" s="47" t="e">
        <f>S39/Ф_2!S39*100</f>
        <v>#DIV/0!</v>
      </c>
      <c r="U39" s="155">
        <f>SUMIFS(Квитанции!R:R,Квитанции!B:B,S$8,Квитанции!D:D,$B39,Квитанции!E:E,$D39,Квитанции!K:K,$E39,Квитанции!F:F,$F39,Квитанции!C:C,0)</f>
        <v>0</v>
      </c>
      <c r="V39" s="28">
        <f>G39+J39+M39+P39+S39</f>
        <v>0</v>
      </c>
      <c r="W39" s="49" t="e">
        <f>V39/Ф_2!V39*100</f>
        <v>#DIV/0!</v>
      </c>
      <c r="X39" s="158">
        <f>I39+L39+O39+R39+U39</f>
        <v>0</v>
      </c>
    </row>
    <row r="40" spans="1:24" x14ac:dyDescent="0.2">
      <c r="A40" s="509"/>
      <c r="B40" s="7" t="s">
        <v>177</v>
      </c>
      <c r="C40" s="494"/>
      <c r="D40" s="313">
        <v>1</v>
      </c>
      <c r="E40" s="314" t="s">
        <v>199</v>
      </c>
      <c r="F40" s="315">
        <v>3</v>
      </c>
      <c r="G40" s="84">
        <f>SUMIFS(Квитанции!Q:Q,Квитанции!B:B,G$8,Квитанции!D:D,$B40,Квитанции!E:E,$D40,Квитанции!K:K,$E40,Квитанции!F:F,$F40,Квитанции!C:C,0)</f>
        <v>0</v>
      </c>
      <c r="H40" s="47" t="e">
        <f>G40/Ф_2!G40*100</f>
        <v>#DIV/0!</v>
      </c>
      <c r="I40" s="155">
        <f>SUMIFS(Квитанции!R:R,Квитанции!B:B,G$8,Квитанции!D:D,$B40,Квитанции!E:E,$D40,Квитанции!K:K,$E40,Квитанции!F:F,$F40,Квитанции!C:C,0)</f>
        <v>0</v>
      </c>
      <c r="J40" s="72">
        <f>SUMIFS(Квитанции!Q:Q,Квитанции!B:B,J$8,Квитанции!D:D,$B40,Квитанции!E:E,$D40,Квитанции!K:K,$E40,Квитанции!F:F,$F40,Квитанции!C:C,0)</f>
        <v>0</v>
      </c>
      <c r="K40" s="47" t="e">
        <f>J40/Ф_2!J40*100</f>
        <v>#DIV/0!</v>
      </c>
      <c r="L40" s="167">
        <f>SUMIFS(Квитанции!R:R,Квитанции!B:B,J$8,Квитанции!D:D,$B40,Квитанции!E:E,$D40,Квитанции!K:K,$E40,Квитанции!F:F,$F40,Квитанции!C:C,0)</f>
        <v>0</v>
      </c>
      <c r="M40" s="84">
        <f>SUMIFS(Квитанции!Q:Q,Квитанции!B:B,M$8,Квитанции!D:D,$B40,Квитанции!E:E,$D40,Квитанции!K:K,$E40,Квитанции!F:F,$F40,Квитанции!C:C,0)</f>
        <v>0</v>
      </c>
      <c r="N40" s="47" t="e">
        <f>M40/Ф_2!M40*100</f>
        <v>#DIV/0!</v>
      </c>
      <c r="O40" s="155">
        <f>SUMIFS(Квитанции!R:R,Квитанции!B:B,M$8,Квитанции!D:D,$B40,Квитанции!E:E,$D40,Квитанции!K:K,$E40,Квитанции!F:F,$F40,Квитанции!C:C,0)</f>
        <v>0</v>
      </c>
      <c r="P40" s="72">
        <f>SUMIFS(Квитанции!Q:Q,Квитанции!B:B,P$8,Квитанции!D:D,$B40,Квитанции!E:E,$D40,Квитанции!K:K,$E40,Квитанции!F:F,$F40,Квитанции!C:C,0)</f>
        <v>0</v>
      </c>
      <c r="Q40" s="47" t="e">
        <f>P40/Ф_2!P40*100</f>
        <v>#DIV/0!</v>
      </c>
      <c r="R40" s="167">
        <f>SUMIFS(Квитанции!R:R,Квитанции!B:B,P$8,Квитанции!D:D,$B40,Квитанции!E:E,$D40,Квитанции!K:K,$E40,Квитанции!F:F,$F40,Квитанции!C:C,0)</f>
        <v>0</v>
      </c>
      <c r="S40" s="84">
        <f>SUMIFS(Квитанции!Q:Q,Квитанции!B:B,S$8,Квитанции!D:D,$B40,Квитанции!E:E,$D40,Квитанции!K:K,$E40,Квитанции!F:F,$F40,Квитанции!C:C,0)</f>
        <v>0</v>
      </c>
      <c r="T40" s="47" t="e">
        <f>S40/Ф_2!S40*100</f>
        <v>#DIV/0!</v>
      </c>
      <c r="U40" s="155">
        <f>SUMIFS(Квитанции!R:R,Квитанции!B:B,S$8,Квитанции!D:D,$B40,Квитанции!E:E,$D40,Квитанции!K:K,$E40,Квитанции!F:F,$F40,Квитанции!C:C,0)</f>
        <v>0</v>
      </c>
      <c r="V40" s="102">
        <f>G40+J40+M40+P40+S40</f>
        <v>0</v>
      </c>
      <c r="W40" s="49" t="e">
        <f>V40/Ф_2!V40*100</f>
        <v>#DIV/0!</v>
      </c>
      <c r="X40" s="158">
        <f>I40+L40+O40+R40+U40</f>
        <v>0</v>
      </c>
    </row>
    <row r="41" spans="1:24" ht="12.75" thickBot="1" x14ac:dyDescent="0.25">
      <c r="A41" s="509"/>
      <c r="B41" s="8" t="s">
        <v>178</v>
      </c>
      <c r="C41" s="495"/>
      <c r="D41" s="313"/>
      <c r="E41" s="314"/>
      <c r="F41" s="315"/>
      <c r="G41" s="85">
        <f>G38+G39+G40</f>
        <v>0</v>
      </c>
      <c r="H41" s="50" t="e">
        <f>G41/Ф_2!G41*100</f>
        <v>#DIV/0!</v>
      </c>
      <c r="I41" s="156">
        <f t="shared" ref="I41:X41" si="10">I38+I39+I40</f>
        <v>0</v>
      </c>
      <c r="J41" s="73">
        <f t="shared" si="10"/>
        <v>0</v>
      </c>
      <c r="K41" s="50" t="e">
        <f>J41/Ф_2!J41*100</f>
        <v>#DIV/0!</v>
      </c>
      <c r="L41" s="168">
        <f t="shared" si="10"/>
        <v>0</v>
      </c>
      <c r="M41" s="85">
        <f t="shared" si="10"/>
        <v>0</v>
      </c>
      <c r="N41" s="50" t="e">
        <f>M41/Ф_2!M41*100</f>
        <v>#DIV/0!</v>
      </c>
      <c r="O41" s="156">
        <f t="shared" si="10"/>
        <v>0</v>
      </c>
      <c r="P41" s="73">
        <f t="shared" si="10"/>
        <v>0</v>
      </c>
      <c r="Q41" s="50" t="e">
        <f>P41/Ф_2!P41*100</f>
        <v>#DIV/0!</v>
      </c>
      <c r="R41" s="168">
        <f t="shared" si="10"/>
        <v>0</v>
      </c>
      <c r="S41" s="85">
        <f t="shared" si="10"/>
        <v>0</v>
      </c>
      <c r="T41" s="50" t="e">
        <f>S41/Ф_2!S41*100</f>
        <v>#DIV/0!</v>
      </c>
      <c r="U41" s="156">
        <f t="shared" si="10"/>
        <v>0</v>
      </c>
      <c r="V41" s="77">
        <f t="shared" si="10"/>
        <v>0</v>
      </c>
      <c r="W41" s="50" t="e">
        <f>V41/Ф_2!V41*100</f>
        <v>#DIV/0!</v>
      </c>
      <c r="X41" s="162">
        <f t="shared" si="10"/>
        <v>0</v>
      </c>
    </row>
    <row r="42" spans="1:24" x14ac:dyDescent="0.2">
      <c r="A42" s="509"/>
      <c r="B42" s="5" t="s">
        <v>176</v>
      </c>
      <c r="C42" s="493" t="s">
        <v>17</v>
      </c>
      <c r="D42" s="313">
        <v>3</v>
      </c>
      <c r="E42" s="314" t="s">
        <v>199</v>
      </c>
      <c r="F42" s="315">
        <v>3</v>
      </c>
      <c r="G42" s="89">
        <f>SUMIFS(Квитанции!Q:Q,Квитанции!B:B,G$8,Квитанции!D:D,$B42,Квитанции!E:E,$D42,Квитанции!K:K,$E42,Квитанции!F:F,$F42,Квитанции!C:C,0)</f>
        <v>0</v>
      </c>
      <c r="H42" s="203" t="e">
        <f>G42/Ф_2!G42*100</f>
        <v>#DIV/0!</v>
      </c>
      <c r="I42" s="160">
        <f>SUMIFS(Квитанции!R:R,Квитанции!B:B,G$8,Квитанции!D:D,$B42,Квитанции!E:E,$D42,Квитанции!K:K,$E42,Квитанции!F:F,$F42,Квитанции!C:C,0)</f>
        <v>0</v>
      </c>
      <c r="J42" s="75">
        <f>SUMIFS(Квитанции!Q:Q,Квитанции!B:B,J$8,Квитанции!D:D,$B42,Квитанции!E:E,$D42,Квитанции!K:K,$E42,Квитанции!F:F,$F42,Квитанции!C:C,0)</f>
        <v>0</v>
      </c>
      <c r="K42" s="203" t="e">
        <f>J42/Ф_2!J42*100</f>
        <v>#DIV/0!</v>
      </c>
      <c r="L42" s="172">
        <f>SUMIFS(Квитанции!R:R,Квитанции!B:B,J$8,Квитанции!D:D,$B42,Квитанции!E:E,$D42,Квитанции!K:K,$E42,Квитанции!F:F,$F42,Квитанции!C:C,0)</f>
        <v>0</v>
      </c>
      <c r="M42" s="89">
        <f>SUMIFS(Квитанции!Q:Q,Квитанции!B:B,M$8,Квитанции!D:D,$B42,Квитанции!E:E,$D42,Квитанции!K:K,$E42,Квитанции!F:F,$F42,Квитанции!C:C,0)</f>
        <v>0</v>
      </c>
      <c r="N42" s="203" t="e">
        <f>M42/Ф_2!M42*100</f>
        <v>#DIV/0!</v>
      </c>
      <c r="O42" s="160">
        <f>SUMIFS(Квитанции!R:R,Квитанции!B:B,M$8,Квитанции!D:D,$B42,Квитанции!E:E,$D42,Квитанции!K:K,$E42,Квитанции!F:F,$F42,Квитанции!C:C,0)</f>
        <v>0</v>
      </c>
      <c r="P42" s="75">
        <f>SUMIFS(Квитанции!Q:Q,Квитанции!B:B,P$8,Квитанции!D:D,$B42,Квитанции!E:E,$D42,Квитанции!K:K,$E42,Квитанции!F:F,$F42,Квитанции!C:C,0)</f>
        <v>0</v>
      </c>
      <c r="Q42" s="203" t="e">
        <f>P42/Ф_2!P42*100</f>
        <v>#DIV/0!</v>
      </c>
      <c r="R42" s="172">
        <f>SUMIFS(Квитанции!R:R,Квитанции!B:B,P$8,Квитанции!D:D,$B42,Квитанции!E:E,$D42,Квитанции!K:K,$E42,Квитанции!F:F,$F42,Квитанции!C:C,0)</f>
        <v>0</v>
      </c>
      <c r="S42" s="89">
        <f>SUMIFS(Квитанции!Q:Q,Квитанции!B:B,S$8,Квитанции!D:D,$B42,Квитанции!E:E,$D42,Квитанции!K:K,$E42,Квитанции!F:F,$F42,Квитанции!C:C,0)</f>
        <v>0</v>
      </c>
      <c r="T42" s="203" t="e">
        <f>S42/Ф_2!S42*100</f>
        <v>#DIV/0!</v>
      </c>
      <c r="U42" s="160">
        <f>SUMIFS(Квитанции!R:R,Квитанции!B:B,S$8,Квитанции!D:D,$B42,Квитанции!E:E,$D42,Квитанции!K:K,$E42,Квитанции!F:F,$F42,Квитанции!C:C,0)</f>
        <v>0</v>
      </c>
      <c r="V42" s="101">
        <f>G42+J42+M42+P42+S42</f>
        <v>0</v>
      </c>
      <c r="W42" s="51" t="e">
        <f>V42/Ф_2!V42*100</f>
        <v>#DIV/0!</v>
      </c>
      <c r="X42" s="161">
        <f>I42+L42+O42+R42+U42</f>
        <v>0</v>
      </c>
    </row>
    <row r="43" spans="1:24" x14ac:dyDescent="0.2">
      <c r="A43" s="509"/>
      <c r="B43" s="7" t="s">
        <v>10</v>
      </c>
      <c r="C43" s="494"/>
      <c r="D43" s="313">
        <v>3</v>
      </c>
      <c r="E43" s="314" t="s">
        <v>199</v>
      </c>
      <c r="F43" s="315">
        <v>3</v>
      </c>
      <c r="G43" s="84">
        <f>SUMIFS(Квитанции!Q:Q,Квитанции!B:B,G$8,Квитанции!D:D,$B43,Квитанции!E:E,$D43,Квитанции!K:K,$E43,Квитанции!F:F,$F43,Квитанции!C:C,0)</f>
        <v>0</v>
      </c>
      <c r="H43" s="47" t="e">
        <f>G43/Ф_2!G43*100</f>
        <v>#DIV/0!</v>
      </c>
      <c r="I43" s="155">
        <f>SUMIFS(Квитанции!R:R,Квитанции!B:B,G$8,Квитанции!D:D,$B43,Квитанции!E:E,$D43,Квитанции!K:K,$E43,Квитанции!F:F,$F43,Квитанции!C:C,0)</f>
        <v>0</v>
      </c>
      <c r="J43" s="72">
        <f>SUMIFS(Квитанции!Q:Q,Квитанции!B:B,J$8,Квитанции!D:D,$B43,Квитанции!E:E,$D43,Квитанции!K:K,$E43,Квитанции!F:F,$F43,Квитанции!C:C,0)</f>
        <v>0</v>
      </c>
      <c r="K43" s="47" t="e">
        <f>J43/Ф_2!J43*100</f>
        <v>#DIV/0!</v>
      </c>
      <c r="L43" s="167">
        <f>SUMIFS(Квитанции!R:R,Квитанции!B:B,J$8,Квитанции!D:D,$B43,Квитанции!E:E,$D43,Квитанции!K:K,$E43,Квитанции!F:F,$F43,Квитанции!C:C,0)</f>
        <v>0</v>
      </c>
      <c r="M43" s="84">
        <f>SUMIFS(Квитанции!Q:Q,Квитанции!B:B,M$8,Квитанции!D:D,$B43,Квитанции!E:E,$D43,Квитанции!K:K,$E43,Квитанции!F:F,$F43,Квитанции!C:C,0)</f>
        <v>0</v>
      </c>
      <c r="N43" s="47" t="e">
        <f>M43/Ф_2!M43*100</f>
        <v>#DIV/0!</v>
      </c>
      <c r="O43" s="155">
        <f>SUMIFS(Квитанции!R:R,Квитанции!B:B,M$8,Квитанции!D:D,$B43,Квитанции!E:E,$D43,Квитанции!K:K,$E43,Квитанции!F:F,$F43,Квитанции!C:C,0)</f>
        <v>0</v>
      </c>
      <c r="P43" s="72">
        <f>SUMIFS(Квитанции!Q:Q,Квитанции!B:B,P$8,Квитанции!D:D,$B43,Квитанции!E:E,$D43,Квитанции!K:K,$E43,Квитанции!F:F,$F43,Квитанции!C:C,0)</f>
        <v>0</v>
      </c>
      <c r="Q43" s="47" t="e">
        <f>P43/Ф_2!P43*100</f>
        <v>#DIV/0!</v>
      </c>
      <c r="R43" s="167">
        <f>SUMIFS(Квитанции!R:R,Квитанции!B:B,P$8,Квитанции!D:D,$B43,Квитанции!E:E,$D43,Квитанции!K:K,$E43,Квитанции!F:F,$F43,Квитанции!C:C,0)</f>
        <v>0</v>
      </c>
      <c r="S43" s="84">
        <f>SUMIFS(Квитанции!Q:Q,Квитанции!B:B,S$8,Квитанции!D:D,$B43,Квитанции!E:E,$D43,Квитанции!K:K,$E43,Квитанции!F:F,$F43,Квитанции!C:C,0)</f>
        <v>0</v>
      </c>
      <c r="T43" s="47" t="e">
        <f>S43/Ф_2!S43*100</f>
        <v>#DIV/0!</v>
      </c>
      <c r="U43" s="155">
        <f>SUMIFS(Квитанции!R:R,Квитанции!B:B,S$8,Квитанции!D:D,$B43,Квитанции!E:E,$D43,Квитанции!K:K,$E43,Квитанции!F:F,$F43,Квитанции!C:C,0)</f>
        <v>0</v>
      </c>
      <c r="V43" s="28">
        <f>G43+J43+M43+P43+S43</f>
        <v>0</v>
      </c>
      <c r="W43" s="49" t="e">
        <f>V43/Ф_2!V43*100</f>
        <v>#DIV/0!</v>
      </c>
      <c r="X43" s="158">
        <f>I43+L43+O43+R43+U43</f>
        <v>0</v>
      </c>
    </row>
    <row r="44" spans="1:24" x14ac:dyDescent="0.2">
      <c r="A44" s="509"/>
      <c r="B44" s="7" t="s">
        <v>177</v>
      </c>
      <c r="C44" s="494"/>
      <c r="D44" s="313">
        <v>3</v>
      </c>
      <c r="E44" s="314" t="s">
        <v>199</v>
      </c>
      <c r="F44" s="315">
        <v>3</v>
      </c>
      <c r="G44" s="84">
        <f>SUMIFS(Квитанции!Q:Q,Квитанции!B:B,G$8,Квитанции!D:D,$B44,Квитанции!E:E,$D44,Квитанции!K:K,$E44,Квитанции!F:F,$F44,Квитанции!C:C,0)</f>
        <v>0</v>
      </c>
      <c r="H44" s="47" t="e">
        <f>G44/Ф_2!G44*100</f>
        <v>#DIV/0!</v>
      </c>
      <c r="I44" s="155">
        <f>SUMIFS(Квитанции!R:R,Квитанции!B:B,G$8,Квитанции!D:D,$B44,Квитанции!E:E,$D44,Квитанции!K:K,$E44,Квитанции!F:F,$F44,Квитанции!C:C,0)</f>
        <v>0</v>
      </c>
      <c r="J44" s="72">
        <f>SUMIFS(Квитанции!Q:Q,Квитанции!B:B,J$8,Квитанции!D:D,$B44,Квитанции!E:E,$D44,Квитанции!K:K,$E44,Квитанции!F:F,$F44,Квитанции!C:C,0)</f>
        <v>0</v>
      </c>
      <c r="K44" s="47" t="e">
        <f>J44/Ф_2!J44*100</f>
        <v>#DIV/0!</v>
      </c>
      <c r="L44" s="167">
        <f>SUMIFS(Квитанции!R:R,Квитанции!B:B,J$8,Квитанции!D:D,$B44,Квитанции!E:E,$D44,Квитанции!K:K,$E44,Квитанции!F:F,$F44,Квитанции!C:C,0)</f>
        <v>0</v>
      </c>
      <c r="M44" s="84">
        <f>SUMIFS(Квитанции!Q:Q,Квитанции!B:B,M$8,Квитанции!D:D,$B44,Квитанции!E:E,$D44,Квитанции!K:K,$E44,Квитанции!F:F,$F44,Квитанции!C:C,0)</f>
        <v>0</v>
      </c>
      <c r="N44" s="47" t="e">
        <f>M44/Ф_2!M44*100</f>
        <v>#DIV/0!</v>
      </c>
      <c r="O44" s="155">
        <f>SUMIFS(Квитанции!R:R,Квитанции!B:B,M$8,Квитанции!D:D,$B44,Квитанции!E:E,$D44,Квитанции!K:K,$E44,Квитанции!F:F,$F44,Квитанции!C:C,0)</f>
        <v>0</v>
      </c>
      <c r="P44" s="72">
        <f>SUMIFS(Квитанции!Q:Q,Квитанции!B:B,P$8,Квитанции!D:D,$B44,Квитанции!E:E,$D44,Квитанции!K:K,$E44,Квитанции!F:F,$F44,Квитанции!C:C,0)</f>
        <v>0</v>
      </c>
      <c r="Q44" s="47" t="e">
        <f>P44/Ф_2!P44*100</f>
        <v>#DIV/0!</v>
      </c>
      <c r="R44" s="167">
        <f>SUMIFS(Квитанции!R:R,Квитанции!B:B,P$8,Квитанции!D:D,$B44,Квитанции!E:E,$D44,Квитанции!K:K,$E44,Квитанции!F:F,$F44,Квитанции!C:C,0)</f>
        <v>0</v>
      </c>
      <c r="S44" s="84">
        <f>SUMIFS(Квитанции!Q:Q,Квитанции!B:B,S$8,Квитанции!D:D,$B44,Квитанции!E:E,$D44,Квитанции!K:K,$E44,Квитанции!F:F,$F44,Квитанции!C:C,0)</f>
        <v>0</v>
      </c>
      <c r="T44" s="47" t="e">
        <f>S44/Ф_2!S44*100</f>
        <v>#DIV/0!</v>
      </c>
      <c r="U44" s="155">
        <f>SUMIFS(Квитанции!R:R,Квитанции!B:B,S$8,Квитанции!D:D,$B44,Квитанции!E:E,$D44,Квитанции!K:K,$E44,Квитанции!F:F,$F44,Квитанции!C:C,0)</f>
        <v>0</v>
      </c>
      <c r="V44" s="102">
        <f>G44+J44+M44+P44+S44</f>
        <v>0</v>
      </c>
      <c r="W44" s="49" t="e">
        <f>V44/Ф_2!V44*100</f>
        <v>#DIV/0!</v>
      </c>
      <c r="X44" s="158">
        <f>I44+L44+O44+R44+U44</f>
        <v>0</v>
      </c>
    </row>
    <row r="45" spans="1:24" ht="12.75" thickBot="1" x14ac:dyDescent="0.25">
      <c r="A45" s="509"/>
      <c r="B45" s="8" t="s">
        <v>178</v>
      </c>
      <c r="C45" s="495"/>
      <c r="D45" s="313"/>
      <c r="E45" s="314"/>
      <c r="F45" s="315"/>
      <c r="G45" s="85">
        <f>G42+G43+G44</f>
        <v>0</v>
      </c>
      <c r="H45" s="50" t="e">
        <f>G45/Ф_2!G45*100</f>
        <v>#DIV/0!</v>
      </c>
      <c r="I45" s="156">
        <f t="shared" ref="I45:X45" si="11">I42+I43+I44</f>
        <v>0</v>
      </c>
      <c r="J45" s="73">
        <f t="shared" si="11"/>
        <v>0</v>
      </c>
      <c r="K45" s="50" t="e">
        <f>J45/Ф_2!J45*100</f>
        <v>#DIV/0!</v>
      </c>
      <c r="L45" s="168">
        <f t="shared" si="11"/>
        <v>0</v>
      </c>
      <c r="M45" s="85">
        <f t="shared" si="11"/>
        <v>0</v>
      </c>
      <c r="N45" s="50" t="e">
        <f>M45/Ф_2!M45*100</f>
        <v>#DIV/0!</v>
      </c>
      <c r="O45" s="156">
        <f t="shared" si="11"/>
        <v>0</v>
      </c>
      <c r="P45" s="73">
        <f t="shared" si="11"/>
        <v>0</v>
      </c>
      <c r="Q45" s="50" t="e">
        <f>P45/Ф_2!P45*100</f>
        <v>#DIV/0!</v>
      </c>
      <c r="R45" s="168">
        <f t="shared" si="11"/>
        <v>0</v>
      </c>
      <c r="S45" s="85">
        <f t="shared" si="11"/>
        <v>0</v>
      </c>
      <c r="T45" s="50" t="e">
        <f>S45/Ф_2!S45*100</f>
        <v>#DIV/0!</v>
      </c>
      <c r="U45" s="156">
        <f t="shared" si="11"/>
        <v>0</v>
      </c>
      <c r="V45" s="77">
        <f t="shared" si="11"/>
        <v>0</v>
      </c>
      <c r="W45" s="50" t="e">
        <f>V45/Ф_2!V45*100</f>
        <v>#DIV/0!</v>
      </c>
      <c r="X45" s="162">
        <f t="shared" si="11"/>
        <v>0</v>
      </c>
    </row>
    <row r="46" spans="1:24" x14ac:dyDescent="0.2">
      <c r="A46" s="509"/>
      <c r="B46" s="5" t="s">
        <v>176</v>
      </c>
      <c r="C46" s="494" t="s">
        <v>18</v>
      </c>
      <c r="D46" s="313"/>
      <c r="E46" s="314"/>
      <c r="F46" s="315"/>
      <c r="G46" s="89">
        <f>G38+G42</f>
        <v>0</v>
      </c>
      <c r="H46" s="53" t="e">
        <f>G46/Ф_2!G46*100</f>
        <v>#DIV/0!</v>
      </c>
      <c r="I46" s="160">
        <f t="shared" ref="I46:U46" si="12">I38+I42</f>
        <v>0</v>
      </c>
      <c r="J46" s="75">
        <f t="shared" si="12"/>
        <v>0</v>
      </c>
      <c r="K46" s="53" t="e">
        <f>J46/Ф_2!J46*100</f>
        <v>#DIV/0!</v>
      </c>
      <c r="L46" s="172">
        <f t="shared" si="12"/>
        <v>0</v>
      </c>
      <c r="M46" s="89">
        <f t="shared" si="12"/>
        <v>0</v>
      </c>
      <c r="N46" s="53" t="e">
        <f>M46/Ф_2!M46*100</f>
        <v>#DIV/0!</v>
      </c>
      <c r="O46" s="160">
        <f t="shared" si="12"/>
        <v>0</v>
      </c>
      <c r="P46" s="75">
        <f t="shared" si="12"/>
        <v>0</v>
      </c>
      <c r="Q46" s="53" t="e">
        <f>P46/Ф_2!P46*100</f>
        <v>#DIV/0!</v>
      </c>
      <c r="R46" s="172">
        <f t="shared" si="12"/>
        <v>0</v>
      </c>
      <c r="S46" s="89">
        <f t="shared" si="12"/>
        <v>0</v>
      </c>
      <c r="T46" s="53" t="e">
        <f>S46/Ф_2!S46*100</f>
        <v>#DIV/0!</v>
      </c>
      <c r="U46" s="160">
        <f t="shared" si="12"/>
        <v>0</v>
      </c>
      <c r="V46" s="27">
        <f>G46+J46+M46+P46+S46</f>
        <v>0</v>
      </c>
      <c r="W46" s="53" t="e">
        <f>V46/Ф_2!V46*100</f>
        <v>#DIV/0!</v>
      </c>
      <c r="X46" s="163">
        <f>I46+L46+O46+R46+U46</f>
        <v>0</v>
      </c>
    </row>
    <row r="47" spans="1:24" x14ac:dyDescent="0.2">
      <c r="A47" s="509"/>
      <c r="B47" s="7" t="s">
        <v>10</v>
      </c>
      <c r="C47" s="494"/>
      <c r="D47" s="313"/>
      <c r="E47" s="314"/>
      <c r="F47" s="315"/>
      <c r="G47" s="84">
        <f t="shared" ref="G47:U48" si="13">G39+G43</f>
        <v>0</v>
      </c>
      <c r="H47" s="49" t="e">
        <f>G47/Ф_2!G47*100</f>
        <v>#DIV/0!</v>
      </c>
      <c r="I47" s="155">
        <f t="shared" si="13"/>
        <v>0</v>
      </c>
      <c r="J47" s="72">
        <f t="shared" si="13"/>
        <v>0</v>
      </c>
      <c r="K47" s="49" t="e">
        <f>J47/Ф_2!J47*100</f>
        <v>#DIV/0!</v>
      </c>
      <c r="L47" s="167">
        <f t="shared" si="13"/>
        <v>0</v>
      </c>
      <c r="M47" s="84">
        <f t="shared" si="13"/>
        <v>0</v>
      </c>
      <c r="N47" s="49" t="e">
        <f>M47/Ф_2!M47*100</f>
        <v>#DIV/0!</v>
      </c>
      <c r="O47" s="155">
        <f t="shared" si="13"/>
        <v>0</v>
      </c>
      <c r="P47" s="72">
        <f t="shared" si="13"/>
        <v>0</v>
      </c>
      <c r="Q47" s="49" t="e">
        <f>P47/Ф_2!P47*100</f>
        <v>#DIV/0!</v>
      </c>
      <c r="R47" s="167">
        <f t="shared" si="13"/>
        <v>0</v>
      </c>
      <c r="S47" s="84">
        <f t="shared" si="13"/>
        <v>0</v>
      </c>
      <c r="T47" s="49" t="e">
        <f>S47/Ф_2!S47*100</f>
        <v>#DIV/0!</v>
      </c>
      <c r="U47" s="155">
        <f t="shared" si="13"/>
        <v>0</v>
      </c>
      <c r="V47" s="28">
        <f>G47+J47+M47+P47+S47</f>
        <v>0</v>
      </c>
      <c r="W47" s="49" t="e">
        <f>V47/Ф_2!V47*100</f>
        <v>#DIV/0!</v>
      </c>
      <c r="X47" s="158">
        <f>I47+L47+O47+R47+U47</f>
        <v>0</v>
      </c>
    </row>
    <row r="48" spans="1:24" x14ac:dyDescent="0.2">
      <c r="A48" s="509"/>
      <c r="B48" s="7" t="s">
        <v>177</v>
      </c>
      <c r="C48" s="494"/>
      <c r="D48" s="313"/>
      <c r="E48" s="314"/>
      <c r="F48" s="315"/>
      <c r="G48" s="84">
        <f t="shared" si="13"/>
        <v>0</v>
      </c>
      <c r="H48" s="49" t="e">
        <f>G48/Ф_2!G48*100</f>
        <v>#DIV/0!</v>
      </c>
      <c r="I48" s="155">
        <f t="shared" si="13"/>
        <v>0</v>
      </c>
      <c r="J48" s="72">
        <f t="shared" si="13"/>
        <v>0</v>
      </c>
      <c r="K48" s="49" t="e">
        <f>J48/Ф_2!J48*100</f>
        <v>#DIV/0!</v>
      </c>
      <c r="L48" s="167">
        <f t="shared" si="13"/>
        <v>0</v>
      </c>
      <c r="M48" s="84">
        <f t="shared" si="13"/>
        <v>0</v>
      </c>
      <c r="N48" s="49" t="e">
        <f>M48/Ф_2!M48*100</f>
        <v>#DIV/0!</v>
      </c>
      <c r="O48" s="155">
        <f t="shared" si="13"/>
        <v>0</v>
      </c>
      <c r="P48" s="72">
        <f t="shared" si="13"/>
        <v>0</v>
      </c>
      <c r="Q48" s="49" t="e">
        <f>P48/Ф_2!P48*100</f>
        <v>#DIV/0!</v>
      </c>
      <c r="R48" s="167">
        <f t="shared" si="13"/>
        <v>0</v>
      </c>
      <c r="S48" s="84">
        <f t="shared" si="13"/>
        <v>0</v>
      </c>
      <c r="T48" s="49" t="e">
        <f>S48/Ф_2!S48*100</f>
        <v>#DIV/0!</v>
      </c>
      <c r="U48" s="155">
        <f t="shared" si="13"/>
        <v>0</v>
      </c>
      <c r="V48" s="102">
        <f>G48+J48+M48+P48+S48</f>
        <v>0</v>
      </c>
      <c r="W48" s="49" t="e">
        <f>V48/Ф_2!V48*100</f>
        <v>#DIV/0!</v>
      </c>
      <c r="X48" s="158">
        <f>I48+L48+O48+R48+U48</f>
        <v>0</v>
      </c>
    </row>
    <row r="49" spans="1:24" ht="12.75" thickBot="1" x14ac:dyDescent="0.25">
      <c r="A49" s="513"/>
      <c r="B49" s="8" t="s">
        <v>178</v>
      </c>
      <c r="C49" s="495"/>
      <c r="D49" s="313"/>
      <c r="E49" s="314"/>
      <c r="F49" s="315"/>
      <c r="G49" s="85">
        <f>G46+G47+G48</f>
        <v>0</v>
      </c>
      <c r="H49" s="49" t="e">
        <f>G49/Ф_2!G49*100</f>
        <v>#DIV/0!</v>
      </c>
      <c r="I49" s="156">
        <f t="shared" ref="I49:X49" si="14">I46+I47+I48</f>
        <v>0</v>
      </c>
      <c r="J49" s="73">
        <f t="shared" si="14"/>
        <v>0</v>
      </c>
      <c r="K49" s="49" t="e">
        <f>J49/Ф_2!J49*100</f>
        <v>#DIV/0!</v>
      </c>
      <c r="L49" s="168">
        <f t="shared" si="14"/>
        <v>0</v>
      </c>
      <c r="M49" s="85">
        <f t="shared" si="14"/>
        <v>0</v>
      </c>
      <c r="N49" s="49" t="e">
        <f>M49/Ф_2!M49*100</f>
        <v>#DIV/0!</v>
      </c>
      <c r="O49" s="156">
        <f t="shared" si="14"/>
        <v>0</v>
      </c>
      <c r="P49" s="73">
        <f t="shared" si="14"/>
        <v>0</v>
      </c>
      <c r="Q49" s="49" t="e">
        <f>P49/Ф_2!P49*100</f>
        <v>#DIV/0!</v>
      </c>
      <c r="R49" s="168">
        <f t="shared" si="14"/>
        <v>0</v>
      </c>
      <c r="S49" s="85">
        <f t="shared" si="14"/>
        <v>0</v>
      </c>
      <c r="T49" s="49" t="e">
        <f>S49/Ф_2!S49*100</f>
        <v>#DIV/0!</v>
      </c>
      <c r="U49" s="156">
        <f t="shared" si="14"/>
        <v>0</v>
      </c>
      <c r="V49" s="77">
        <f t="shared" si="14"/>
        <v>0</v>
      </c>
      <c r="W49" s="49" t="e">
        <f>V49/Ф_2!V49*100</f>
        <v>#DIV/0!</v>
      </c>
      <c r="X49" s="162">
        <f t="shared" si="14"/>
        <v>0</v>
      </c>
    </row>
    <row r="50" spans="1:24" ht="9" customHeight="1" x14ac:dyDescent="0.2">
      <c r="A50" s="133" t="s">
        <v>1</v>
      </c>
      <c r="B50" s="595"/>
      <c r="C50" s="55"/>
      <c r="D50" s="596"/>
      <c r="E50" s="597"/>
      <c r="F50" s="598"/>
      <c r="G50" s="87"/>
      <c r="H50" s="55"/>
      <c r="I50" s="157"/>
      <c r="J50" s="55"/>
      <c r="K50" s="55"/>
      <c r="L50" s="169"/>
      <c r="M50" s="87"/>
      <c r="N50" s="55"/>
      <c r="O50" s="157"/>
      <c r="P50" s="55"/>
      <c r="Q50" s="55"/>
      <c r="R50" s="169"/>
      <c r="S50" s="87"/>
      <c r="T50" s="55"/>
      <c r="U50" s="157"/>
      <c r="V50" s="55"/>
      <c r="W50" s="55"/>
      <c r="X50" s="157"/>
    </row>
    <row r="51" spans="1:24" x14ac:dyDescent="0.2">
      <c r="A51" s="141" t="s">
        <v>51</v>
      </c>
      <c r="B51" s="91" t="s">
        <v>30</v>
      </c>
      <c r="C51" s="591" t="s">
        <v>30</v>
      </c>
      <c r="D51" s="592"/>
      <c r="E51" s="482" t="s">
        <v>199</v>
      </c>
      <c r="F51" s="593">
        <v>2</v>
      </c>
      <c r="G51" s="89">
        <f>SUMIFS(Квитанции!Q:Q,Квитанции!B:B,G$8,Квитанции!G:G,$F51,Квитанции!K:K,$E51,Квитанции!F:F,3,Квитанции!C:C,0)</f>
        <v>0</v>
      </c>
      <c r="H51" s="53" t="s">
        <v>30</v>
      </c>
      <c r="I51" s="594">
        <f>SUMIFS(Квитанции!R:R,Квитанции!B:B,G$8,Квитанции!G:G,$F51,Квитанции!K:K,$E51,Квитанции!F:F,3,Квитанции!C:C,0)</f>
        <v>0</v>
      </c>
      <c r="J51" s="75">
        <f>SUMIFS(Квитанции!Q:Q,Квитанции!B:B,J$8,Квитанции!G:G,$F51,Квитанции!K:K,$E51,Квитанции!F:F,3,Квитанции!C:C,0)</f>
        <v>0</v>
      </c>
      <c r="K51" s="53" t="s">
        <v>30</v>
      </c>
      <c r="L51" s="172">
        <f>SUMIFS(Квитанции!R:R,Квитанции!B:B,J$8,Квитанции!G:G,$F51,Квитанции!K:K,$E51,Квитанции!F:F,3,Квитанции!C:C,0)</f>
        <v>0</v>
      </c>
      <c r="M51" s="89">
        <f>SUMIFS(Квитанции!Q:Q,Квитанции!B:B,M$8,Квитанции!G:G,$F51,Квитанции!K:K,$E51,Квитанции!F:F,3,Квитанции!C:C,0)</f>
        <v>0</v>
      </c>
      <c r="N51" s="53" t="s">
        <v>30</v>
      </c>
      <c r="O51" s="160">
        <f>SUMIFS(Квитанции!R:R,Квитанции!B:B,M$8,Квитанции!G:G,$F51,Квитанции!K:K,$E51,Квитанции!F:F,3,Квитанции!C:C,0)</f>
        <v>0</v>
      </c>
      <c r="P51" s="75">
        <f>SUMIFS(Квитанции!Q:Q,Квитанции!B:B,P$8,Квитанции!G:G,$F51,Квитанции!K:K,$E51,Квитанции!F:F,3,Квитанции!C:C,0)</f>
        <v>0</v>
      </c>
      <c r="Q51" s="53" t="s">
        <v>30</v>
      </c>
      <c r="R51" s="172">
        <f>SUMIFS(Квитанции!R:R,Квитанции!B:B,P$8,Квитанции!G:G,$F51,Квитанции!K:K,$E51,Квитанции!F:F,3,Квитанции!C:C,0)</f>
        <v>0</v>
      </c>
      <c r="S51" s="89">
        <f>SUMIFS(Квитанции!Q:Q,Квитанции!B:B,S$8,Квитанции!G:G,$F51,Квитанции!K:K,$E51,Квитанции!F:F,3,Квитанции!C:C,0)</f>
        <v>0</v>
      </c>
      <c r="T51" s="53" t="s">
        <v>30</v>
      </c>
      <c r="U51" s="160">
        <f>SUMIFS(Квитанции!R:R,Квитанции!B:B,S$8,Квитанции!G:G,$F51,Квитанции!K:K,$E51,Квитанции!F:F,3,Квитанции!C:C,0)</f>
        <v>0</v>
      </c>
      <c r="V51" s="102">
        <f t="shared" ref="V51:V56" si="15">G51+J51+M51+P51+S51</f>
        <v>0</v>
      </c>
      <c r="W51" s="53" t="s">
        <v>30</v>
      </c>
      <c r="X51" s="163">
        <f t="shared" ref="X51:X56" si="16">I51+L51+O51+R51+U51</f>
        <v>0</v>
      </c>
    </row>
    <row r="52" spans="1:24" x14ac:dyDescent="0.2">
      <c r="A52" s="134" t="s">
        <v>52</v>
      </c>
      <c r="B52" s="30" t="s">
        <v>30</v>
      </c>
      <c r="C52" s="62" t="s">
        <v>30</v>
      </c>
      <c r="D52" s="319"/>
      <c r="E52" s="314" t="s">
        <v>199</v>
      </c>
      <c r="F52" s="321">
        <v>1</v>
      </c>
      <c r="G52" s="84">
        <f>SUMIFS(Квитанции!Q:Q,Квитанции!B:B,G$8,Квитанции!G:G,$F52,Квитанции!K:K,$E52,Квитанции!F:F,3,Квитанции!C:C,0)</f>
        <v>0</v>
      </c>
      <c r="H52" s="49" t="s">
        <v>30</v>
      </c>
      <c r="I52" s="328">
        <f>SUMIFS(Квитанции!R:R,Квитанции!B:B,G$8,Квитанции!G:G,$F52,Квитанции!K:K,$E52,Квитанции!F:F,3,Квитанции!C:C,0)</f>
        <v>0</v>
      </c>
      <c r="J52" s="72">
        <f>SUMIFS(Квитанции!Q:Q,Квитанции!B:B,J$8,Квитанции!G:G,$F52,Квитанции!K:K,$E52,Квитанции!F:F,3,Квитанции!C:C,0)</f>
        <v>0</v>
      </c>
      <c r="K52" s="49" t="s">
        <v>30</v>
      </c>
      <c r="L52" s="167">
        <f>SUMIFS(Квитанции!R:R,Квитанции!B:B,J$8,Квитанции!G:G,$F52,Квитанции!K:K,$E52,Квитанции!F:F,3,Квитанции!C:C,0)</f>
        <v>0</v>
      </c>
      <c r="M52" s="84">
        <f>SUMIFS(Квитанции!Q:Q,Квитанции!B:B,M$8,Квитанции!G:G,$F52,Квитанции!K:K,$E52,Квитанции!F:F,3,Квитанции!C:C,0)</f>
        <v>0</v>
      </c>
      <c r="N52" s="49" t="s">
        <v>30</v>
      </c>
      <c r="O52" s="155">
        <f>SUMIFS(Квитанции!R:R,Квитанции!B:B,M$8,Квитанции!G:G,$F52,Квитанции!K:K,$E52,Квитанции!F:F,3,Квитанции!C:C,0)</f>
        <v>0</v>
      </c>
      <c r="P52" s="72">
        <f>SUMIFS(Квитанции!Q:Q,Квитанции!B:B,P$8,Квитанции!G:G,$F52,Квитанции!K:K,$E52,Квитанции!F:F,3,Квитанции!C:C,0)</f>
        <v>0</v>
      </c>
      <c r="Q52" s="49" t="s">
        <v>30</v>
      </c>
      <c r="R52" s="167">
        <f>SUMIFS(Квитанции!R:R,Квитанции!B:B,P$8,Квитанции!G:G,$F52,Квитанции!K:K,$E52,Квитанции!F:F,3,Квитанции!C:C,0)</f>
        <v>0</v>
      </c>
      <c r="S52" s="84">
        <f>SUMIFS(Квитанции!Q:Q,Квитанции!B:B,S$8,Квитанции!G:G,$F52,Квитанции!K:K,$E52,Квитанции!F:F,3,Квитанции!C:C,0)</f>
        <v>0</v>
      </c>
      <c r="T52" s="49" t="s">
        <v>30</v>
      </c>
      <c r="U52" s="155">
        <f>SUMIFS(Квитанции!R:R,Квитанции!B:B,S$8,Квитанции!G:G,$F52,Квитанции!K:K,$E52,Квитанции!F:F,3,Квитанции!C:C,0)</f>
        <v>0</v>
      </c>
      <c r="V52" s="209">
        <f t="shared" si="15"/>
        <v>0</v>
      </c>
      <c r="W52" s="49" t="s">
        <v>30</v>
      </c>
      <c r="X52" s="158">
        <f t="shared" si="16"/>
        <v>0</v>
      </c>
    </row>
    <row r="53" spans="1:24" ht="12.75" thickBot="1" x14ac:dyDescent="0.25">
      <c r="A53" s="135" t="s">
        <v>53</v>
      </c>
      <c r="B53" s="90" t="s">
        <v>30</v>
      </c>
      <c r="C53" s="69" t="s">
        <v>30</v>
      </c>
      <c r="D53" s="319"/>
      <c r="E53" s="314" t="s">
        <v>199</v>
      </c>
      <c r="F53" s="321">
        <v>3</v>
      </c>
      <c r="G53" s="84">
        <f>SUMIFS(Квитанции!Q:Q,Квитанции!B:B,G$8,Квитанции!G:G,$F53,Квитанции!K:K,$E53,Квитанции!F:F,3,Квитанции!C:C,0)</f>
        <v>0</v>
      </c>
      <c r="H53" s="49" t="s">
        <v>30</v>
      </c>
      <c r="I53" s="328">
        <f>SUMIFS(Квитанции!R:R,Квитанции!B:B,G$8,Квитанции!G:G,$F53,Квитанции!K:K,$E53,Квитанции!F:F,3,Квитанции!C:C,0)</f>
        <v>0</v>
      </c>
      <c r="J53" s="72">
        <f>SUMIFS(Квитанции!Q:Q,Квитанции!B:B,J$8,Квитанции!G:G,$F53,Квитанции!K:K,$E53,Квитанции!F:F,3,Квитанции!C:C,0)</f>
        <v>0</v>
      </c>
      <c r="K53" s="49" t="s">
        <v>30</v>
      </c>
      <c r="L53" s="167">
        <f>SUMIFS(Квитанции!R:R,Квитанции!B:B,J$8,Квитанции!G:G,$F53,Квитанции!K:K,$E53,Квитанции!F:F,3,Квитанции!C:C,0)</f>
        <v>0</v>
      </c>
      <c r="M53" s="84">
        <f>SUMIFS(Квитанции!Q:Q,Квитанции!B:B,M$8,Квитанции!G:G,$F53,Квитанции!K:K,$E53,Квитанции!F:F,3,Квитанции!C:C,0)</f>
        <v>0</v>
      </c>
      <c r="N53" s="49" t="s">
        <v>30</v>
      </c>
      <c r="O53" s="155">
        <f>SUMIFS(Квитанции!R:R,Квитанции!B:B,M$8,Квитанции!G:G,$F53,Квитанции!K:K,$E53,Квитанции!F:F,3,Квитанции!C:C,0)</f>
        <v>0</v>
      </c>
      <c r="P53" s="72">
        <f>SUMIFS(Квитанции!Q:Q,Квитанции!B:B,P$8,Квитанции!G:G,$F53,Квитанции!K:K,$E53,Квитанции!F:F,3,Квитанции!C:C,0)</f>
        <v>0</v>
      </c>
      <c r="Q53" s="49" t="s">
        <v>30</v>
      </c>
      <c r="R53" s="167">
        <f>SUMIFS(Квитанции!R:R,Квитанции!B:B,P$8,Квитанции!G:G,$F53,Квитанции!K:K,$E53,Квитанции!F:F,3,Квитанции!C:C,0)</f>
        <v>0</v>
      </c>
      <c r="S53" s="84">
        <f>SUMIFS(Квитанции!Q:Q,Квитанции!B:B,S$8,Квитанции!G:G,$F53,Квитанции!K:K,$E53,Квитанции!F:F,3,Квитанции!C:C,0)</f>
        <v>0</v>
      </c>
      <c r="T53" s="49" t="s">
        <v>30</v>
      </c>
      <c r="U53" s="155">
        <f>SUMIFS(Квитанции!R:R,Квитанции!B:B,S$8,Квитанции!G:G,$F53,Квитанции!K:K,$E53,Квитанции!F:F,3,Квитанции!C:C,0)</f>
        <v>0</v>
      </c>
      <c r="V53" s="144">
        <f t="shared" si="15"/>
        <v>0</v>
      </c>
      <c r="W53" s="54" t="s">
        <v>30</v>
      </c>
      <c r="X53" s="159">
        <f t="shared" si="16"/>
        <v>0</v>
      </c>
    </row>
    <row r="54" spans="1:24" ht="12" customHeight="1" x14ac:dyDescent="0.2">
      <c r="A54" s="509" t="s">
        <v>5</v>
      </c>
      <c r="B54" s="15" t="s">
        <v>176</v>
      </c>
      <c r="C54" s="527" t="s">
        <v>16</v>
      </c>
      <c r="D54" s="319"/>
      <c r="E54" s="320"/>
      <c r="F54" s="321"/>
      <c r="G54" s="29">
        <f>G11+G23+G38</f>
        <v>0</v>
      </c>
      <c r="H54" s="51" t="e">
        <f>G54/Ф_2!G54*100</f>
        <v>#DIV/0!</v>
      </c>
      <c r="I54" s="173">
        <f>I11+I23+I38</f>
        <v>0</v>
      </c>
      <c r="J54" s="100">
        <f>J11+J23+J38</f>
        <v>0</v>
      </c>
      <c r="K54" s="51" t="e">
        <f>J54/Ф_2!J54/100</f>
        <v>#DIV/0!</v>
      </c>
      <c r="L54" s="253">
        <f>L11+L23+L38</f>
        <v>0</v>
      </c>
      <c r="M54" s="29">
        <f>M11+M23+M38</f>
        <v>0</v>
      </c>
      <c r="N54" s="51" t="e">
        <f>M54/Ф_2!M54/100</f>
        <v>#DIV/0!</v>
      </c>
      <c r="O54" s="161">
        <f>O11+O23+O38</f>
        <v>0</v>
      </c>
      <c r="P54" s="29">
        <f>P11+P23+P38</f>
        <v>0</v>
      </c>
      <c r="Q54" s="51" t="e">
        <f>P54/Ф_2!P54/100</f>
        <v>#DIV/0!</v>
      </c>
      <c r="R54" s="161">
        <f>R11+R23+R38</f>
        <v>0</v>
      </c>
      <c r="S54" s="29">
        <f>S11+S23+S38</f>
        <v>0</v>
      </c>
      <c r="T54" s="51" t="e">
        <f>S54/Ф_2!S54/100</f>
        <v>#DIV/0!</v>
      </c>
      <c r="U54" s="161">
        <f>U11+U23+U38</f>
        <v>0</v>
      </c>
      <c r="V54" s="101">
        <f t="shared" si="15"/>
        <v>0</v>
      </c>
      <c r="W54" s="51" t="e">
        <f>V54/Ф_2!V54/100</f>
        <v>#DIV/0!</v>
      </c>
      <c r="X54" s="161">
        <f t="shared" si="16"/>
        <v>0</v>
      </c>
    </row>
    <row r="55" spans="1:24" x14ac:dyDescent="0.2">
      <c r="A55" s="509"/>
      <c r="B55" s="13" t="s">
        <v>10</v>
      </c>
      <c r="C55" s="528"/>
      <c r="D55" s="319"/>
      <c r="E55" s="320"/>
      <c r="F55" s="321"/>
      <c r="G55" s="30">
        <f>G12+G24+G39</f>
        <v>0</v>
      </c>
      <c r="H55" s="49" t="e">
        <f>G55/Ф_2!G55*100</f>
        <v>#DIV/0!</v>
      </c>
      <c r="I55" s="170">
        <f>I12+I24+I39</f>
        <v>0</v>
      </c>
      <c r="J55" s="30">
        <f>J12+J24+J39</f>
        <v>0</v>
      </c>
      <c r="K55" s="49" t="e">
        <f>J55/Ф_2!J55/100</f>
        <v>#DIV/0!</v>
      </c>
      <c r="L55" s="254">
        <f>L12+L24+L39</f>
        <v>0</v>
      </c>
      <c r="M55" s="30">
        <f>M12+M24+M39</f>
        <v>0</v>
      </c>
      <c r="N55" s="49" t="e">
        <f>M55/Ф_2!M55/100</f>
        <v>#DIV/0!</v>
      </c>
      <c r="O55" s="158">
        <f>O12+O24+O39</f>
        <v>0</v>
      </c>
      <c r="P55" s="30">
        <f>P12+P24+P39</f>
        <v>0</v>
      </c>
      <c r="Q55" s="49" t="e">
        <f>P55/Ф_2!P55/100</f>
        <v>#DIV/0!</v>
      </c>
      <c r="R55" s="158">
        <f>R12+R24+R39</f>
        <v>0</v>
      </c>
      <c r="S55" s="30">
        <f>S12+S24+S39</f>
        <v>0</v>
      </c>
      <c r="T55" s="49" t="e">
        <f>S55/Ф_2!S55/100</f>
        <v>#DIV/0!</v>
      </c>
      <c r="U55" s="158">
        <f>U12+U24+U39</f>
        <v>0</v>
      </c>
      <c r="V55" s="28">
        <f t="shared" si="15"/>
        <v>0</v>
      </c>
      <c r="W55" s="49" t="e">
        <f>V55/Ф_2!V55/100</f>
        <v>#DIV/0!</v>
      </c>
      <c r="X55" s="158">
        <f t="shared" si="16"/>
        <v>0</v>
      </c>
    </row>
    <row r="56" spans="1:24" x14ac:dyDescent="0.2">
      <c r="A56" s="509"/>
      <c r="B56" s="13" t="s">
        <v>177</v>
      </c>
      <c r="C56" s="528"/>
      <c r="D56" s="319"/>
      <c r="E56" s="320"/>
      <c r="F56" s="321"/>
      <c r="G56" s="30">
        <f>G13+G25+G40</f>
        <v>0</v>
      </c>
      <c r="H56" s="49" t="e">
        <f>G56/Ф_2!G56*100</f>
        <v>#DIV/0!</v>
      </c>
      <c r="I56" s="170">
        <f>I13+I25+I40</f>
        <v>0</v>
      </c>
      <c r="J56" s="30">
        <f>J13+J25+J40</f>
        <v>0</v>
      </c>
      <c r="K56" s="49" t="e">
        <f>J56/Ф_2!J56/100</f>
        <v>#DIV/0!</v>
      </c>
      <c r="L56" s="254">
        <f>L13+L25+L40</f>
        <v>0</v>
      </c>
      <c r="M56" s="30">
        <f>M13+M25+M40</f>
        <v>0</v>
      </c>
      <c r="N56" s="49" t="e">
        <f>M56/Ф_2!M56/100</f>
        <v>#DIV/0!</v>
      </c>
      <c r="O56" s="158">
        <f>O13+O25+O40</f>
        <v>0</v>
      </c>
      <c r="P56" s="30">
        <f>P13+P25+P40</f>
        <v>0</v>
      </c>
      <c r="Q56" s="49" t="e">
        <f>P56/Ф_2!P56/100</f>
        <v>#DIV/0!</v>
      </c>
      <c r="R56" s="158">
        <f>R13+R25+R40</f>
        <v>0</v>
      </c>
      <c r="S56" s="30">
        <f>S13+S25+S40</f>
        <v>0</v>
      </c>
      <c r="T56" s="49" t="e">
        <f>S56/Ф_2!S56/100</f>
        <v>#DIV/0!</v>
      </c>
      <c r="U56" s="158">
        <f>U13+U25+U40</f>
        <v>0</v>
      </c>
      <c r="V56" s="102">
        <f t="shared" si="15"/>
        <v>0</v>
      </c>
      <c r="W56" s="49" t="e">
        <f>V56/Ф_2!V56/100</f>
        <v>#DIV/0!</v>
      </c>
      <c r="X56" s="158">
        <f t="shared" si="16"/>
        <v>0</v>
      </c>
    </row>
    <row r="57" spans="1:24" ht="12.75" thickBot="1" x14ac:dyDescent="0.25">
      <c r="A57" s="509"/>
      <c r="B57" s="25" t="s">
        <v>178</v>
      </c>
      <c r="C57" s="529"/>
      <c r="D57" s="319"/>
      <c r="E57" s="320"/>
      <c r="F57" s="321"/>
      <c r="G57" s="90">
        <f>G54+G55+G56</f>
        <v>0</v>
      </c>
      <c r="H57" s="54" t="e">
        <f>G57/Ф_2!G57*100</f>
        <v>#DIV/0!</v>
      </c>
      <c r="I57" s="174">
        <f>I54+I55+I56</f>
        <v>0</v>
      </c>
      <c r="J57" s="90">
        <f>J54+J55+J56</f>
        <v>0</v>
      </c>
      <c r="K57" s="50" t="e">
        <f>J57/Ф_2!J57/100</f>
        <v>#DIV/0!</v>
      </c>
      <c r="L57" s="255">
        <f>L54+L55+L56</f>
        <v>0</v>
      </c>
      <c r="M57" s="90">
        <f>M54+M55+M56</f>
        <v>0</v>
      </c>
      <c r="N57" s="50" t="e">
        <f>M57/Ф_2!M57/100</f>
        <v>#DIV/0!</v>
      </c>
      <c r="O57" s="162">
        <f>O54+O55+O56</f>
        <v>0</v>
      </c>
      <c r="P57" s="90">
        <f>P54+P55+P56</f>
        <v>0</v>
      </c>
      <c r="Q57" s="50" t="e">
        <f>P57/Ф_2!P57/100</f>
        <v>#DIV/0!</v>
      </c>
      <c r="R57" s="162">
        <f>R54+R55+R56</f>
        <v>0</v>
      </c>
      <c r="S57" s="90">
        <f>S54+S55+S56</f>
        <v>0</v>
      </c>
      <c r="T57" s="50" t="e">
        <f>S57/Ф_2!S57/100</f>
        <v>#DIV/0!</v>
      </c>
      <c r="U57" s="162">
        <f>U54+U55+U56</f>
        <v>0</v>
      </c>
      <c r="V57" s="77">
        <f t="shared" ref="V57:X57" si="17">V54+V55+V56</f>
        <v>0</v>
      </c>
      <c r="W57" s="50" t="e">
        <f>V57/Ф_2!V57/100</f>
        <v>#DIV/0!</v>
      </c>
      <c r="X57" s="162">
        <f t="shared" si="17"/>
        <v>0</v>
      </c>
    </row>
    <row r="58" spans="1:24" ht="12" customHeight="1" x14ac:dyDescent="0.2">
      <c r="A58" s="509"/>
      <c r="B58" s="15" t="s">
        <v>176</v>
      </c>
      <c r="C58" s="528" t="s">
        <v>17</v>
      </c>
      <c r="D58" s="319"/>
      <c r="E58" s="320"/>
      <c r="F58" s="321"/>
      <c r="G58" s="29">
        <f>G15+G27+G42</f>
        <v>0</v>
      </c>
      <c r="H58" s="51" t="e">
        <f>G58/Ф_2!G58*100</f>
        <v>#DIV/0!</v>
      </c>
      <c r="I58" s="173">
        <f>I15+I27+I42</f>
        <v>0</v>
      </c>
      <c r="J58" s="29">
        <f>J15+J27+J42</f>
        <v>0</v>
      </c>
      <c r="K58" s="51" t="e">
        <f>J58/Ф_2!J58/100</f>
        <v>#DIV/0!</v>
      </c>
      <c r="L58" s="253">
        <f>L15+L27+L42</f>
        <v>0</v>
      </c>
      <c r="M58" s="29">
        <f>M15+M27+M42</f>
        <v>0</v>
      </c>
      <c r="N58" s="51" t="e">
        <f>M58/Ф_2!M58/100</f>
        <v>#DIV/0!</v>
      </c>
      <c r="O58" s="161">
        <f>O15+O27+O42</f>
        <v>0</v>
      </c>
      <c r="P58" s="29">
        <f>P15+P27+P42</f>
        <v>0</v>
      </c>
      <c r="Q58" s="51" t="e">
        <f>P58/Ф_2!P58/100</f>
        <v>#DIV/0!</v>
      </c>
      <c r="R58" s="161">
        <f>R15+R27+R42</f>
        <v>0</v>
      </c>
      <c r="S58" s="29">
        <f>S15+S27+S42</f>
        <v>0</v>
      </c>
      <c r="T58" s="51" t="e">
        <f>S58/Ф_2!S58/100</f>
        <v>#DIV/0!</v>
      </c>
      <c r="U58" s="161">
        <f>U15+U27+U42</f>
        <v>0</v>
      </c>
      <c r="V58" s="27">
        <f>G58+J58+M58+P58+S58</f>
        <v>0</v>
      </c>
      <c r="W58" s="53" t="e">
        <f>V58/Ф_2!V58/100</f>
        <v>#DIV/0!</v>
      </c>
      <c r="X58" s="163">
        <f>I58+L58+O58+R58+U58</f>
        <v>0</v>
      </c>
    </row>
    <row r="59" spans="1:24" x14ac:dyDescent="0.2">
      <c r="A59" s="509"/>
      <c r="B59" s="13" t="s">
        <v>10</v>
      </c>
      <c r="C59" s="528"/>
      <c r="D59" s="319"/>
      <c r="E59" s="320"/>
      <c r="F59" s="321"/>
      <c r="G59" s="30">
        <f>G16+G28+G43</f>
        <v>0</v>
      </c>
      <c r="H59" s="49" t="e">
        <f>G59/Ф_2!G59*100</f>
        <v>#DIV/0!</v>
      </c>
      <c r="I59" s="170">
        <f>I16+I28+I43</f>
        <v>0</v>
      </c>
      <c r="J59" s="30">
        <f>J16+J28+J43</f>
        <v>0</v>
      </c>
      <c r="K59" s="49" t="e">
        <f>J59/Ф_2!J59/100</f>
        <v>#DIV/0!</v>
      </c>
      <c r="L59" s="254">
        <f>L16+L28+L43</f>
        <v>0</v>
      </c>
      <c r="M59" s="30">
        <f>M16+M28+M43</f>
        <v>0</v>
      </c>
      <c r="N59" s="49" t="e">
        <f>M59/Ф_2!M59/100</f>
        <v>#DIV/0!</v>
      </c>
      <c r="O59" s="158">
        <f>O16+O28+O43</f>
        <v>0</v>
      </c>
      <c r="P59" s="30">
        <f>P16+P28+P43</f>
        <v>0</v>
      </c>
      <c r="Q59" s="49" t="e">
        <f>P59/Ф_2!P59/100</f>
        <v>#DIV/0!</v>
      </c>
      <c r="R59" s="158">
        <f>R16+R28+R43</f>
        <v>0</v>
      </c>
      <c r="S59" s="30">
        <f>S16+S28+S43</f>
        <v>0</v>
      </c>
      <c r="T59" s="49" t="e">
        <f>S59/Ф_2!S59/100</f>
        <v>#DIV/0!</v>
      </c>
      <c r="U59" s="158">
        <f>U16+U28+U43</f>
        <v>0</v>
      </c>
      <c r="V59" s="28">
        <f>G59+J59+M59+P59+S59</f>
        <v>0</v>
      </c>
      <c r="W59" s="49" t="e">
        <f>V59/Ф_2!V59/100</f>
        <v>#DIV/0!</v>
      </c>
      <c r="X59" s="158">
        <f>I59+L59+O59+R59+U59</f>
        <v>0</v>
      </c>
    </row>
    <row r="60" spans="1:24" x14ac:dyDescent="0.2">
      <c r="A60" s="509"/>
      <c r="B60" s="13" t="s">
        <v>177</v>
      </c>
      <c r="C60" s="528"/>
      <c r="D60" s="319"/>
      <c r="E60" s="320"/>
      <c r="F60" s="321"/>
      <c r="G60" s="30">
        <f>G17+G29+G44</f>
        <v>0</v>
      </c>
      <c r="H60" s="49" t="e">
        <f>G60/Ф_2!G60*100</f>
        <v>#DIV/0!</v>
      </c>
      <c r="I60" s="170">
        <f>I17+I29+I44</f>
        <v>0</v>
      </c>
      <c r="J60" s="91">
        <f>J17+J29+J44</f>
        <v>0</v>
      </c>
      <c r="K60" s="49" t="e">
        <f>J60/Ф_2!J60/100</f>
        <v>#DIV/0!</v>
      </c>
      <c r="L60" s="254">
        <f>L17+L29+L44</f>
        <v>0</v>
      </c>
      <c r="M60" s="30">
        <f>M17+M29+M44</f>
        <v>0</v>
      </c>
      <c r="N60" s="49" t="e">
        <f>M60/Ф_2!M60/100</f>
        <v>#DIV/0!</v>
      </c>
      <c r="O60" s="158">
        <f>O17+O29+O44</f>
        <v>0</v>
      </c>
      <c r="P60" s="30">
        <f>P17+P29+P44</f>
        <v>0</v>
      </c>
      <c r="Q60" s="49" t="e">
        <f>P60/Ф_2!P60/100</f>
        <v>#DIV/0!</v>
      </c>
      <c r="R60" s="158">
        <f>R17+R29+R44</f>
        <v>0</v>
      </c>
      <c r="S60" s="30">
        <f>S17+S29+S44</f>
        <v>0</v>
      </c>
      <c r="T60" s="49" t="e">
        <f>S60/Ф_2!S60/100</f>
        <v>#DIV/0!</v>
      </c>
      <c r="U60" s="158">
        <f>U17+U29+U44</f>
        <v>0</v>
      </c>
      <c r="V60" s="102">
        <f>G60+J60+M60+P60+S60</f>
        <v>0</v>
      </c>
      <c r="W60" s="49" t="e">
        <f>V60/Ф_2!V60/100</f>
        <v>#DIV/0!</v>
      </c>
      <c r="X60" s="158">
        <f>I60+L60+O60+R60+U60</f>
        <v>0</v>
      </c>
    </row>
    <row r="61" spans="1:24" ht="12.75" thickBot="1" x14ac:dyDescent="0.25">
      <c r="A61" s="509"/>
      <c r="B61" s="25" t="s">
        <v>178</v>
      </c>
      <c r="C61" s="528"/>
      <c r="D61" s="319"/>
      <c r="E61" s="320"/>
      <c r="F61" s="321"/>
      <c r="G61" s="90">
        <f>G58+G59+G60</f>
        <v>0</v>
      </c>
      <c r="H61" s="50" t="e">
        <f>G61/Ф_2!G61*100</f>
        <v>#DIV/0!</v>
      </c>
      <c r="I61" s="174">
        <f>I58+I59+I60</f>
        <v>0</v>
      </c>
      <c r="J61" s="90">
        <f>J58+J59+J60</f>
        <v>0</v>
      </c>
      <c r="K61" s="50" t="e">
        <f>J61/Ф_2!J61/100</f>
        <v>#DIV/0!</v>
      </c>
      <c r="L61" s="255">
        <f>L58+L59+L60</f>
        <v>0</v>
      </c>
      <c r="M61" s="90">
        <f>M58+M59+M60</f>
        <v>0</v>
      </c>
      <c r="N61" s="50" t="e">
        <f>M61/Ф_2!M61/100</f>
        <v>#DIV/0!</v>
      </c>
      <c r="O61" s="162">
        <f>O58+O59+O60</f>
        <v>0</v>
      </c>
      <c r="P61" s="90">
        <f>P58+P59+P60</f>
        <v>0</v>
      </c>
      <c r="Q61" s="50" t="e">
        <f>P61/Ф_2!P61/100</f>
        <v>#DIV/0!</v>
      </c>
      <c r="R61" s="162">
        <f>R58+R59+R60</f>
        <v>0</v>
      </c>
      <c r="S61" s="90">
        <f>S58+S59+S60</f>
        <v>0</v>
      </c>
      <c r="T61" s="50" t="e">
        <f>S61/Ф_2!S61/100</f>
        <v>#DIV/0!</v>
      </c>
      <c r="U61" s="162">
        <f>U58+U59+U60</f>
        <v>0</v>
      </c>
      <c r="V61" s="74">
        <f t="shared" ref="V61:X61" si="18">V58+V59+V60</f>
        <v>0</v>
      </c>
      <c r="W61" s="54" t="e">
        <f>V61/Ф_2!V61/100</f>
        <v>#DIV/0!</v>
      </c>
      <c r="X61" s="159">
        <f t="shared" si="18"/>
        <v>0</v>
      </c>
    </row>
    <row r="62" spans="1:24" ht="12" customHeight="1" x14ac:dyDescent="0.2">
      <c r="A62" s="509"/>
      <c r="B62" s="15" t="s">
        <v>176</v>
      </c>
      <c r="C62" s="527" t="s">
        <v>18</v>
      </c>
      <c r="D62" s="319"/>
      <c r="E62" s="320"/>
      <c r="F62" s="321"/>
      <c r="G62" s="91">
        <f>G54+G58</f>
        <v>0</v>
      </c>
      <c r="H62" s="53" t="e">
        <f>G62/Ф_2!G62*100</f>
        <v>#DIV/0!</v>
      </c>
      <c r="I62" s="163">
        <f t="shared" ref="I62:U62" si="19">I54+I58</f>
        <v>0</v>
      </c>
      <c r="J62" s="76">
        <f t="shared" si="19"/>
        <v>0</v>
      </c>
      <c r="K62" s="51" t="e">
        <f>J62/Ф_2!J62/100</f>
        <v>#DIV/0!</v>
      </c>
      <c r="L62" s="173">
        <f t="shared" si="19"/>
        <v>0</v>
      </c>
      <c r="M62" s="29">
        <f t="shared" si="19"/>
        <v>0</v>
      </c>
      <c r="N62" s="51" t="e">
        <f>M62/Ф_2!M62/100</f>
        <v>#DIV/0!</v>
      </c>
      <c r="O62" s="161">
        <f t="shared" si="19"/>
        <v>0</v>
      </c>
      <c r="P62" s="76">
        <f t="shared" si="19"/>
        <v>0</v>
      </c>
      <c r="Q62" s="51" t="e">
        <f>P62/Ф_2!P62/100</f>
        <v>#DIV/0!</v>
      </c>
      <c r="R62" s="173">
        <f t="shared" si="19"/>
        <v>0</v>
      </c>
      <c r="S62" s="29">
        <f t="shared" si="19"/>
        <v>0</v>
      </c>
      <c r="T62" s="51" t="e">
        <f>S62/Ф_2!S62/100</f>
        <v>#DIV/0!</v>
      </c>
      <c r="U62" s="161">
        <f t="shared" si="19"/>
        <v>0</v>
      </c>
      <c r="V62" s="101">
        <f>G62+J62+M62+P62+S62</f>
        <v>0</v>
      </c>
      <c r="W62" s="51" t="e">
        <f>V62/Ф_2!V62/100</f>
        <v>#DIV/0!</v>
      </c>
      <c r="X62" s="161">
        <f>I62+L62+O62+R62+U62</f>
        <v>0</v>
      </c>
    </row>
    <row r="63" spans="1:24" x14ac:dyDescent="0.2">
      <c r="A63" s="509"/>
      <c r="B63" s="13" t="s">
        <v>10</v>
      </c>
      <c r="C63" s="528"/>
      <c r="D63" s="319"/>
      <c r="E63" s="320"/>
      <c r="F63" s="321"/>
      <c r="G63" s="30">
        <f t="shared" ref="G63:U64" si="20">G55+G59</f>
        <v>0</v>
      </c>
      <c r="H63" s="49" t="e">
        <f>G63/Ф_2!G63*100</f>
        <v>#DIV/0!</v>
      </c>
      <c r="I63" s="158">
        <f t="shared" si="20"/>
        <v>0</v>
      </c>
      <c r="J63" s="28">
        <f t="shared" si="20"/>
        <v>0</v>
      </c>
      <c r="K63" s="49" t="e">
        <f>J63/Ф_2!J63/100</f>
        <v>#DIV/0!</v>
      </c>
      <c r="L63" s="170">
        <f t="shared" si="20"/>
        <v>0</v>
      </c>
      <c r="M63" s="30">
        <f t="shared" si="20"/>
        <v>0</v>
      </c>
      <c r="N63" s="49" t="e">
        <f>M63/Ф_2!M63/100</f>
        <v>#DIV/0!</v>
      </c>
      <c r="O63" s="158">
        <f t="shared" si="20"/>
        <v>0</v>
      </c>
      <c r="P63" s="28">
        <f t="shared" si="20"/>
        <v>0</v>
      </c>
      <c r="Q63" s="49" t="e">
        <f>P63/Ф_2!P63/100</f>
        <v>#DIV/0!</v>
      </c>
      <c r="R63" s="170">
        <f t="shared" si="20"/>
        <v>0</v>
      </c>
      <c r="S63" s="30">
        <f t="shared" si="20"/>
        <v>0</v>
      </c>
      <c r="T63" s="49" t="e">
        <f>S63/Ф_2!S63/100</f>
        <v>#DIV/0!</v>
      </c>
      <c r="U63" s="158">
        <f t="shared" si="20"/>
        <v>0</v>
      </c>
      <c r="V63" s="28">
        <f>G63+J63+M63+P63+S63</f>
        <v>0</v>
      </c>
      <c r="W63" s="49" t="e">
        <f>V63/Ф_2!V63/100</f>
        <v>#DIV/0!</v>
      </c>
      <c r="X63" s="158">
        <f>I63+L63+O63+R63+U63</f>
        <v>0</v>
      </c>
    </row>
    <row r="64" spans="1:24" x14ac:dyDescent="0.2">
      <c r="A64" s="509"/>
      <c r="B64" s="13" t="s">
        <v>177</v>
      </c>
      <c r="C64" s="528"/>
      <c r="D64" s="319"/>
      <c r="E64" s="320"/>
      <c r="F64" s="321"/>
      <c r="G64" s="30">
        <f t="shared" si="20"/>
        <v>0</v>
      </c>
      <c r="H64" s="49" t="e">
        <f>G64/Ф_2!G64*100</f>
        <v>#DIV/0!</v>
      </c>
      <c r="I64" s="158">
        <f t="shared" si="20"/>
        <v>0</v>
      </c>
      <c r="J64" s="28">
        <f t="shared" si="20"/>
        <v>0</v>
      </c>
      <c r="K64" s="49" t="e">
        <f>J64/Ф_2!J64/100</f>
        <v>#DIV/0!</v>
      </c>
      <c r="L64" s="170">
        <f t="shared" si="20"/>
        <v>0</v>
      </c>
      <c r="M64" s="30">
        <f t="shared" si="20"/>
        <v>0</v>
      </c>
      <c r="N64" s="49" t="e">
        <f>M64/Ф_2!M64/100</f>
        <v>#DIV/0!</v>
      </c>
      <c r="O64" s="158">
        <f t="shared" si="20"/>
        <v>0</v>
      </c>
      <c r="P64" s="28">
        <f t="shared" si="20"/>
        <v>0</v>
      </c>
      <c r="Q64" s="49" t="e">
        <f>P64/Ф_2!P64/100</f>
        <v>#DIV/0!</v>
      </c>
      <c r="R64" s="170">
        <f t="shared" si="20"/>
        <v>0</v>
      </c>
      <c r="S64" s="30">
        <f t="shared" si="20"/>
        <v>0</v>
      </c>
      <c r="T64" s="49" t="e">
        <f>S64/Ф_2!S64/100</f>
        <v>#DIV/0!</v>
      </c>
      <c r="U64" s="158">
        <f t="shared" si="20"/>
        <v>0</v>
      </c>
      <c r="V64" s="102">
        <f>G64+J64+M64+P64+S64</f>
        <v>0</v>
      </c>
      <c r="W64" s="49" t="e">
        <f>V64/Ф_2!V64/100</f>
        <v>#DIV/0!</v>
      </c>
      <c r="X64" s="158">
        <f>I64+L64+O64+R64+U64</f>
        <v>0</v>
      </c>
    </row>
    <row r="65" spans="1:24" ht="12.75" thickBot="1" x14ac:dyDescent="0.25">
      <c r="A65" s="513"/>
      <c r="B65" s="25" t="s">
        <v>178</v>
      </c>
      <c r="C65" s="529"/>
      <c r="D65" s="319"/>
      <c r="E65" s="320"/>
      <c r="F65" s="321"/>
      <c r="G65" s="88">
        <f>G62+G63+G64</f>
        <v>0</v>
      </c>
      <c r="H65" s="54" t="e">
        <f>G65/Ф_2!G65*100</f>
        <v>#DIV/0!</v>
      </c>
      <c r="I65" s="159">
        <f t="shared" ref="I65:X65" si="21">I62+I63+I64</f>
        <v>0</v>
      </c>
      <c r="J65" s="74">
        <f t="shared" si="21"/>
        <v>0</v>
      </c>
      <c r="K65" s="54" t="e">
        <f>J65/Ф_2!J65/100</f>
        <v>#DIV/0!</v>
      </c>
      <c r="L65" s="171">
        <f t="shared" si="21"/>
        <v>0</v>
      </c>
      <c r="M65" s="88">
        <f t="shared" si="21"/>
        <v>0</v>
      </c>
      <c r="N65" s="54" t="e">
        <f>M65/Ф_2!M65/100</f>
        <v>#DIV/0!</v>
      </c>
      <c r="O65" s="159">
        <f t="shared" si="21"/>
        <v>0</v>
      </c>
      <c r="P65" s="74">
        <f t="shared" si="21"/>
        <v>0</v>
      </c>
      <c r="Q65" s="54" t="e">
        <f>P65/Ф_2!P65/100</f>
        <v>#DIV/0!</v>
      </c>
      <c r="R65" s="171">
        <f t="shared" si="21"/>
        <v>0</v>
      </c>
      <c r="S65" s="88">
        <f t="shared" si="21"/>
        <v>0</v>
      </c>
      <c r="T65" s="54" t="e">
        <f>S65/Ф_2!S65/100</f>
        <v>#DIV/0!</v>
      </c>
      <c r="U65" s="159">
        <f t="shared" si="21"/>
        <v>0</v>
      </c>
      <c r="V65" s="74">
        <f t="shared" si="21"/>
        <v>0</v>
      </c>
      <c r="W65" s="54" t="e">
        <f>V65/Ф_2!V65/100</f>
        <v>#DIV/0!</v>
      </c>
      <c r="X65" s="159">
        <f t="shared" si="21"/>
        <v>0</v>
      </c>
    </row>
    <row r="66" spans="1:24" ht="12" customHeight="1" x14ac:dyDescent="0.2">
      <c r="A66" s="496" t="s">
        <v>3</v>
      </c>
      <c r="B66" s="5" t="s">
        <v>176</v>
      </c>
      <c r="C66" s="493" t="s">
        <v>16</v>
      </c>
      <c r="D66" s="313">
        <v>1</v>
      </c>
      <c r="E66" s="314" t="s">
        <v>200</v>
      </c>
      <c r="F66" s="315">
        <v>1</v>
      </c>
      <c r="G66" s="83">
        <f>SUMIFS(Квитанции!Q:Q,Квитанции!B:B,G$8,Квитанции!D:D,$B66,Квитанции!E:E,$D66,Квитанции!K:K,$E66,Квитанции!F:F,$F66,Квитанции!C:C,0)</f>
        <v>0</v>
      </c>
      <c r="H66" s="46" t="e">
        <f>G66/Ф_2!G66*100</f>
        <v>#DIV/0!</v>
      </c>
      <c r="I66" s="154">
        <f>SUMIFS(Квитанции!R:R,Квитанции!B:B,G$8,Квитанции!D:D,$B66,Квитанции!E:E,$D66,Квитанции!K:K,$E66,Квитанции!F:F,$F66,Квитанции!C:C,0)</f>
        <v>0</v>
      </c>
      <c r="J66" s="71">
        <f>SUMIFS(Квитанции!Q:Q,Квитанции!B:B,J$8,Квитанции!D:D,$B66,Квитанции!E:E,$D66,Квитанции!K:K,$E66,Квитанции!F:F,$F66,Квитанции!C:C,0)</f>
        <v>0</v>
      </c>
      <c r="K66" s="46" t="e">
        <f>J66/Ф_2!J66*100</f>
        <v>#DIV/0!</v>
      </c>
      <c r="L66" s="166">
        <f>SUMIFS(Квитанции!R:R,Квитанции!B:B,J$8,Квитанции!D:D,$B66,Квитанции!E:E,$D66,Квитанции!K:K,$E66,Квитанции!F:F,$F66,Квитанции!C:C,0)</f>
        <v>0</v>
      </c>
      <c r="M66" s="83">
        <f>SUMIFS(Квитанции!Q:Q,Квитанции!B:B,M$8,Квитанции!D:D,$B66,Квитанции!E:E,$D66,Квитанции!K:K,$E66,Квитанции!F:F,$F66,Квитанции!C:C,0)</f>
        <v>0</v>
      </c>
      <c r="N66" s="46" t="e">
        <f>M66/Ф_2!M66*100</f>
        <v>#DIV/0!</v>
      </c>
      <c r="O66" s="154">
        <f>SUMIFS(Квитанции!R:R,Квитанции!B:B,M$8,Квитанции!D:D,$B66,Квитанции!E:E,$D66,Квитанции!K:K,$E66,Квитанции!F:F,$F66,Квитанции!C:C,0)</f>
        <v>0</v>
      </c>
      <c r="P66" s="71">
        <f>SUMIFS(Квитанции!Q:Q,Квитанции!B:B,P$8,Квитанции!D:D,$B66,Квитанции!E:E,$D66,Квитанции!K:K,$E66,Квитанции!F:F,$F66,Квитанции!C:C,0)</f>
        <v>0</v>
      </c>
      <c r="Q66" s="46" t="e">
        <f>P66/Ф_2!P66*100</f>
        <v>#DIV/0!</v>
      </c>
      <c r="R66" s="166">
        <f>SUMIFS(Квитанции!R:R,Квитанции!B:B,P$8,Квитанции!D:D,$B66,Квитанции!E:E,$D66,Квитанции!K:K,$E66,Квитанции!F:F,$F66,Квитанции!C:C,0)</f>
        <v>0</v>
      </c>
      <c r="S66" s="83">
        <f>SUMIFS(Квитанции!Q:Q,Квитанции!B:B,S$8,Квитанции!D:D,$B66,Квитанции!E:E,$D66,Квитанции!K:K,$E66,Квитанции!F:F,$F66,Квитанции!C:C,0)</f>
        <v>0</v>
      </c>
      <c r="T66" s="46" t="e">
        <f>S66/Ф_2!S66*100</f>
        <v>#DIV/0!</v>
      </c>
      <c r="U66" s="154">
        <f>SUMIFS(Квитанции!R:R,Квитанции!B:B,S$8,Квитанции!D:D,$B66,Квитанции!E:E,$D66,Квитанции!K:K,$E66,Квитанции!F:F,$F66,Квитанции!C:C,0)</f>
        <v>0</v>
      </c>
      <c r="V66" s="101">
        <f>G66+J66+M66+P66+S66</f>
        <v>0</v>
      </c>
      <c r="W66" s="51" t="e">
        <f>V66/Ф_2!V66/100</f>
        <v>#DIV/0!</v>
      </c>
      <c r="X66" s="161">
        <f>I66+L66+O66+R66+U66</f>
        <v>0</v>
      </c>
    </row>
    <row r="67" spans="1:24" x14ac:dyDescent="0.2">
      <c r="A67" s="497"/>
      <c r="B67" s="7" t="s">
        <v>10</v>
      </c>
      <c r="C67" s="494"/>
      <c r="D67" s="313">
        <v>1</v>
      </c>
      <c r="E67" s="314" t="s">
        <v>200</v>
      </c>
      <c r="F67" s="315">
        <v>1</v>
      </c>
      <c r="G67" s="84">
        <f>SUMIFS(Квитанции!Q:Q,Квитанции!B:B,G$8,Квитанции!D:D,$B67,Квитанции!E:E,$D67,Квитанции!K:K,$E67,Квитанции!F:F,$F67,Квитанции!C:C,0)</f>
        <v>0</v>
      </c>
      <c r="H67" s="47" t="e">
        <f>G67/Ф_2!G67*100</f>
        <v>#DIV/0!</v>
      </c>
      <c r="I67" s="155">
        <f>SUMIFS(Квитанции!R:R,Квитанции!B:B,G$8,Квитанции!D:D,$B67,Квитанции!E:E,$D67,Квитанции!K:K,$E67,Квитанции!F:F,$F67,Квитанции!C:C,0)</f>
        <v>0</v>
      </c>
      <c r="J67" s="72">
        <f>SUMIFS(Квитанции!Q:Q,Квитанции!B:B,J$8,Квитанции!D:D,$B67,Квитанции!E:E,$D67,Квитанции!K:K,$E67,Квитанции!F:F,$F67,Квитанции!C:C,0)</f>
        <v>0</v>
      </c>
      <c r="K67" s="47" t="e">
        <f>J67/Ф_2!J67*100</f>
        <v>#DIV/0!</v>
      </c>
      <c r="L67" s="167">
        <f>SUMIFS(Квитанции!R:R,Квитанции!B:B,J$8,Квитанции!D:D,$B67,Квитанции!E:E,$D67,Квитанции!K:K,$E67,Квитанции!F:F,$F67,Квитанции!C:C,0)</f>
        <v>0</v>
      </c>
      <c r="M67" s="84">
        <f>SUMIFS(Квитанции!Q:Q,Квитанции!B:B,M$8,Квитанции!D:D,$B67,Квитанции!E:E,$D67,Квитанции!K:K,$E67,Квитанции!F:F,$F67,Квитанции!C:C,0)</f>
        <v>0</v>
      </c>
      <c r="N67" s="47" t="e">
        <f>M67/Ф_2!M67*100</f>
        <v>#DIV/0!</v>
      </c>
      <c r="O67" s="155">
        <f>SUMIFS(Квитанции!R:R,Квитанции!B:B,M$8,Квитанции!D:D,$B67,Квитанции!E:E,$D67,Квитанции!K:K,$E67,Квитанции!F:F,$F67,Квитанции!C:C,0)</f>
        <v>0</v>
      </c>
      <c r="P67" s="72">
        <f>SUMIFS(Квитанции!Q:Q,Квитанции!B:B,P$8,Квитанции!D:D,$B67,Квитанции!E:E,$D67,Квитанции!K:K,$E67,Квитанции!F:F,$F67,Квитанции!C:C,0)</f>
        <v>0</v>
      </c>
      <c r="Q67" s="47" t="e">
        <f>P67/Ф_2!P67*100</f>
        <v>#DIV/0!</v>
      </c>
      <c r="R67" s="167">
        <f>SUMIFS(Квитанции!R:R,Квитанции!B:B,P$8,Квитанции!D:D,$B67,Квитанции!E:E,$D67,Квитанции!K:K,$E67,Квитанции!F:F,$F67,Квитанции!C:C,0)</f>
        <v>0</v>
      </c>
      <c r="S67" s="84">
        <f>SUMIFS(Квитанции!Q:Q,Квитанции!B:B,S$8,Квитанции!D:D,$B67,Квитанции!E:E,$D67,Квитанции!K:K,$E67,Квитанции!F:F,$F67,Квитанции!C:C,0)</f>
        <v>0</v>
      </c>
      <c r="T67" s="47" t="e">
        <f>S67/Ф_2!S67*100</f>
        <v>#DIV/0!</v>
      </c>
      <c r="U67" s="155">
        <f>SUMIFS(Квитанции!R:R,Квитанции!B:B,S$8,Квитанции!D:D,$B67,Квитанции!E:E,$D67,Квитанции!K:K,$E67,Квитанции!F:F,$F67,Квитанции!C:C,0)</f>
        <v>0</v>
      </c>
      <c r="V67" s="28">
        <f>G67+J67+M67+P67+S67</f>
        <v>0</v>
      </c>
      <c r="W67" s="49" t="e">
        <f>V67/Ф_2!V67/100</f>
        <v>#DIV/0!</v>
      </c>
      <c r="X67" s="158">
        <f>I67+L67+O67+R67+U67</f>
        <v>0</v>
      </c>
    </row>
    <row r="68" spans="1:24" x14ac:dyDescent="0.2">
      <c r="A68" s="497"/>
      <c r="B68" s="7" t="s">
        <v>177</v>
      </c>
      <c r="C68" s="494"/>
      <c r="D68" s="313">
        <v>1</v>
      </c>
      <c r="E68" s="314" t="s">
        <v>200</v>
      </c>
      <c r="F68" s="315">
        <v>1</v>
      </c>
      <c r="G68" s="84">
        <f>SUMIFS(Квитанции!Q:Q,Квитанции!B:B,G$8,Квитанции!D:D,$B68,Квитанции!E:E,$D68,Квитанции!K:K,$E68,Квитанции!F:F,$F68,Квитанции!C:C,0)</f>
        <v>0</v>
      </c>
      <c r="H68" s="47" t="e">
        <f>G68/Ф_2!G68*100</f>
        <v>#DIV/0!</v>
      </c>
      <c r="I68" s="155">
        <f>SUMIFS(Квитанции!R:R,Квитанции!B:B,G$8,Квитанции!D:D,$B68,Квитанции!E:E,$D68,Квитанции!K:K,$E68,Квитанции!F:F,$F68,Квитанции!C:C,0)</f>
        <v>0</v>
      </c>
      <c r="J68" s="72">
        <f>SUMIFS(Квитанции!Q:Q,Квитанции!B:B,J$8,Квитанции!D:D,$B68,Квитанции!E:E,$D68,Квитанции!K:K,$E68,Квитанции!F:F,$F68,Квитанции!C:C,0)</f>
        <v>0</v>
      </c>
      <c r="K68" s="47" t="e">
        <f>J68/Ф_2!J68*100</f>
        <v>#DIV/0!</v>
      </c>
      <c r="L68" s="167">
        <f>SUMIFS(Квитанции!R:R,Квитанции!B:B,J$8,Квитанции!D:D,$B68,Квитанции!E:E,$D68,Квитанции!K:K,$E68,Квитанции!F:F,$F68,Квитанции!C:C,0)</f>
        <v>0</v>
      </c>
      <c r="M68" s="84">
        <f>SUMIFS(Квитанции!Q:Q,Квитанции!B:B,M$8,Квитанции!D:D,$B68,Квитанции!E:E,$D68,Квитанции!K:K,$E68,Квитанции!F:F,$F68,Квитанции!C:C,0)</f>
        <v>0</v>
      </c>
      <c r="N68" s="47" t="e">
        <f>M68/Ф_2!M68*100</f>
        <v>#DIV/0!</v>
      </c>
      <c r="O68" s="155">
        <f>SUMIFS(Квитанции!R:R,Квитанции!B:B,M$8,Квитанции!D:D,$B68,Квитанции!E:E,$D68,Квитанции!K:K,$E68,Квитанции!F:F,$F68,Квитанции!C:C,0)</f>
        <v>0</v>
      </c>
      <c r="P68" s="72">
        <f>SUMIFS(Квитанции!Q:Q,Квитанции!B:B,P$8,Квитанции!D:D,$B68,Квитанции!E:E,$D68,Квитанции!K:K,$E68,Квитанции!F:F,$F68,Квитанции!C:C,0)</f>
        <v>0</v>
      </c>
      <c r="Q68" s="47" t="e">
        <f>P68/Ф_2!P68*100</f>
        <v>#DIV/0!</v>
      </c>
      <c r="R68" s="167">
        <f>SUMIFS(Квитанции!R:R,Квитанции!B:B,P$8,Квитанции!D:D,$B68,Квитанции!E:E,$D68,Квитанции!K:K,$E68,Квитанции!F:F,$F68,Квитанции!C:C,0)</f>
        <v>0</v>
      </c>
      <c r="S68" s="84">
        <f>SUMIFS(Квитанции!Q:Q,Квитанции!B:B,S$8,Квитанции!D:D,$B68,Квитанции!E:E,$D68,Квитанции!K:K,$E68,Квитанции!F:F,$F68,Квитанции!C:C,0)</f>
        <v>0</v>
      </c>
      <c r="T68" s="47" t="e">
        <f>S68/Ф_2!S68*100</f>
        <v>#DIV/0!</v>
      </c>
      <c r="U68" s="155">
        <f>SUMIFS(Квитанции!R:R,Квитанции!B:B,S$8,Квитанции!D:D,$B68,Квитанции!E:E,$D68,Квитанции!K:K,$E68,Квитанции!F:F,$F68,Квитанции!C:C,0)</f>
        <v>0</v>
      </c>
      <c r="V68" s="102">
        <f>G68+J68+M68+P68+S68</f>
        <v>0</v>
      </c>
      <c r="W68" s="49" t="e">
        <f>V68/Ф_2!V68/100</f>
        <v>#DIV/0!</v>
      </c>
      <c r="X68" s="158">
        <f>I68+L68+O68+R68+U68</f>
        <v>0</v>
      </c>
    </row>
    <row r="69" spans="1:24" ht="12.75" thickBot="1" x14ac:dyDescent="0.25">
      <c r="A69" s="497"/>
      <c r="B69" s="8" t="s">
        <v>178</v>
      </c>
      <c r="C69" s="495"/>
      <c r="D69" s="313"/>
      <c r="E69" s="314"/>
      <c r="F69" s="315"/>
      <c r="G69" s="85">
        <f>G66+G67+G68</f>
        <v>0</v>
      </c>
      <c r="H69" s="65" t="e">
        <f>G69/Ф_2!G69*100</f>
        <v>#DIV/0!</v>
      </c>
      <c r="I69" s="156">
        <f t="shared" ref="I69:X69" si="22">I66+I67+I68</f>
        <v>0</v>
      </c>
      <c r="J69" s="73">
        <f t="shared" si="22"/>
        <v>0</v>
      </c>
      <c r="K69" s="50" t="e">
        <f>J69/Ф_2!J69/100</f>
        <v>#DIV/0!</v>
      </c>
      <c r="L69" s="168">
        <f t="shared" si="22"/>
        <v>0</v>
      </c>
      <c r="M69" s="85">
        <f t="shared" si="22"/>
        <v>0</v>
      </c>
      <c r="N69" s="50" t="e">
        <f>M69/Ф_2!M69/100</f>
        <v>#DIV/0!</v>
      </c>
      <c r="O69" s="156">
        <f t="shared" si="22"/>
        <v>0</v>
      </c>
      <c r="P69" s="73">
        <f t="shared" si="22"/>
        <v>0</v>
      </c>
      <c r="Q69" s="50" t="e">
        <f>P69/Ф_2!P69/100</f>
        <v>#DIV/0!</v>
      </c>
      <c r="R69" s="168">
        <f t="shared" si="22"/>
        <v>0</v>
      </c>
      <c r="S69" s="85">
        <f t="shared" si="22"/>
        <v>0</v>
      </c>
      <c r="T69" s="50" t="e">
        <f>S69/Ф_2!S69/100</f>
        <v>#DIV/0!</v>
      </c>
      <c r="U69" s="156">
        <f t="shared" si="22"/>
        <v>0</v>
      </c>
      <c r="V69" s="77">
        <f t="shared" si="22"/>
        <v>0</v>
      </c>
      <c r="W69" s="50" t="e">
        <f>V69/Ф_2!V69/100</f>
        <v>#DIV/0!</v>
      </c>
      <c r="X69" s="162">
        <f t="shared" si="22"/>
        <v>0</v>
      </c>
    </row>
    <row r="70" spans="1:24" x14ac:dyDescent="0.2">
      <c r="A70" s="497"/>
      <c r="B70" s="5" t="s">
        <v>176</v>
      </c>
      <c r="C70" s="494" t="s">
        <v>17</v>
      </c>
      <c r="D70" s="313">
        <v>3</v>
      </c>
      <c r="E70" s="314" t="s">
        <v>200</v>
      </c>
      <c r="F70" s="315">
        <v>1</v>
      </c>
      <c r="G70" s="89">
        <f>SUMIFS(Квитанции!Q:Q,Квитанции!B:B,G$8,Квитанции!D:D,$B70,Квитанции!E:E,$D70,Квитанции!K:K,$E70,Квитанции!F:F,$F70,Квитанции!C:C,0)</f>
        <v>0</v>
      </c>
      <c r="H70" s="203" t="e">
        <f>G70/Ф_2!G70*100</f>
        <v>#DIV/0!</v>
      </c>
      <c r="I70" s="160">
        <f>SUMIFS(Квитанции!R:R,Квитанции!B:B,G$8,Квитанции!D:D,$B70,Квитанции!E:E,$D70,Квитанции!K:K,$E70,Квитанции!F:F,$F70,Квитанции!C:C,0)</f>
        <v>0</v>
      </c>
      <c r="J70" s="75">
        <f>SUMIFS(Квитанции!Q:Q,Квитанции!B:B,J$8,Квитанции!D:D,$B70,Квитанции!E:E,$D70,Квитанции!K:K,$E70,Квитанции!F:F,$F70,Квитанции!C:C,0)</f>
        <v>0</v>
      </c>
      <c r="K70" s="203" t="e">
        <f>J70/Ф_2!J70*100</f>
        <v>#DIV/0!</v>
      </c>
      <c r="L70" s="172">
        <f>SUMIFS(Квитанции!R:R,Квитанции!B:B,J$8,Квитанции!D:D,$B70,Квитанции!E:E,$D70,Квитанции!K:K,$E70,Квитанции!F:F,$F70,Квитанции!C:C,0)</f>
        <v>0</v>
      </c>
      <c r="M70" s="89">
        <f>SUMIFS(Квитанции!Q:Q,Квитанции!B:B,M$8,Квитанции!D:D,$B70,Квитанции!E:E,$D70,Квитанции!K:K,$E70,Квитанции!F:F,$F70,Квитанции!C:C,0)</f>
        <v>0</v>
      </c>
      <c r="N70" s="203" t="e">
        <f>M70/Ф_2!M70*100</f>
        <v>#DIV/0!</v>
      </c>
      <c r="O70" s="160">
        <f>SUMIFS(Квитанции!R:R,Квитанции!B:B,M$8,Квитанции!D:D,$B70,Квитанции!E:E,$D70,Квитанции!K:K,$E70,Квитанции!F:F,$F70,Квитанции!C:C,0)</f>
        <v>0</v>
      </c>
      <c r="P70" s="75">
        <f>SUMIFS(Квитанции!Q:Q,Квитанции!B:B,P$8,Квитанции!D:D,$B70,Квитанции!E:E,$D70,Квитанции!K:K,$E70,Квитанции!F:F,$F70,Квитанции!C:C,0)</f>
        <v>0</v>
      </c>
      <c r="Q70" s="203" t="e">
        <f>P70/Ф_2!P70*100</f>
        <v>#DIV/0!</v>
      </c>
      <c r="R70" s="172">
        <f>SUMIFS(Квитанции!R:R,Квитанции!B:B,P$8,Квитанции!D:D,$B70,Квитанции!E:E,$D70,Квитанции!K:K,$E70,Квитанции!F:F,$F70,Квитанции!C:C,0)</f>
        <v>0</v>
      </c>
      <c r="S70" s="89">
        <f>SUMIFS(Квитанции!Q:Q,Квитанции!B:B,S$8,Квитанции!D:D,$B70,Квитанции!E:E,$D70,Квитанции!K:K,$E70,Квитанции!F:F,$F70,Квитанции!C:C,0)</f>
        <v>0</v>
      </c>
      <c r="T70" s="203" t="e">
        <f>S70/Ф_2!S70*100</f>
        <v>#DIV/0!</v>
      </c>
      <c r="U70" s="160">
        <f>SUMIFS(Квитанции!R:R,Квитанции!B:B,S$8,Квитанции!D:D,$B70,Квитанции!E:E,$D70,Квитанции!K:K,$E70,Квитанции!F:F,$F70,Квитанции!C:C,0)</f>
        <v>0</v>
      </c>
      <c r="V70" s="27">
        <f>G70+J70+M70+P70+S70</f>
        <v>0</v>
      </c>
      <c r="W70" s="53" t="e">
        <f>V70/Ф_2!V70/100</f>
        <v>#DIV/0!</v>
      </c>
      <c r="X70" s="163">
        <f>I70+L70+O70+R70+U70</f>
        <v>0</v>
      </c>
    </row>
    <row r="71" spans="1:24" x14ac:dyDescent="0.2">
      <c r="A71" s="497"/>
      <c r="B71" s="7" t="s">
        <v>10</v>
      </c>
      <c r="C71" s="494"/>
      <c r="D71" s="313">
        <v>3</v>
      </c>
      <c r="E71" s="314" t="s">
        <v>200</v>
      </c>
      <c r="F71" s="315">
        <v>1</v>
      </c>
      <c r="G71" s="84">
        <f>SUMIFS(Квитанции!Q:Q,Квитанции!B:B,G$8,Квитанции!D:D,$B71,Квитанции!E:E,$D71,Квитанции!K:K,$E71,Квитанции!F:F,$F71,Квитанции!C:C,0)</f>
        <v>0</v>
      </c>
      <c r="H71" s="47" t="e">
        <f>G71/Ф_2!G71*100</f>
        <v>#DIV/0!</v>
      </c>
      <c r="I71" s="155">
        <f>SUMIFS(Квитанции!R:R,Квитанции!B:B,G$8,Квитанции!D:D,$B71,Квитанции!E:E,$D71,Квитанции!K:K,$E71,Квитанции!F:F,$F71,Квитанции!C:C,0)</f>
        <v>0</v>
      </c>
      <c r="J71" s="72">
        <f>SUMIFS(Квитанции!Q:Q,Квитанции!B:B,J$8,Квитанции!D:D,$B71,Квитанции!E:E,$D71,Квитанции!K:K,$E71,Квитанции!F:F,$F71,Квитанции!C:C,0)</f>
        <v>0</v>
      </c>
      <c r="K71" s="47" t="e">
        <f>J71/Ф_2!J71*100</f>
        <v>#DIV/0!</v>
      </c>
      <c r="L71" s="167">
        <f>SUMIFS(Квитанции!R:R,Квитанции!B:B,J$8,Квитанции!D:D,$B71,Квитанции!E:E,$D71,Квитанции!K:K,$E71,Квитанции!F:F,$F71,Квитанции!C:C,0)</f>
        <v>0</v>
      </c>
      <c r="M71" s="84">
        <f>SUMIFS(Квитанции!Q:Q,Квитанции!B:B,M$8,Квитанции!D:D,$B71,Квитанции!E:E,$D71,Квитанции!K:K,$E71,Квитанции!F:F,$F71,Квитанции!C:C,0)</f>
        <v>0</v>
      </c>
      <c r="N71" s="47" t="e">
        <f>M71/Ф_2!M71*100</f>
        <v>#DIV/0!</v>
      </c>
      <c r="O71" s="155">
        <f>SUMIFS(Квитанции!R:R,Квитанции!B:B,M$8,Квитанции!D:D,$B71,Квитанции!E:E,$D71,Квитанции!K:K,$E71,Квитанции!F:F,$F71,Квитанции!C:C,0)</f>
        <v>0</v>
      </c>
      <c r="P71" s="72">
        <f>SUMIFS(Квитанции!Q:Q,Квитанции!B:B,P$8,Квитанции!D:D,$B71,Квитанции!E:E,$D71,Квитанции!K:K,$E71,Квитанции!F:F,$F71,Квитанции!C:C,0)</f>
        <v>0</v>
      </c>
      <c r="Q71" s="47" t="e">
        <f>P71/Ф_2!P71*100</f>
        <v>#DIV/0!</v>
      </c>
      <c r="R71" s="167">
        <f>SUMIFS(Квитанции!R:R,Квитанции!B:B,P$8,Квитанции!D:D,$B71,Квитанции!E:E,$D71,Квитанции!K:K,$E71,Квитанции!F:F,$F71,Квитанции!C:C,0)</f>
        <v>0</v>
      </c>
      <c r="S71" s="84">
        <f>SUMIFS(Квитанции!Q:Q,Квитанции!B:B,S$8,Квитанции!D:D,$B71,Квитанции!E:E,$D71,Квитанции!K:K,$E71,Квитанции!F:F,$F71,Квитанции!C:C,0)</f>
        <v>0</v>
      </c>
      <c r="T71" s="47" t="e">
        <f>S71/Ф_2!S71*100</f>
        <v>#DIV/0!</v>
      </c>
      <c r="U71" s="155">
        <f>SUMIFS(Квитанции!R:R,Квитанции!B:B,S$8,Квитанции!D:D,$B71,Квитанции!E:E,$D71,Квитанции!K:K,$E71,Квитанции!F:F,$F71,Квитанции!C:C,0)</f>
        <v>0</v>
      </c>
      <c r="V71" s="28">
        <f>G71+J71+M71+P71+S71</f>
        <v>0</v>
      </c>
      <c r="W71" s="49" t="e">
        <f>V71/Ф_2!V71/100</f>
        <v>#DIV/0!</v>
      </c>
      <c r="X71" s="158">
        <f>I71+L71+O71+R71+U71</f>
        <v>0</v>
      </c>
    </row>
    <row r="72" spans="1:24" x14ac:dyDescent="0.2">
      <c r="A72" s="497"/>
      <c r="B72" s="7" t="s">
        <v>177</v>
      </c>
      <c r="C72" s="494"/>
      <c r="D72" s="313">
        <v>3</v>
      </c>
      <c r="E72" s="314" t="s">
        <v>200</v>
      </c>
      <c r="F72" s="315">
        <v>1</v>
      </c>
      <c r="G72" s="84">
        <f>SUMIFS(Квитанции!Q:Q,Квитанции!B:B,G$8,Квитанции!D:D,$B72,Квитанции!E:E,$D72,Квитанции!K:K,$E72,Квитанции!F:F,$F72,Квитанции!C:C,0)</f>
        <v>0</v>
      </c>
      <c r="H72" s="47" t="e">
        <f>G72/Ф_2!G72*100</f>
        <v>#DIV/0!</v>
      </c>
      <c r="I72" s="155">
        <f>SUMIFS(Квитанции!R:R,Квитанции!B:B,G$8,Квитанции!D:D,$B72,Квитанции!E:E,$D72,Квитанции!K:K,$E72,Квитанции!F:F,$F72,Квитанции!C:C,0)</f>
        <v>0</v>
      </c>
      <c r="J72" s="72">
        <f>SUMIFS(Квитанции!Q:Q,Квитанции!B:B,J$8,Квитанции!D:D,$B72,Квитанции!E:E,$D72,Квитанции!K:K,$E72,Квитанции!F:F,$F72,Квитанции!C:C,0)</f>
        <v>0</v>
      </c>
      <c r="K72" s="47" t="e">
        <f>J72/Ф_2!J72*100</f>
        <v>#DIV/0!</v>
      </c>
      <c r="L72" s="167">
        <f>SUMIFS(Квитанции!R:R,Квитанции!B:B,J$8,Квитанции!D:D,$B72,Квитанции!E:E,$D72,Квитанции!K:K,$E72,Квитанции!F:F,$F72,Квитанции!C:C,0)</f>
        <v>0</v>
      </c>
      <c r="M72" s="84">
        <f>SUMIFS(Квитанции!Q:Q,Квитанции!B:B,M$8,Квитанции!D:D,$B72,Квитанции!E:E,$D72,Квитанции!K:K,$E72,Квитанции!F:F,$F72,Квитанции!C:C,0)</f>
        <v>0</v>
      </c>
      <c r="N72" s="47" t="e">
        <f>M72/Ф_2!M72*100</f>
        <v>#DIV/0!</v>
      </c>
      <c r="O72" s="155">
        <f>SUMIFS(Квитанции!R:R,Квитанции!B:B,M$8,Квитанции!D:D,$B72,Квитанции!E:E,$D72,Квитанции!K:K,$E72,Квитанции!F:F,$F72,Квитанции!C:C,0)</f>
        <v>0</v>
      </c>
      <c r="P72" s="72">
        <f>SUMIFS(Квитанции!Q:Q,Квитанции!B:B,P$8,Квитанции!D:D,$B72,Квитанции!E:E,$D72,Квитанции!K:K,$E72,Квитанции!F:F,$F72,Квитанции!C:C,0)</f>
        <v>0</v>
      </c>
      <c r="Q72" s="47" t="e">
        <f>P72/Ф_2!P72*100</f>
        <v>#DIV/0!</v>
      </c>
      <c r="R72" s="167">
        <f>SUMIFS(Квитанции!R:R,Квитанции!B:B,P$8,Квитанции!D:D,$B72,Квитанции!E:E,$D72,Квитанции!K:K,$E72,Квитанции!F:F,$F72,Квитанции!C:C,0)</f>
        <v>0</v>
      </c>
      <c r="S72" s="84">
        <f>SUMIFS(Квитанции!Q:Q,Квитанции!B:B,S$8,Квитанции!D:D,$B72,Квитанции!E:E,$D72,Квитанции!K:K,$E72,Квитанции!F:F,$F72,Квитанции!C:C,0)</f>
        <v>0</v>
      </c>
      <c r="T72" s="47" t="e">
        <f>S72/Ф_2!S72*100</f>
        <v>#DIV/0!</v>
      </c>
      <c r="U72" s="155">
        <f>SUMIFS(Квитанции!R:R,Квитанции!B:B,S$8,Квитанции!D:D,$B72,Квитанции!E:E,$D72,Квитанции!K:K,$E72,Квитанции!F:F,$F72,Квитанции!C:C,0)</f>
        <v>0</v>
      </c>
      <c r="V72" s="102">
        <f>G72+J72+M72+P72+S72</f>
        <v>0</v>
      </c>
      <c r="W72" s="49" t="e">
        <f>V72/Ф_2!V72/100</f>
        <v>#DIV/0!</v>
      </c>
      <c r="X72" s="158">
        <f>I72+L72+O72+R72+U72</f>
        <v>0</v>
      </c>
    </row>
    <row r="73" spans="1:24" ht="12.75" thickBot="1" x14ac:dyDescent="0.25">
      <c r="A73" s="497"/>
      <c r="B73" s="8" t="s">
        <v>178</v>
      </c>
      <c r="C73" s="494"/>
      <c r="D73" s="313"/>
      <c r="E73" s="314"/>
      <c r="F73" s="315"/>
      <c r="G73" s="92">
        <f>G70+G71+G72</f>
        <v>0</v>
      </c>
      <c r="H73" s="203" t="e">
        <f>G73/Ф_2!G73*100</f>
        <v>#DIV/0!</v>
      </c>
      <c r="I73" s="164">
        <f t="shared" ref="I73:X73" si="23">I70+I71+I72</f>
        <v>0</v>
      </c>
      <c r="J73" s="79">
        <f t="shared" si="23"/>
        <v>0</v>
      </c>
      <c r="K73" s="54" t="e">
        <f>J73/Ф_2!J73/100</f>
        <v>#DIV/0!</v>
      </c>
      <c r="L73" s="176">
        <f t="shared" si="23"/>
        <v>0</v>
      </c>
      <c r="M73" s="92">
        <f t="shared" si="23"/>
        <v>0</v>
      </c>
      <c r="N73" s="54" t="e">
        <f>M73/Ф_2!M73/100</f>
        <v>#DIV/0!</v>
      </c>
      <c r="O73" s="164">
        <f t="shared" si="23"/>
        <v>0</v>
      </c>
      <c r="P73" s="79">
        <f t="shared" si="23"/>
        <v>0</v>
      </c>
      <c r="Q73" s="54" t="e">
        <f>P73/Ф_2!P73/100</f>
        <v>#DIV/0!</v>
      </c>
      <c r="R73" s="176">
        <f t="shared" si="23"/>
        <v>0</v>
      </c>
      <c r="S73" s="92">
        <f t="shared" si="23"/>
        <v>0</v>
      </c>
      <c r="T73" s="54" t="e">
        <f>S73/Ф_2!S73/100</f>
        <v>#DIV/0!</v>
      </c>
      <c r="U73" s="164">
        <f t="shared" si="23"/>
        <v>0</v>
      </c>
      <c r="V73" s="74">
        <f t="shared" si="23"/>
        <v>0</v>
      </c>
      <c r="W73" s="54" t="e">
        <f>V73/Ф_2!V73/100</f>
        <v>#DIV/0!</v>
      </c>
      <c r="X73" s="159">
        <f t="shared" si="23"/>
        <v>0</v>
      </c>
    </row>
    <row r="74" spans="1:24" x14ac:dyDescent="0.2">
      <c r="A74" s="497"/>
      <c r="B74" s="5" t="s">
        <v>176</v>
      </c>
      <c r="C74" s="493" t="s">
        <v>18</v>
      </c>
      <c r="D74" s="313"/>
      <c r="E74" s="314"/>
      <c r="F74" s="315"/>
      <c r="G74" s="83">
        <f>G66+G70</f>
        <v>0</v>
      </c>
      <c r="H74" s="202" t="e">
        <f>G74/Ф_2!G74*100</f>
        <v>#DIV/0!</v>
      </c>
      <c r="I74" s="154">
        <f t="shared" ref="I74:U74" si="24">I66+I70</f>
        <v>0</v>
      </c>
      <c r="J74" s="71">
        <f t="shared" si="24"/>
        <v>0</v>
      </c>
      <c r="K74" s="51" t="e">
        <f>J74/Ф_2!J74/100</f>
        <v>#DIV/0!</v>
      </c>
      <c r="L74" s="166">
        <f t="shared" si="24"/>
        <v>0</v>
      </c>
      <c r="M74" s="83">
        <f t="shared" si="24"/>
        <v>0</v>
      </c>
      <c r="N74" s="51" t="e">
        <f>M74/Ф_2!M74/100</f>
        <v>#DIV/0!</v>
      </c>
      <c r="O74" s="154">
        <f t="shared" si="24"/>
        <v>0</v>
      </c>
      <c r="P74" s="71">
        <f t="shared" si="24"/>
        <v>0</v>
      </c>
      <c r="Q74" s="51" t="e">
        <f>P74/Ф_2!P74/100</f>
        <v>#DIV/0!</v>
      </c>
      <c r="R74" s="166">
        <f t="shared" si="24"/>
        <v>0</v>
      </c>
      <c r="S74" s="83">
        <f t="shared" si="24"/>
        <v>0</v>
      </c>
      <c r="T74" s="51" t="e">
        <f>S74/Ф_2!S74/100</f>
        <v>#DIV/0!</v>
      </c>
      <c r="U74" s="154">
        <f t="shared" si="24"/>
        <v>0</v>
      </c>
      <c r="V74" s="101">
        <f>G74+J74+M74+P74+S74</f>
        <v>0</v>
      </c>
      <c r="W74" s="51" t="e">
        <f>V74/Ф_2!V74/100</f>
        <v>#DIV/0!</v>
      </c>
      <c r="X74" s="161">
        <f>I74+L74+O74+R74+U74</f>
        <v>0</v>
      </c>
    </row>
    <row r="75" spans="1:24" x14ac:dyDescent="0.2">
      <c r="A75" s="497"/>
      <c r="B75" s="7" t="s">
        <v>10</v>
      </c>
      <c r="C75" s="494"/>
      <c r="D75" s="313"/>
      <c r="E75" s="314"/>
      <c r="F75" s="315"/>
      <c r="G75" s="84">
        <f t="shared" ref="G75:U76" si="25">G67+G71</f>
        <v>0</v>
      </c>
      <c r="H75" s="47" t="e">
        <f>G75/Ф_2!G75*100</f>
        <v>#DIV/0!</v>
      </c>
      <c r="I75" s="155">
        <f t="shared" si="25"/>
        <v>0</v>
      </c>
      <c r="J75" s="72">
        <f t="shared" si="25"/>
        <v>0</v>
      </c>
      <c r="K75" s="49" t="e">
        <f>J75/Ф_2!J75/100</f>
        <v>#DIV/0!</v>
      </c>
      <c r="L75" s="167">
        <f t="shared" si="25"/>
        <v>0</v>
      </c>
      <c r="M75" s="84">
        <f t="shared" si="25"/>
        <v>0</v>
      </c>
      <c r="N75" s="49" t="e">
        <f>M75/Ф_2!M75/100</f>
        <v>#DIV/0!</v>
      </c>
      <c r="O75" s="155">
        <f t="shared" si="25"/>
        <v>0</v>
      </c>
      <c r="P75" s="72">
        <f t="shared" si="25"/>
        <v>0</v>
      </c>
      <c r="Q75" s="49" t="e">
        <f>P75/Ф_2!P75/100</f>
        <v>#DIV/0!</v>
      </c>
      <c r="R75" s="167">
        <f t="shared" si="25"/>
        <v>0</v>
      </c>
      <c r="S75" s="84">
        <f t="shared" si="25"/>
        <v>0</v>
      </c>
      <c r="T75" s="49" t="e">
        <f>S75/Ф_2!S75/100</f>
        <v>#DIV/0!</v>
      </c>
      <c r="U75" s="155">
        <f t="shared" si="25"/>
        <v>0</v>
      </c>
      <c r="V75" s="28">
        <f>G75+J75+M75+P75+S75</f>
        <v>0</v>
      </c>
      <c r="W75" s="49" t="e">
        <f>V75/Ф_2!V75/100</f>
        <v>#DIV/0!</v>
      </c>
      <c r="X75" s="158">
        <f>I75+L75+O75+R75+U75</f>
        <v>0</v>
      </c>
    </row>
    <row r="76" spans="1:24" x14ac:dyDescent="0.2">
      <c r="A76" s="497"/>
      <c r="B76" s="7" t="s">
        <v>177</v>
      </c>
      <c r="C76" s="494"/>
      <c r="D76" s="313"/>
      <c r="E76" s="314"/>
      <c r="F76" s="315"/>
      <c r="G76" s="84">
        <f t="shared" si="25"/>
        <v>0</v>
      </c>
      <c r="H76" s="47" t="e">
        <f>G76/Ф_2!G76*100</f>
        <v>#DIV/0!</v>
      </c>
      <c r="I76" s="155">
        <f t="shared" si="25"/>
        <v>0</v>
      </c>
      <c r="J76" s="72">
        <f t="shared" si="25"/>
        <v>0</v>
      </c>
      <c r="K76" s="49" t="e">
        <f>J76/Ф_2!J76/100</f>
        <v>#DIV/0!</v>
      </c>
      <c r="L76" s="167">
        <f t="shared" si="25"/>
        <v>0</v>
      </c>
      <c r="M76" s="84">
        <f t="shared" si="25"/>
        <v>0</v>
      </c>
      <c r="N76" s="49" t="e">
        <f>M76/Ф_2!M76/100</f>
        <v>#DIV/0!</v>
      </c>
      <c r="O76" s="155">
        <f t="shared" si="25"/>
        <v>0</v>
      </c>
      <c r="P76" s="72">
        <f t="shared" si="25"/>
        <v>0</v>
      </c>
      <c r="Q76" s="49" t="e">
        <f>P76/Ф_2!P76/100</f>
        <v>#DIV/0!</v>
      </c>
      <c r="R76" s="167">
        <f t="shared" si="25"/>
        <v>0</v>
      </c>
      <c r="S76" s="84">
        <f t="shared" si="25"/>
        <v>0</v>
      </c>
      <c r="T76" s="49" t="e">
        <f>S76/Ф_2!S76/100</f>
        <v>#DIV/0!</v>
      </c>
      <c r="U76" s="155">
        <f t="shared" si="25"/>
        <v>0</v>
      </c>
      <c r="V76" s="102">
        <f>G76+J76+M76+P76+S76</f>
        <v>0</v>
      </c>
      <c r="W76" s="49" t="e">
        <f>V76/Ф_2!V76/100</f>
        <v>#DIV/0!</v>
      </c>
      <c r="X76" s="158">
        <f>I76+L76+O76+R76+U76</f>
        <v>0</v>
      </c>
    </row>
    <row r="77" spans="1:24" ht="12.75" thickBot="1" x14ac:dyDescent="0.25">
      <c r="A77" s="497"/>
      <c r="B77" s="8" t="s">
        <v>178</v>
      </c>
      <c r="C77" s="495"/>
      <c r="D77" s="313"/>
      <c r="E77" s="314"/>
      <c r="F77" s="315"/>
      <c r="G77" s="92">
        <f>G74+G75+G76</f>
        <v>0</v>
      </c>
      <c r="H77" s="204" t="e">
        <f>G77/Ф_2!G77*100</f>
        <v>#DIV/0!</v>
      </c>
      <c r="I77" s="164">
        <f t="shared" ref="I77:X77" si="26">I74+I75+I76</f>
        <v>0</v>
      </c>
      <c r="J77" s="79">
        <f t="shared" si="26"/>
        <v>0</v>
      </c>
      <c r="K77" s="54" t="e">
        <f>J77/Ф_2!J77/100</f>
        <v>#DIV/0!</v>
      </c>
      <c r="L77" s="176">
        <f t="shared" si="26"/>
        <v>0</v>
      </c>
      <c r="M77" s="92">
        <f t="shared" si="26"/>
        <v>0</v>
      </c>
      <c r="N77" s="54" t="e">
        <f>M77/Ф_2!M77/100</f>
        <v>#DIV/0!</v>
      </c>
      <c r="O77" s="164">
        <f t="shared" si="26"/>
        <v>0</v>
      </c>
      <c r="P77" s="79">
        <f t="shared" si="26"/>
        <v>0</v>
      </c>
      <c r="Q77" s="54" t="e">
        <f>P77/Ф_2!P77/100</f>
        <v>#DIV/0!</v>
      </c>
      <c r="R77" s="176">
        <f t="shared" si="26"/>
        <v>0</v>
      </c>
      <c r="S77" s="92">
        <f t="shared" si="26"/>
        <v>0</v>
      </c>
      <c r="T77" s="54" t="e">
        <f>S77/Ф_2!S77/100</f>
        <v>#DIV/0!</v>
      </c>
      <c r="U77" s="164">
        <f t="shared" si="26"/>
        <v>0</v>
      </c>
      <c r="V77" s="77">
        <f t="shared" si="26"/>
        <v>0</v>
      </c>
      <c r="W77" s="50" t="e">
        <f>V77/Ф_2!V77/100</f>
        <v>#DIV/0!</v>
      </c>
      <c r="X77" s="162">
        <f t="shared" si="26"/>
        <v>0</v>
      </c>
    </row>
    <row r="78" spans="1:24" ht="12.4" customHeight="1" x14ac:dyDescent="0.2">
      <c r="A78" s="508" t="s">
        <v>34</v>
      </c>
      <c r="B78" s="5" t="s">
        <v>176</v>
      </c>
      <c r="C78" s="494" t="s">
        <v>16</v>
      </c>
      <c r="D78" s="313">
        <v>1</v>
      </c>
      <c r="E78" s="314" t="s">
        <v>200</v>
      </c>
      <c r="F78" s="315">
        <v>2</v>
      </c>
      <c r="G78" s="83">
        <f>SUMIFS(Квитанции!Q:Q,Квитанции!B:B,G$8,Квитанции!D:D,$B78,Квитанции!E:E,$D78,Квитанции!K:K,$E78,Квитанции!F:F,$F78,Квитанции!C:C,0)</f>
        <v>0</v>
      </c>
      <c r="H78" s="46" t="e">
        <f>G78/Ф_2!G78*100</f>
        <v>#DIV/0!</v>
      </c>
      <c r="I78" s="154">
        <f>SUMIFS(Квитанции!R:R,Квитанции!B:B,G$8,Квитанции!D:D,$B78,Квитанции!E:E,$D78,Квитанции!K:K,$E78,Квитанции!F:F,$F78,Квитанции!C:C,0)</f>
        <v>0</v>
      </c>
      <c r="J78" s="71">
        <f>SUMIFS(Квитанции!Q:Q,Квитанции!B:B,J$8,Квитанции!D:D,$B78,Квитанции!E:E,$D78,Квитанции!K:K,$E78,Квитанции!F:F,$F78,Квитанции!C:C,0)</f>
        <v>0</v>
      </c>
      <c r="K78" s="46" t="e">
        <f>J78/Ф_2!J78*100</f>
        <v>#DIV/0!</v>
      </c>
      <c r="L78" s="166">
        <f>SUMIFS(Квитанции!R:R,Квитанции!B:B,J$8,Квитанции!D:D,$B78,Квитанции!E:E,$D78,Квитанции!K:K,$E78,Квитанции!F:F,$F78,Квитанции!C:C,0)</f>
        <v>0</v>
      </c>
      <c r="M78" s="83">
        <f>SUMIFS(Квитанции!Q:Q,Квитанции!B:B,M$8,Квитанции!D:D,$B78,Квитанции!E:E,$D78,Квитанции!K:K,$E78,Квитанции!F:F,$F78,Квитанции!C:C,0)</f>
        <v>0</v>
      </c>
      <c r="N78" s="46" t="e">
        <f>M78/Ф_2!M78*100</f>
        <v>#DIV/0!</v>
      </c>
      <c r="O78" s="154">
        <f>SUMIFS(Квитанции!R:R,Квитанции!B:B,M$8,Квитанции!D:D,$B78,Квитанции!E:E,$D78,Квитанции!K:K,$E78,Квитанции!F:F,$F78,Квитанции!C:C,0)</f>
        <v>0</v>
      </c>
      <c r="P78" s="71">
        <f>SUMIFS(Квитанции!Q:Q,Квитанции!B:B,P$8,Квитанции!D:D,$B78,Квитанции!E:E,$D78,Квитанции!K:K,$E78,Квитанции!F:F,$F78,Квитанции!C:C,0)</f>
        <v>0</v>
      </c>
      <c r="Q78" s="46" t="e">
        <f>P78/Ф_2!P78*100</f>
        <v>#DIV/0!</v>
      </c>
      <c r="R78" s="166">
        <f>SUMIFS(Квитанции!R:R,Квитанции!B:B,P$8,Квитанции!D:D,$B78,Квитанции!E:E,$D78,Квитанции!K:K,$E78,Квитанции!F:F,$F78,Квитанции!C:C,0)</f>
        <v>0</v>
      </c>
      <c r="S78" s="83">
        <f>SUMIFS(Квитанции!Q:Q,Квитанции!B:B,S$8,Квитанции!D:D,$B78,Квитанции!E:E,$D78,Квитанции!K:K,$E78,Квитанции!F:F,$F78,Квитанции!C:C,0)</f>
        <v>0</v>
      </c>
      <c r="T78" s="46" t="e">
        <f>S78/Ф_2!S78*100</f>
        <v>#DIV/0!</v>
      </c>
      <c r="U78" s="154">
        <f>SUMIFS(Квитанции!R:R,Квитанции!B:B,S$8,Квитанции!D:D,$B78,Квитанции!E:E,$D78,Квитанции!K:K,$E78,Квитанции!F:F,$F78,Квитанции!C:C,0)</f>
        <v>0</v>
      </c>
      <c r="V78" s="27">
        <f>G78+J78+M78+P78+S78</f>
        <v>0</v>
      </c>
      <c r="W78" s="53" t="e">
        <f>V78/Ф_2!V78/100</f>
        <v>#DIV/0!</v>
      </c>
      <c r="X78" s="163">
        <f>I78+L78+O78+R78+U78</f>
        <v>0</v>
      </c>
    </row>
    <row r="79" spans="1:24" ht="12.4" customHeight="1" x14ac:dyDescent="0.2">
      <c r="A79" s="509"/>
      <c r="B79" s="7" t="s">
        <v>10</v>
      </c>
      <c r="C79" s="494"/>
      <c r="D79" s="313">
        <v>1</v>
      </c>
      <c r="E79" s="314" t="s">
        <v>200</v>
      </c>
      <c r="F79" s="315">
        <v>2</v>
      </c>
      <c r="G79" s="84">
        <f>SUMIFS(Квитанции!Q:Q,Квитанции!B:B,G$8,Квитанции!D:D,$B79,Квитанции!E:E,$D79,Квитанции!K:K,$E79,Квитанции!F:F,$F79,Квитанции!C:C,0)</f>
        <v>0</v>
      </c>
      <c r="H79" s="47" t="e">
        <f>G79/Ф_2!G79*100</f>
        <v>#DIV/0!</v>
      </c>
      <c r="I79" s="155">
        <f>SUMIFS(Квитанции!R:R,Квитанции!B:B,G$8,Квитанции!D:D,$B79,Квитанции!E:E,$D79,Квитанции!K:K,$E79,Квитанции!F:F,$F79,Квитанции!C:C,0)</f>
        <v>0</v>
      </c>
      <c r="J79" s="72">
        <f>SUMIFS(Квитанции!Q:Q,Квитанции!B:B,J$8,Квитанции!D:D,$B79,Квитанции!E:E,$D79,Квитанции!K:K,$E79,Квитанции!F:F,$F79,Квитанции!C:C,0)</f>
        <v>0</v>
      </c>
      <c r="K79" s="47" t="e">
        <f>J79/Ф_2!J79*100</f>
        <v>#DIV/0!</v>
      </c>
      <c r="L79" s="167">
        <f>SUMIFS(Квитанции!R:R,Квитанции!B:B,J$8,Квитанции!D:D,$B79,Квитанции!E:E,$D79,Квитанции!K:K,$E79,Квитанции!F:F,$F79,Квитанции!C:C,0)</f>
        <v>0</v>
      </c>
      <c r="M79" s="84">
        <f>SUMIFS(Квитанции!Q:Q,Квитанции!B:B,M$8,Квитанции!D:D,$B79,Квитанции!E:E,$D79,Квитанции!K:K,$E79,Квитанции!F:F,$F79,Квитанции!C:C,0)</f>
        <v>0</v>
      </c>
      <c r="N79" s="47" t="e">
        <f>M79/Ф_2!M79*100</f>
        <v>#DIV/0!</v>
      </c>
      <c r="O79" s="155">
        <f>SUMIFS(Квитанции!R:R,Квитанции!B:B,M$8,Квитанции!D:D,$B79,Квитанции!E:E,$D79,Квитанции!K:K,$E79,Квитанции!F:F,$F79,Квитанции!C:C,0)</f>
        <v>0</v>
      </c>
      <c r="P79" s="72">
        <f>SUMIFS(Квитанции!Q:Q,Квитанции!B:B,P$8,Квитанции!D:D,$B79,Квитанции!E:E,$D79,Квитанции!K:K,$E79,Квитанции!F:F,$F79,Квитанции!C:C,0)</f>
        <v>0</v>
      </c>
      <c r="Q79" s="47" t="e">
        <f>P79/Ф_2!P79*100</f>
        <v>#DIV/0!</v>
      </c>
      <c r="R79" s="167">
        <f>SUMIFS(Квитанции!R:R,Квитанции!B:B,P$8,Квитанции!D:D,$B79,Квитанции!E:E,$D79,Квитанции!K:K,$E79,Квитанции!F:F,$F79,Квитанции!C:C,0)</f>
        <v>0</v>
      </c>
      <c r="S79" s="84">
        <f>SUMIFS(Квитанции!Q:Q,Квитанции!B:B,S$8,Квитанции!D:D,$B79,Квитанции!E:E,$D79,Квитанции!K:K,$E79,Квитанции!F:F,$F79,Квитанции!C:C,0)</f>
        <v>0</v>
      </c>
      <c r="T79" s="47" t="e">
        <f>S79/Ф_2!S79*100</f>
        <v>#DIV/0!</v>
      </c>
      <c r="U79" s="155">
        <f>SUMIFS(Квитанции!R:R,Квитанции!B:B,S$8,Квитанции!D:D,$B79,Квитанции!E:E,$D79,Квитанции!K:K,$E79,Квитанции!F:F,$F79,Квитанции!C:C,0)</f>
        <v>0</v>
      </c>
      <c r="V79" s="28">
        <f>G79+J79+M79+P79+S79</f>
        <v>0</v>
      </c>
      <c r="W79" s="49" t="e">
        <f>V79/Ф_2!V79/100</f>
        <v>#DIV/0!</v>
      </c>
      <c r="X79" s="158">
        <f>I79+L79+O79+R79+U79</f>
        <v>0</v>
      </c>
    </row>
    <row r="80" spans="1:24" ht="12.4" customHeight="1" x14ac:dyDescent="0.2">
      <c r="A80" s="509"/>
      <c r="B80" s="7" t="s">
        <v>177</v>
      </c>
      <c r="C80" s="494"/>
      <c r="D80" s="313">
        <v>1</v>
      </c>
      <c r="E80" s="314" t="s">
        <v>200</v>
      </c>
      <c r="F80" s="315">
        <v>2</v>
      </c>
      <c r="G80" s="84">
        <f>SUMIFS(Квитанции!Q:Q,Квитанции!B:B,G$8,Квитанции!D:D,$B80,Квитанции!E:E,$D80,Квитанции!K:K,$E80,Квитанции!F:F,$F80,Квитанции!C:C,0)</f>
        <v>0</v>
      </c>
      <c r="H80" s="47" t="e">
        <f>G80/Ф_2!G80*100</f>
        <v>#DIV/0!</v>
      </c>
      <c r="I80" s="155">
        <f>SUMIFS(Квитанции!R:R,Квитанции!B:B,G$8,Квитанции!D:D,$B80,Квитанции!E:E,$D80,Квитанции!K:K,$E80,Квитанции!F:F,$F80,Квитанции!C:C,0)</f>
        <v>0</v>
      </c>
      <c r="J80" s="72">
        <f>SUMIFS(Квитанции!Q:Q,Квитанции!B:B,J$8,Квитанции!D:D,$B80,Квитанции!E:E,$D80,Квитанции!K:K,$E80,Квитанции!F:F,$F80,Квитанции!C:C,0)</f>
        <v>0</v>
      </c>
      <c r="K80" s="47" t="e">
        <f>J80/Ф_2!J80*100</f>
        <v>#DIV/0!</v>
      </c>
      <c r="L80" s="167">
        <f>SUMIFS(Квитанции!R:R,Квитанции!B:B,J$8,Квитанции!D:D,$B80,Квитанции!E:E,$D80,Квитанции!K:K,$E80,Квитанции!F:F,$F80,Квитанции!C:C,0)</f>
        <v>0</v>
      </c>
      <c r="M80" s="84">
        <f>SUMIFS(Квитанции!Q:Q,Квитанции!B:B,M$8,Квитанции!D:D,$B80,Квитанции!E:E,$D80,Квитанции!K:K,$E80,Квитанции!F:F,$F80,Квитанции!C:C,0)</f>
        <v>0</v>
      </c>
      <c r="N80" s="47" t="e">
        <f>M80/Ф_2!M80*100</f>
        <v>#DIV/0!</v>
      </c>
      <c r="O80" s="155">
        <f>SUMIFS(Квитанции!R:R,Квитанции!B:B,M$8,Квитанции!D:D,$B80,Квитанции!E:E,$D80,Квитанции!K:K,$E80,Квитанции!F:F,$F80,Квитанции!C:C,0)</f>
        <v>0</v>
      </c>
      <c r="P80" s="72">
        <f>SUMIFS(Квитанции!Q:Q,Квитанции!B:B,P$8,Квитанции!D:D,$B80,Квитанции!E:E,$D80,Квитанции!K:K,$E80,Квитанции!F:F,$F80,Квитанции!C:C,0)</f>
        <v>0</v>
      </c>
      <c r="Q80" s="47" t="e">
        <f>P80/Ф_2!P80*100</f>
        <v>#DIV/0!</v>
      </c>
      <c r="R80" s="167">
        <f>SUMIFS(Квитанции!R:R,Квитанции!B:B,P$8,Квитанции!D:D,$B80,Квитанции!E:E,$D80,Квитанции!K:K,$E80,Квитанции!F:F,$F80,Квитанции!C:C,0)</f>
        <v>0</v>
      </c>
      <c r="S80" s="84">
        <f>SUMIFS(Квитанции!Q:Q,Квитанции!B:B,S$8,Квитанции!D:D,$B80,Квитанции!E:E,$D80,Квитанции!K:K,$E80,Квитанции!F:F,$F80,Квитанции!C:C,0)</f>
        <v>0</v>
      </c>
      <c r="T80" s="47" t="e">
        <f>S80/Ф_2!S80*100</f>
        <v>#DIV/0!</v>
      </c>
      <c r="U80" s="155">
        <f>SUMIFS(Квитанции!R:R,Квитанции!B:B,S$8,Квитанции!D:D,$B80,Квитанции!E:E,$D80,Квитанции!K:K,$E80,Квитанции!F:F,$F80,Квитанции!C:C,0)</f>
        <v>0</v>
      </c>
      <c r="V80" s="102">
        <f>G80+J80+M80+P80+S80</f>
        <v>0</v>
      </c>
      <c r="W80" s="49" t="e">
        <f>V80/Ф_2!V80/100</f>
        <v>#DIV/0!</v>
      </c>
      <c r="X80" s="158">
        <f>I80+L80+O80+R80+U80</f>
        <v>0</v>
      </c>
    </row>
    <row r="81" spans="1:24" ht="12.4" customHeight="1" thickBot="1" x14ac:dyDescent="0.25">
      <c r="A81" s="509"/>
      <c r="B81" s="8" t="s">
        <v>178</v>
      </c>
      <c r="C81" s="494"/>
      <c r="D81" s="313"/>
      <c r="E81" s="314"/>
      <c r="F81" s="315"/>
      <c r="G81" s="85">
        <f>G78+G79+G80</f>
        <v>0</v>
      </c>
      <c r="H81" s="65" t="e">
        <f>G81/Ф_2!G81*100</f>
        <v>#DIV/0!</v>
      </c>
      <c r="I81" s="156">
        <f t="shared" ref="I81:X81" si="27">I78+I79+I80</f>
        <v>0</v>
      </c>
      <c r="J81" s="73">
        <f t="shared" si="27"/>
        <v>0</v>
      </c>
      <c r="K81" s="50" t="e">
        <f>J81/Ф_2!J81/100</f>
        <v>#DIV/0!</v>
      </c>
      <c r="L81" s="168">
        <f t="shared" si="27"/>
        <v>0</v>
      </c>
      <c r="M81" s="85">
        <f t="shared" si="27"/>
        <v>0</v>
      </c>
      <c r="N81" s="50" t="e">
        <f>M81/Ф_2!M81/100</f>
        <v>#DIV/0!</v>
      </c>
      <c r="O81" s="156">
        <f t="shared" si="27"/>
        <v>0</v>
      </c>
      <c r="P81" s="73">
        <f t="shared" si="27"/>
        <v>0</v>
      </c>
      <c r="Q81" s="50" t="e">
        <f>P81/Ф_2!P81/100</f>
        <v>#DIV/0!</v>
      </c>
      <c r="R81" s="168">
        <f t="shared" si="27"/>
        <v>0</v>
      </c>
      <c r="S81" s="85">
        <f t="shared" si="27"/>
        <v>0</v>
      </c>
      <c r="T81" s="50" t="e">
        <f>S81/Ф_2!S81/100</f>
        <v>#DIV/0!</v>
      </c>
      <c r="U81" s="156">
        <f t="shared" si="27"/>
        <v>0</v>
      </c>
      <c r="V81" s="74">
        <f t="shared" si="27"/>
        <v>0</v>
      </c>
      <c r="W81" s="54" t="e">
        <f>V81/Ф_2!V81/100</f>
        <v>#DIV/0!</v>
      </c>
      <c r="X81" s="159">
        <f t="shared" si="27"/>
        <v>0</v>
      </c>
    </row>
    <row r="82" spans="1:24" ht="12.4" customHeight="1" x14ac:dyDescent="0.2">
      <c r="A82" s="509"/>
      <c r="B82" s="5" t="s">
        <v>176</v>
      </c>
      <c r="C82" s="493" t="s">
        <v>17</v>
      </c>
      <c r="D82" s="313">
        <v>3</v>
      </c>
      <c r="E82" s="314" t="s">
        <v>200</v>
      </c>
      <c r="F82" s="315">
        <v>2</v>
      </c>
      <c r="G82" s="89">
        <f>SUMIFS(Квитанции!Q:Q,Квитанции!B:B,G$8,Квитанции!D:D,$B82,Квитанции!E:E,$D82,Квитанции!K:K,$E82,Квитанции!F:F,$F82,Квитанции!C:C,0)</f>
        <v>0</v>
      </c>
      <c r="H82" s="203" t="e">
        <f>G82/Ф_2!G82*100</f>
        <v>#DIV/0!</v>
      </c>
      <c r="I82" s="160">
        <f>SUMIFS(Квитанции!R:R,Квитанции!B:B,G$8,Квитанции!D:D,$B82,Квитанции!E:E,$D82,Квитанции!K:K,$E82,Квитанции!F:F,$F82,Квитанции!C:C,0)</f>
        <v>0</v>
      </c>
      <c r="J82" s="75">
        <f>SUMIFS(Квитанции!Q:Q,Квитанции!B:B,J$8,Квитанции!D:D,$B82,Квитанции!E:E,$D82,Квитанции!K:K,$E82,Квитанции!F:F,$F82,Квитанции!C:C,0)</f>
        <v>0</v>
      </c>
      <c r="K82" s="203" t="e">
        <f>J82/Ф_2!J82*100</f>
        <v>#DIV/0!</v>
      </c>
      <c r="L82" s="172">
        <f>SUMIFS(Квитанции!R:R,Квитанции!B:B,J$8,Квитанции!D:D,$B82,Квитанции!E:E,$D82,Квитанции!K:K,$E82,Квитанции!F:F,$F82,Квитанции!C:C,0)</f>
        <v>0</v>
      </c>
      <c r="M82" s="89">
        <f>SUMIFS(Квитанции!Q:Q,Квитанции!B:B,M$8,Квитанции!D:D,$B82,Квитанции!E:E,$D82,Квитанции!K:K,$E82,Квитанции!F:F,$F82,Квитанции!C:C,0)</f>
        <v>0</v>
      </c>
      <c r="N82" s="203" t="e">
        <f>M82/Ф_2!M82*100</f>
        <v>#DIV/0!</v>
      </c>
      <c r="O82" s="160">
        <f>SUMIFS(Квитанции!R:R,Квитанции!B:B,M$8,Квитанции!D:D,$B82,Квитанции!E:E,$D82,Квитанции!K:K,$E82,Квитанции!F:F,$F82,Квитанции!C:C,0)</f>
        <v>0</v>
      </c>
      <c r="P82" s="75">
        <f>SUMIFS(Квитанции!Q:Q,Квитанции!B:B,P$8,Квитанции!D:D,$B82,Квитанции!E:E,$D82,Квитанции!K:K,$E82,Квитанции!F:F,$F82,Квитанции!C:C,0)</f>
        <v>0</v>
      </c>
      <c r="Q82" s="203" t="e">
        <f>P82/Ф_2!P82*100</f>
        <v>#DIV/0!</v>
      </c>
      <c r="R82" s="172">
        <f>SUMIFS(Квитанции!R:R,Квитанции!B:B,P$8,Квитанции!D:D,$B82,Квитанции!E:E,$D82,Квитанции!K:K,$E82,Квитанции!F:F,$F82,Квитанции!C:C,0)</f>
        <v>0</v>
      </c>
      <c r="S82" s="89">
        <f>SUMIFS(Квитанции!Q:Q,Квитанции!B:B,S$8,Квитанции!D:D,$B82,Квитанции!E:E,$D82,Квитанции!K:K,$E82,Квитанции!F:F,$F82,Квитанции!C:C,0)</f>
        <v>0</v>
      </c>
      <c r="T82" s="203" t="e">
        <f>S82/Ф_2!S82*100</f>
        <v>#DIV/0!</v>
      </c>
      <c r="U82" s="160">
        <f>SUMIFS(Квитанции!R:R,Квитанции!B:B,S$8,Квитанции!D:D,$B82,Квитанции!E:E,$D82,Квитанции!K:K,$E82,Квитанции!F:F,$F82,Квитанции!C:C,0)</f>
        <v>0</v>
      </c>
      <c r="V82" s="101">
        <f>G82+J82+M82+P82+S82</f>
        <v>0</v>
      </c>
      <c r="W82" s="51" t="e">
        <f>V82/Ф_2!V82/100</f>
        <v>#DIV/0!</v>
      </c>
      <c r="X82" s="161">
        <f>I82+L82+O82+R82+U82</f>
        <v>0</v>
      </c>
    </row>
    <row r="83" spans="1:24" ht="12.4" customHeight="1" x14ac:dyDescent="0.2">
      <c r="A83" s="509"/>
      <c r="B83" s="7" t="s">
        <v>10</v>
      </c>
      <c r="C83" s="494"/>
      <c r="D83" s="313">
        <v>3</v>
      </c>
      <c r="E83" s="314" t="s">
        <v>200</v>
      </c>
      <c r="F83" s="315">
        <v>2</v>
      </c>
      <c r="G83" s="84">
        <f>SUMIFS(Квитанции!Q:Q,Квитанции!B:B,G$8,Квитанции!D:D,$B83,Квитанции!E:E,$D83,Квитанции!K:K,$E83,Квитанции!F:F,$F83,Квитанции!C:C,0)</f>
        <v>0</v>
      </c>
      <c r="H83" s="47" t="e">
        <f>G83/Ф_2!G83*100</f>
        <v>#DIV/0!</v>
      </c>
      <c r="I83" s="155">
        <f>SUMIFS(Квитанции!R:R,Квитанции!B:B,G$8,Квитанции!D:D,$B83,Квитанции!E:E,$D83,Квитанции!K:K,$E83,Квитанции!F:F,$F83,Квитанции!C:C,0)</f>
        <v>0</v>
      </c>
      <c r="J83" s="72">
        <f>SUMIFS(Квитанции!Q:Q,Квитанции!B:B,J$8,Квитанции!D:D,$B83,Квитанции!E:E,$D83,Квитанции!K:K,$E83,Квитанции!F:F,$F83,Квитанции!C:C,0)</f>
        <v>0</v>
      </c>
      <c r="K83" s="47" t="e">
        <f>J83/Ф_2!J83*100</f>
        <v>#DIV/0!</v>
      </c>
      <c r="L83" s="167">
        <f>SUMIFS(Квитанции!R:R,Квитанции!B:B,J$8,Квитанции!D:D,$B83,Квитанции!E:E,$D83,Квитанции!K:K,$E83,Квитанции!F:F,$F83,Квитанции!C:C,0)</f>
        <v>0</v>
      </c>
      <c r="M83" s="84">
        <f>SUMIFS(Квитанции!Q:Q,Квитанции!B:B,M$8,Квитанции!D:D,$B83,Квитанции!E:E,$D83,Квитанции!K:K,$E83,Квитанции!F:F,$F83,Квитанции!C:C,0)</f>
        <v>0</v>
      </c>
      <c r="N83" s="47" t="e">
        <f>M83/Ф_2!M83*100</f>
        <v>#DIV/0!</v>
      </c>
      <c r="O83" s="155">
        <f>SUMIFS(Квитанции!R:R,Квитанции!B:B,M$8,Квитанции!D:D,$B83,Квитанции!E:E,$D83,Квитанции!K:K,$E83,Квитанции!F:F,$F83,Квитанции!C:C,0)</f>
        <v>0</v>
      </c>
      <c r="P83" s="72">
        <f>SUMIFS(Квитанции!Q:Q,Квитанции!B:B,P$8,Квитанции!D:D,$B83,Квитанции!E:E,$D83,Квитанции!K:K,$E83,Квитанции!F:F,$F83,Квитанции!C:C,0)</f>
        <v>0</v>
      </c>
      <c r="Q83" s="47" t="e">
        <f>P83/Ф_2!P83*100</f>
        <v>#DIV/0!</v>
      </c>
      <c r="R83" s="167">
        <f>SUMIFS(Квитанции!R:R,Квитанции!B:B,P$8,Квитанции!D:D,$B83,Квитанции!E:E,$D83,Квитанции!K:K,$E83,Квитанции!F:F,$F83,Квитанции!C:C,0)</f>
        <v>0</v>
      </c>
      <c r="S83" s="84">
        <f>SUMIFS(Квитанции!Q:Q,Квитанции!B:B,S$8,Квитанции!D:D,$B83,Квитанции!E:E,$D83,Квитанции!K:K,$E83,Квитанции!F:F,$F83,Квитанции!C:C,0)</f>
        <v>0</v>
      </c>
      <c r="T83" s="47" t="e">
        <f>S83/Ф_2!S83*100</f>
        <v>#DIV/0!</v>
      </c>
      <c r="U83" s="155">
        <f>SUMIFS(Квитанции!R:R,Квитанции!B:B,S$8,Квитанции!D:D,$B83,Квитанции!E:E,$D83,Квитанции!K:K,$E83,Квитанции!F:F,$F83,Квитанции!C:C,0)</f>
        <v>0</v>
      </c>
      <c r="V83" s="28">
        <f>G83+J83+M83+P83+S83</f>
        <v>0</v>
      </c>
      <c r="W83" s="49" t="e">
        <f>V83/Ф_2!V83/100</f>
        <v>#DIV/0!</v>
      </c>
      <c r="X83" s="158">
        <f>I83+L83+O83+R83+U83</f>
        <v>0</v>
      </c>
    </row>
    <row r="84" spans="1:24" ht="12.4" customHeight="1" x14ac:dyDescent="0.2">
      <c r="A84" s="509"/>
      <c r="B84" s="7" t="s">
        <v>177</v>
      </c>
      <c r="C84" s="494"/>
      <c r="D84" s="313">
        <v>3</v>
      </c>
      <c r="E84" s="314" t="s">
        <v>200</v>
      </c>
      <c r="F84" s="315">
        <v>2</v>
      </c>
      <c r="G84" s="84">
        <f>SUMIFS(Квитанции!Q:Q,Квитанции!B:B,G$8,Квитанции!D:D,$B84,Квитанции!E:E,$D84,Квитанции!K:K,$E84,Квитанции!F:F,$F84,Квитанции!C:C,0)</f>
        <v>0</v>
      </c>
      <c r="H84" s="47" t="e">
        <f>G84/Ф_2!G84*100</f>
        <v>#DIV/0!</v>
      </c>
      <c r="I84" s="155">
        <f>SUMIFS(Квитанции!R:R,Квитанции!B:B,G$8,Квитанции!D:D,$B84,Квитанции!E:E,$D84,Квитанции!K:K,$E84,Квитанции!F:F,$F84,Квитанции!C:C,0)</f>
        <v>0</v>
      </c>
      <c r="J84" s="72">
        <f>SUMIFS(Квитанции!Q:Q,Квитанции!B:B,J$8,Квитанции!D:D,$B84,Квитанции!E:E,$D84,Квитанции!K:K,$E84,Квитанции!F:F,$F84,Квитанции!C:C,0)</f>
        <v>0</v>
      </c>
      <c r="K84" s="47" t="e">
        <f>J84/Ф_2!J84*100</f>
        <v>#DIV/0!</v>
      </c>
      <c r="L84" s="167">
        <f>SUMIFS(Квитанции!R:R,Квитанции!B:B,J$8,Квитанции!D:D,$B84,Квитанции!E:E,$D84,Квитанции!K:K,$E84,Квитанции!F:F,$F84,Квитанции!C:C,0)</f>
        <v>0</v>
      </c>
      <c r="M84" s="84">
        <f>SUMIFS(Квитанции!Q:Q,Квитанции!B:B,M$8,Квитанции!D:D,$B84,Квитанции!E:E,$D84,Квитанции!K:K,$E84,Квитанции!F:F,$F84,Квитанции!C:C,0)</f>
        <v>0</v>
      </c>
      <c r="N84" s="47" t="e">
        <f>M84/Ф_2!M84*100</f>
        <v>#DIV/0!</v>
      </c>
      <c r="O84" s="155">
        <f>SUMIFS(Квитанции!R:R,Квитанции!B:B,M$8,Квитанции!D:D,$B84,Квитанции!E:E,$D84,Квитанции!K:K,$E84,Квитанции!F:F,$F84,Квитанции!C:C,0)</f>
        <v>0</v>
      </c>
      <c r="P84" s="72">
        <f>SUMIFS(Квитанции!Q:Q,Квитанции!B:B,P$8,Квитанции!D:D,$B84,Квитанции!E:E,$D84,Квитанции!K:K,$E84,Квитанции!F:F,$F84,Квитанции!C:C,0)</f>
        <v>0</v>
      </c>
      <c r="Q84" s="47" t="e">
        <f>P84/Ф_2!P84*100</f>
        <v>#DIV/0!</v>
      </c>
      <c r="R84" s="167">
        <f>SUMIFS(Квитанции!R:R,Квитанции!B:B,P$8,Квитанции!D:D,$B84,Квитанции!E:E,$D84,Квитанции!K:K,$E84,Квитанции!F:F,$F84,Квитанции!C:C,0)</f>
        <v>0</v>
      </c>
      <c r="S84" s="84">
        <f>SUMIFS(Квитанции!Q:Q,Квитанции!B:B,S$8,Квитанции!D:D,$B84,Квитанции!E:E,$D84,Квитанции!K:K,$E84,Квитанции!F:F,$F84,Квитанции!C:C,0)</f>
        <v>0</v>
      </c>
      <c r="T84" s="47" t="e">
        <f>S84/Ф_2!S84*100</f>
        <v>#DIV/0!</v>
      </c>
      <c r="U84" s="155">
        <f>SUMIFS(Квитанции!R:R,Квитанции!B:B,S$8,Квитанции!D:D,$B84,Квитанции!E:E,$D84,Квитанции!K:K,$E84,Квитанции!F:F,$F84,Квитанции!C:C,0)</f>
        <v>0</v>
      </c>
      <c r="V84" s="102">
        <f>G84+J84+M84+P84+S84</f>
        <v>0</v>
      </c>
      <c r="W84" s="49" t="e">
        <f>V84/Ф_2!V84/100</f>
        <v>#DIV/0!</v>
      </c>
      <c r="X84" s="158">
        <f>I84+L84+O84+R84+U84</f>
        <v>0</v>
      </c>
    </row>
    <row r="85" spans="1:24" ht="12.4" customHeight="1" thickBot="1" x14ac:dyDescent="0.25">
      <c r="A85" s="509"/>
      <c r="B85" s="8" t="s">
        <v>178</v>
      </c>
      <c r="C85" s="495"/>
      <c r="D85" s="313"/>
      <c r="E85" s="314"/>
      <c r="F85" s="315"/>
      <c r="G85" s="85">
        <f>G82+G83+G84</f>
        <v>0</v>
      </c>
      <c r="H85" s="203" t="e">
        <f>G85/Ф_2!G85*100</f>
        <v>#DIV/0!</v>
      </c>
      <c r="I85" s="156">
        <f t="shared" ref="I85:X85" si="28">I82+I83+I84</f>
        <v>0</v>
      </c>
      <c r="J85" s="73">
        <f t="shared" si="28"/>
        <v>0</v>
      </c>
      <c r="K85" s="50" t="e">
        <f>J85/Ф_2!J85/100</f>
        <v>#DIV/0!</v>
      </c>
      <c r="L85" s="168">
        <f t="shared" si="28"/>
        <v>0</v>
      </c>
      <c r="M85" s="85">
        <f t="shared" si="28"/>
        <v>0</v>
      </c>
      <c r="N85" s="50" t="e">
        <f>M85/Ф_2!M85/100</f>
        <v>#DIV/0!</v>
      </c>
      <c r="O85" s="156">
        <f t="shared" si="28"/>
        <v>0</v>
      </c>
      <c r="P85" s="73">
        <f t="shared" si="28"/>
        <v>0</v>
      </c>
      <c r="Q85" s="50" t="e">
        <f>P85/Ф_2!P85/100</f>
        <v>#DIV/0!</v>
      </c>
      <c r="R85" s="168">
        <f t="shared" si="28"/>
        <v>0</v>
      </c>
      <c r="S85" s="85">
        <f t="shared" si="28"/>
        <v>0</v>
      </c>
      <c r="T85" s="50" t="e">
        <f>S85/Ф_2!S85/100</f>
        <v>#DIV/0!</v>
      </c>
      <c r="U85" s="156">
        <f t="shared" si="28"/>
        <v>0</v>
      </c>
      <c r="V85" s="77">
        <f t="shared" si="28"/>
        <v>0</v>
      </c>
      <c r="W85" s="50" t="e">
        <f>V85/Ф_2!V85/100</f>
        <v>#DIV/0!</v>
      </c>
      <c r="X85" s="162">
        <f t="shared" si="28"/>
        <v>0</v>
      </c>
    </row>
    <row r="86" spans="1:24" ht="12.4" customHeight="1" x14ac:dyDescent="0.2">
      <c r="A86" s="509"/>
      <c r="B86" s="5" t="s">
        <v>176</v>
      </c>
      <c r="C86" s="493" t="s">
        <v>18</v>
      </c>
      <c r="D86" s="313"/>
      <c r="E86" s="314"/>
      <c r="F86" s="315"/>
      <c r="G86" s="83">
        <f>G78+G82</f>
        <v>0</v>
      </c>
      <c r="H86" s="202" t="e">
        <f>G86/Ф_2!G86*100</f>
        <v>#DIV/0!</v>
      </c>
      <c r="I86" s="154">
        <f t="shared" ref="I86:U86" si="29">I78+I82</f>
        <v>0</v>
      </c>
      <c r="J86" s="71">
        <f t="shared" si="29"/>
        <v>0</v>
      </c>
      <c r="K86" s="51" t="e">
        <f>J86/Ф_2!J86/100</f>
        <v>#DIV/0!</v>
      </c>
      <c r="L86" s="166">
        <f t="shared" si="29"/>
        <v>0</v>
      </c>
      <c r="M86" s="83">
        <f t="shared" si="29"/>
        <v>0</v>
      </c>
      <c r="N86" s="51" t="e">
        <f>M86/Ф_2!M86/100</f>
        <v>#DIV/0!</v>
      </c>
      <c r="O86" s="154">
        <f t="shared" si="29"/>
        <v>0</v>
      </c>
      <c r="P86" s="71">
        <f t="shared" si="29"/>
        <v>0</v>
      </c>
      <c r="Q86" s="51" t="e">
        <f>P86/Ф_2!P86/100</f>
        <v>#DIV/0!</v>
      </c>
      <c r="R86" s="166">
        <f t="shared" si="29"/>
        <v>0</v>
      </c>
      <c r="S86" s="83">
        <f t="shared" si="29"/>
        <v>0</v>
      </c>
      <c r="T86" s="51" t="e">
        <f>S86/Ф_2!S86/100</f>
        <v>#DIV/0!</v>
      </c>
      <c r="U86" s="154">
        <f t="shared" si="29"/>
        <v>0</v>
      </c>
      <c r="V86" s="101">
        <f>G86+J86+M86+P86+S86</f>
        <v>0</v>
      </c>
      <c r="W86" s="51" t="e">
        <f>V86/Ф_2!V86/100</f>
        <v>#DIV/0!</v>
      </c>
      <c r="X86" s="161">
        <f>I86+L86+O86+R86+U86</f>
        <v>0</v>
      </c>
    </row>
    <row r="87" spans="1:24" ht="12.4" customHeight="1" x14ac:dyDescent="0.2">
      <c r="A87" s="509"/>
      <c r="B87" s="7" t="s">
        <v>10</v>
      </c>
      <c r="C87" s="494"/>
      <c r="D87" s="313"/>
      <c r="E87" s="314"/>
      <c r="F87" s="315"/>
      <c r="G87" s="84">
        <f t="shared" ref="G87:U88" si="30">G79+G83</f>
        <v>0</v>
      </c>
      <c r="H87" s="47" t="e">
        <f>G87/Ф_2!G87*100</f>
        <v>#DIV/0!</v>
      </c>
      <c r="I87" s="155">
        <f t="shared" si="30"/>
        <v>0</v>
      </c>
      <c r="J87" s="72">
        <f t="shared" si="30"/>
        <v>0</v>
      </c>
      <c r="K87" s="49" t="e">
        <f>J87/Ф_2!J87/100</f>
        <v>#DIV/0!</v>
      </c>
      <c r="L87" s="167">
        <f t="shared" si="30"/>
        <v>0</v>
      </c>
      <c r="M87" s="84">
        <f t="shared" si="30"/>
        <v>0</v>
      </c>
      <c r="N87" s="49" t="e">
        <f>M87/Ф_2!M87/100</f>
        <v>#DIV/0!</v>
      </c>
      <c r="O87" s="155">
        <f t="shared" si="30"/>
        <v>0</v>
      </c>
      <c r="P87" s="72">
        <f t="shared" si="30"/>
        <v>0</v>
      </c>
      <c r="Q87" s="49" t="e">
        <f>P87/Ф_2!P87/100</f>
        <v>#DIV/0!</v>
      </c>
      <c r="R87" s="167">
        <f t="shared" si="30"/>
        <v>0</v>
      </c>
      <c r="S87" s="84">
        <f t="shared" si="30"/>
        <v>0</v>
      </c>
      <c r="T87" s="49" t="e">
        <f>S87/Ф_2!S87/100</f>
        <v>#DIV/0!</v>
      </c>
      <c r="U87" s="155">
        <f t="shared" si="30"/>
        <v>0</v>
      </c>
      <c r="V87" s="28">
        <f>G87+J87+M87+P87+S87</f>
        <v>0</v>
      </c>
      <c r="W87" s="49" t="e">
        <f>V87/Ф_2!V87/100</f>
        <v>#DIV/0!</v>
      </c>
      <c r="X87" s="158">
        <f>I87+L87+O87+R87+U87</f>
        <v>0</v>
      </c>
    </row>
    <row r="88" spans="1:24" ht="12.4" customHeight="1" x14ac:dyDescent="0.2">
      <c r="A88" s="509"/>
      <c r="B88" s="7" t="s">
        <v>177</v>
      </c>
      <c r="C88" s="494"/>
      <c r="D88" s="313"/>
      <c r="E88" s="314"/>
      <c r="F88" s="315"/>
      <c r="G88" s="84">
        <f t="shared" si="30"/>
        <v>0</v>
      </c>
      <c r="H88" s="47" t="e">
        <f>G88/Ф_2!G88*100</f>
        <v>#DIV/0!</v>
      </c>
      <c r="I88" s="155">
        <f t="shared" si="30"/>
        <v>0</v>
      </c>
      <c r="J88" s="72">
        <f t="shared" si="30"/>
        <v>0</v>
      </c>
      <c r="K88" s="49" t="e">
        <f>J88/Ф_2!J88/100</f>
        <v>#DIV/0!</v>
      </c>
      <c r="L88" s="167">
        <f t="shared" si="30"/>
        <v>0</v>
      </c>
      <c r="M88" s="84">
        <f t="shared" si="30"/>
        <v>0</v>
      </c>
      <c r="N88" s="49" t="e">
        <f>M88/Ф_2!M88/100</f>
        <v>#DIV/0!</v>
      </c>
      <c r="O88" s="155">
        <f t="shared" si="30"/>
        <v>0</v>
      </c>
      <c r="P88" s="72">
        <f t="shared" si="30"/>
        <v>0</v>
      </c>
      <c r="Q88" s="49" t="e">
        <f>P88/Ф_2!P88/100</f>
        <v>#DIV/0!</v>
      </c>
      <c r="R88" s="167">
        <f t="shared" si="30"/>
        <v>0</v>
      </c>
      <c r="S88" s="84">
        <f t="shared" si="30"/>
        <v>0</v>
      </c>
      <c r="T88" s="49" t="e">
        <f>S88/Ф_2!S88/100</f>
        <v>#DIV/0!</v>
      </c>
      <c r="U88" s="155">
        <f t="shared" si="30"/>
        <v>0</v>
      </c>
      <c r="V88" s="102">
        <f>G88+J88+M88+P88+S88</f>
        <v>0</v>
      </c>
      <c r="W88" s="49" t="e">
        <f>V88/Ф_2!V88/100</f>
        <v>#DIV/0!</v>
      </c>
      <c r="X88" s="158">
        <f>I88+L88+O88+R88+U88</f>
        <v>0</v>
      </c>
    </row>
    <row r="89" spans="1:24" ht="12.4" customHeight="1" thickBot="1" x14ac:dyDescent="0.25">
      <c r="A89" s="513"/>
      <c r="B89" s="8" t="s">
        <v>178</v>
      </c>
      <c r="C89" s="495"/>
      <c r="D89" s="313"/>
      <c r="E89" s="314"/>
      <c r="F89" s="315"/>
      <c r="G89" s="85">
        <f>G86+G87+G88</f>
        <v>0</v>
      </c>
      <c r="H89" s="203" t="e">
        <f>G89/Ф_2!G89*100</f>
        <v>#DIV/0!</v>
      </c>
      <c r="I89" s="156">
        <f t="shared" ref="I89:X89" si="31">I86+I87+I88</f>
        <v>0</v>
      </c>
      <c r="J89" s="73">
        <f t="shared" si="31"/>
        <v>0</v>
      </c>
      <c r="K89" s="50" t="e">
        <f>J89/Ф_2!J89/100</f>
        <v>#DIV/0!</v>
      </c>
      <c r="L89" s="168">
        <f t="shared" si="31"/>
        <v>0</v>
      </c>
      <c r="M89" s="85">
        <f t="shared" si="31"/>
        <v>0</v>
      </c>
      <c r="N89" s="50" t="e">
        <f>M89/Ф_2!M89/100</f>
        <v>#DIV/0!</v>
      </c>
      <c r="O89" s="156">
        <f t="shared" si="31"/>
        <v>0</v>
      </c>
      <c r="P89" s="73">
        <f t="shared" si="31"/>
        <v>0</v>
      </c>
      <c r="Q89" s="50" t="e">
        <f>P89/Ф_2!P89/100</f>
        <v>#DIV/0!</v>
      </c>
      <c r="R89" s="168">
        <f t="shared" si="31"/>
        <v>0</v>
      </c>
      <c r="S89" s="85">
        <f t="shared" si="31"/>
        <v>0</v>
      </c>
      <c r="T89" s="50" t="e">
        <f>S89/Ф_2!S89/100</f>
        <v>#DIV/0!</v>
      </c>
      <c r="U89" s="156">
        <f t="shared" si="31"/>
        <v>0</v>
      </c>
      <c r="V89" s="77">
        <f t="shared" si="31"/>
        <v>0</v>
      </c>
      <c r="W89" s="50" t="e">
        <f>V89/Ф_2!V89/100</f>
        <v>#DIV/0!</v>
      </c>
      <c r="X89" s="162">
        <f t="shared" si="31"/>
        <v>0</v>
      </c>
    </row>
    <row r="90" spans="1:24" ht="10.9" customHeight="1" x14ac:dyDescent="0.2">
      <c r="A90" s="133" t="s">
        <v>0</v>
      </c>
      <c r="B90" s="55"/>
      <c r="C90" s="55"/>
      <c r="D90" s="316"/>
      <c r="E90" s="314"/>
      <c r="F90" s="315"/>
      <c r="G90" s="214"/>
      <c r="H90" s="55"/>
      <c r="I90" s="157"/>
      <c r="J90" s="55"/>
      <c r="K90" s="55"/>
      <c r="L90" s="169"/>
      <c r="M90" s="87"/>
      <c r="N90" s="55"/>
      <c r="O90" s="157"/>
      <c r="P90" s="55"/>
      <c r="Q90" s="55"/>
      <c r="R90" s="169"/>
      <c r="S90" s="87"/>
      <c r="T90" s="55"/>
      <c r="U90" s="157"/>
      <c r="V90" s="55"/>
      <c r="W90" s="55"/>
      <c r="X90" s="157"/>
    </row>
    <row r="91" spans="1:24" ht="13.15" customHeight="1" x14ac:dyDescent="0.2">
      <c r="A91" s="134" t="s">
        <v>51</v>
      </c>
      <c r="B91" s="28" t="s">
        <v>30</v>
      </c>
      <c r="C91" s="62" t="s">
        <v>30</v>
      </c>
      <c r="D91" s="319"/>
      <c r="E91" s="314" t="s">
        <v>200</v>
      </c>
      <c r="F91" s="315">
        <v>2</v>
      </c>
      <c r="G91" s="84">
        <f>SUMIFS(Квитанции!Q:Q,Квитанции!B:B,G$8,Квитанции!G:G,$F91,Квитанции!K:K,$E91,Квитанции!F:F,2,Квитанции!C:C,0)</f>
        <v>0</v>
      </c>
      <c r="H91" s="49" t="s">
        <v>30</v>
      </c>
      <c r="I91" s="328">
        <f>SUMIFS(Квитанции!R:R,Квитанции!B:B,G$8,Квитанции!G:G,$F91,Квитанции!K:K,$E91,Квитанции!F:F,2,Квитанции!C:C,0)</f>
        <v>0</v>
      </c>
      <c r="J91" s="72">
        <f>SUMIFS(Квитанции!Q:Q,Квитанции!B:B,J$8,Квитанции!G:G,$F91,Квитанции!K:K,$E91,Квитанции!F:F,2,Квитанции!C:C,0)</f>
        <v>0</v>
      </c>
      <c r="K91" s="49" t="s">
        <v>30</v>
      </c>
      <c r="L91" s="167">
        <f>SUMIFS(Квитанции!R:R,Квитанции!B:B,J$8,Квитанции!G:G,$F91,Квитанции!K:K,$E91,Квитанции!F:F,2,Квитанции!C:C,0)</f>
        <v>0</v>
      </c>
      <c r="M91" s="84">
        <f>SUMIFS(Квитанции!Q:Q,Квитанции!B:B,M$8,Квитанции!G:G,$F91,Квитанции!K:K,$E91,Квитанции!F:F,2,Квитанции!C:C,0)</f>
        <v>0</v>
      </c>
      <c r="N91" s="49" t="s">
        <v>30</v>
      </c>
      <c r="O91" s="155">
        <f>SUMIFS(Квитанции!R:R,Квитанции!B:B,M$8,Квитанции!G:G,$F91,Квитанции!K:K,$E91,Квитанции!F:F,2,Квитанции!C:C,0)</f>
        <v>0</v>
      </c>
      <c r="P91" s="72">
        <f>SUMIFS(Квитанции!Q:Q,Квитанции!B:B,P$8,Квитанции!G:G,$F91,Квитанции!K:K,$E91,Квитанции!F:F,2,Квитанции!C:C,0)</f>
        <v>0</v>
      </c>
      <c r="Q91" s="49" t="s">
        <v>30</v>
      </c>
      <c r="R91" s="167">
        <f>SUMIFS(Квитанции!R:R,Квитанции!B:B,P$8,Квитанции!G:G,$F91,Квитанции!K:K,$E91,Квитанции!F:F,2,Квитанции!C:C,0)</f>
        <v>0</v>
      </c>
      <c r="S91" s="84">
        <f>SUMIFS(Квитанции!Q:Q,Квитанции!B:B,S$8,Квитанции!G:G,$F91,Квитанции!K:K,$E91,Квитанции!F:F,2,Квитанции!C:C,0)</f>
        <v>0</v>
      </c>
      <c r="T91" s="49" t="s">
        <v>30</v>
      </c>
      <c r="U91" s="155">
        <f>SUMIFS(Квитанции!R:R,Квитанции!B:B,S$8,Квитанции!G:G,$F91,Квитанции!K:K,$E91,Квитанции!F:F,2,Квитанции!C:C,0)</f>
        <v>0</v>
      </c>
      <c r="V91" s="28">
        <f>G91+J91+M91+P91+S91</f>
        <v>0</v>
      </c>
      <c r="W91" s="49" t="s">
        <v>30</v>
      </c>
      <c r="X91" s="158">
        <f>U91+R91+O91+L91+I91</f>
        <v>0</v>
      </c>
    </row>
    <row r="92" spans="1:24" ht="13.15" customHeight="1" thickBot="1" x14ac:dyDescent="0.25">
      <c r="A92" s="136" t="s">
        <v>52</v>
      </c>
      <c r="B92" s="77" t="s">
        <v>30</v>
      </c>
      <c r="C92" s="70" t="s">
        <v>30</v>
      </c>
      <c r="D92" s="319"/>
      <c r="E92" s="314" t="s">
        <v>200</v>
      </c>
      <c r="F92" s="315">
        <v>1</v>
      </c>
      <c r="G92" s="85">
        <f>SUMIFS(Квитанции!Q:Q,Квитанции!B:B,G$8,Квитанции!G:G,$F92,Квитанции!K:K,$E92,Квитанции!F:F,2,Квитанции!C:C,0)</f>
        <v>0</v>
      </c>
      <c r="H92" s="50" t="s">
        <v>30</v>
      </c>
      <c r="I92" s="383">
        <f>SUMIFS(Квитанции!R:R,Квитанции!B:B,G$8,Квитанции!G:G,$F92,Квитанции!K:K,$E92,Квитанции!F:F,2,Квитанции!C:C,0)</f>
        <v>0</v>
      </c>
      <c r="J92" s="73">
        <f>SUMIFS(Квитанции!Q:Q,Квитанции!B:B,J$8,Квитанции!G:G,$F92,Квитанции!K:K,$E92,Квитанции!F:F,2,Квитанции!C:C,0)</f>
        <v>0</v>
      </c>
      <c r="K92" s="50" t="s">
        <v>30</v>
      </c>
      <c r="L92" s="168">
        <f>SUMIFS(Квитанции!R:R,Квитанции!B:B,J$8,Квитанции!G:G,$F92,Квитанции!K:K,$E92,Квитанции!F:F,2,Квитанции!C:C,0)</f>
        <v>0</v>
      </c>
      <c r="M92" s="85">
        <f>SUMIFS(Квитанции!Q:Q,Квитанции!B:B,M$8,Квитанции!G:G,$F92,Квитанции!K:K,$E92,Квитанции!F:F,2,Квитанции!C:C,0)</f>
        <v>0</v>
      </c>
      <c r="N92" s="50" t="s">
        <v>30</v>
      </c>
      <c r="O92" s="156">
        <f>SUMIFS(Квитанции!R:R,Квитанции!B:B,M$8,Квитанции!G:G,$F92,Квитанции!K:K,$E92,Квитанции!F:F,2,Квитанции!C:C,0)</f>
        <v>0</v>
      </c>
      <c r="P92" s="73">
        <f>SUMIFS(Квитанции!Q:Q,Квитанции!B:B,P$8,Квитанции!G:G,$F92,Квитанции!K:K,$E92,Квитанции!F:F,2,Квитанции!C:C,0)</f>
        <v>0</v>
      </c>
      <c r="Q92" s="50" t="s">
        <v>30</v>
      </c>
      <c r="R92" s="168">
        <f>SUMIFS(Квитанции!R:R,Квитанции!B:B,P$8,Квитанции!G:G,$F92,Квитанции!K:K,$E92,Квитанции!F:F,2,Квитанции!C:C,0)</f>
        <v>0</v>
      </c>
      <c r="S92" s="85">
        <f>SUMIFS(Квитанции!Q:Q,Квитанции!B:B,S$8,Квитанции!G:G,$F92,Квитанции!K:K,$E92,Квитанции!F:F,2,Квитанции!C:C,0)</f>
        <v>0</v>
      </c>
      <c r="T92" s="50" t="s">
        <v>30</v>
      </c>
      <c r="U92" s="156">
        <f>SUMIFS(Квитанции!R:R,Квитанции!B:B,S$8,Квитанции!G:G,$F92,Квитанции!K:K,$E92,Квитанции!F:F,2,Квитанции!C:C,0)</f>
        <v>0</v>
      </c>
      <c r="V92" s="28">
        <f>G92+J92+M92+P92+S92</f>
        <v>0</v>
      </c>
      <c r="W92" s="54" t="s">
        <v>30</v>
      </c>
      <c r="X92" s="162">
        <f>U92+R92+O92+L92+I92</f>
        <v>0</v>
      </c>
    </row>
    <row r="93" spans="1:24" ht="11.45" customHeight="1" x14ac:dyDescent="0.2">
      <c r="A93" s="544" t="s">
        <v>40</v>
      </c>
      <c r="B93" s="5" t="s">
        <v>176</v>
      </c>
      <c r="C93" s="493" t="s">
        <v>16</v>
      </c>
      <c r="D93" s="313">
        <v>1</v>
      </c>
      <c r="E93" s="314" t="s">
        <v>200</v>
      </c>
      <c r="F93" s="315">
        <v>3</v>
      </c>
      <c r="G93" s="83">
        <f>SUMIFS(Квитанции!Q:Q,Квитанции!B:B,G$8,Квитанции!D:D,$B93,Квитанции!E:E,$D93,Квитанции!K:K,$E93,Квитанции!F:F,$F93,Квитанции!C:C,0)</f>
        <v>0</v>
      </c>
      <c r="H93" s="46" t="e">
        <f>G93/Ф_2!G93*100</f>
        <v>#DIV/0!</v>
      </c>
      <c r="I93" s="154">
        <f>SUMIFS(Квитанции!R:R,Квитанции!B:B,G$8,Квитанции!D:D,$B93,Квитанции!E:E,$D93,Квитанции!K:K,$E93,Квитанции!F:F,$F93,Квитанции!C:C,0)</f>
        <v>0</v>
      </c>
      <c r="J93" s="71">
        <f>SUMIFS(Квитанции!Q:Q,Квитанции!B:B,J$8,Квитанции!D:D,$B93,Квитанции!E:E,$D93,Квитанции!K:K,$E93,Квитанции!F:F,$F93,Квитанции!C:C,0)</f>
        <v>0</v>
      </c>
      <c r="K93" s="46" t="e">
        <f>J93/Ф_2!J93*100</f>
        <v>#DIV/0!</v>
      </c>
      <c r="L93" s="166">
        <f>SUMIFS(Квитанции!R:R,Квитанции!B:B,J$8,Квитанции!D:D,$B93,Квитанции!E:E,$D93,Квитанции!K:K,$E93,Квитанции!F:F,$F93,Квитанции!C:C,0)</f>
        <v>0</v>
      </c>
      <c r="M93" s="83">
        <f>SUMIFS(Квитанции!Q:Q,Квитанции!B:B,M$8,Квитанции!D:D,$B93,Квитанции!E:E,$D93,Квитанции!K:K,$E93,Квитанции!F:F,$F93,Квитанции!C:C,0)</f>
        <v>0</v>
      </c>
      <c r="N93" s="46" t="e">
        <f>M93/Ф_2!M93*100</f>
        <v>#DIV/0!</v>
      </c>
      <c r="O93" s="154">
        <f>SUMIFS(Квитанции!R:R,Квитанции!B:B,M$8,Квитанции!D:D,$B93,Квитанции!E:E,$D93,Квитанции!K:K,$E93,Квитанции!F:F,$F93,Квитанции!C:C,0)</f>
        <v>0</v>
      </c>
      <c r="P93" s="71">
        <f>SUMIFS(Квитанции!Q:Q,Квитанции!B:B,P$8,Квитанции!D:D,$B93,Квитанции!E:E,$D93,Квитанции!K:K,$E93,Квитанции!F:F,$F93,Квитанции!C:C,0)</f>
        <v>0</v>
      </c>
      <c r="Q93" s="46" t="e">
        <f>P93/Ф_2!P93*100</f>
        <v>#DIV/0!</v>
      </c>
      <c r="R93" s="166">
        <f>SUMIFS(Квитанции!R:R,Квитанции!B:B,P$8,Квитанции!D:D,$B93,Квитанции!E:E,$D93,Квитанции!K:K,$E93,Квитанции!F:F,$F93,Квитанции!C:C,0)</f>
        <v>0</v>
      </c>
      <c r="S93" s="83">
        <f>SUMIFS(Квитанции!Q:Q,Квитанции!B:B,S$8,Квитанции!D:D,$B93,Квитанции!E:E,$D93,Квитанции!K:K,$E93,Квитанции!F:F,$F93,Квитанции!C:C,0)</f>
        <v>0</v>
      </c>
      <c r="T93" s="46" t="e">
        <f>S93/Ф_2!S93*100</f>
        <v>#DIV/0!</v>
      </c>
      <c r="U93" s="154">
        <f>SUMIFS(Квитанции!R:R,Квитанции!B:B,S$8,Квитанции!D:D,$B93,Квитанции!E:E,$D93,Квитанции!K:K,$E93,Квитанции!F:F,$F93,Квитанции!C:C,0)</f>
        <v>0</v>
      </c>
      <c r="V93" s="101">
        <f>G93+J93+M93+P93+S93</f>
        <v>0</v>
      </c>
      <c r="W93" s="51" t="e">
        <f>V93/Ф_2!V93*100</f>
        <v>#DIV/0!</v>
      </c>
      <c r="X93" s="161">
        <f>I93+L93+O93+R93+U93</f>
        <v>0</v>
      </c>
    </row>
    <row r="94" spans="1:24" ht="11.45" customHeight="1" x14ac:dyDescent="0.2">
      <c r="A94" s="545"/>
      <c r="B94" s="7" t="s">
        <v>10</v>
      </c>
      <c r="C94" s="494"/>
      <c r="D94" s="313">
        <v>1</v>
      </c>
      <c r="E94" s="314" t="s">
        <v>200</v>
      </c>
      <c r="F94" s="315">
        <v>3</v>
      </c>
      <c r="G94" s="84">
        <f>SUMIFS(Квитанции!Q:Q,Квитанции!B:B,G$8,Квитанции!D:D,$B94,Квитанции!E:E,$D94,Квитанции!K:K,$E94,Квитанции!F:F,$F94,Квитанции!C:C,0)</f>
        <v>0</v>
      </c>
      <c r="H94" s="47" t="e">
        <f>G94/Ф_2!G94*100</f>
        <v>#DIV/0!</v>
      </c>
      <c r="I94" s="155">
        <f>SUMIFS(Квитанции!R:R,Квитанции!B:B,G$8,Квитанции!D:D,$B94,Квитанции!E:E,$D94,Квитанции!K:K,$E94,Квитанции!F:F,$F94,Квитанции!C:C,0)</f>
        <v>0</v>
      </c>
      <c r="J94" s="72">
        <f>SUMIFS(Квитанции!Q:Q,Квитанции!B:B,J$8,Квитанции!D:D,$B94,Квитанции!E:E,$D94,Квитанции!K:K,$E94,Квитанции!F:F,$F94,Квитанции!C:C,0)</f>
        <v>0</v>
      </c>
      <c r="K94" s="47" t="e">
        <f>J94/Ф_2!J94*100</f>
        <v>#DIV/0!</v>
      </c>
      <c r="L94" s="167">
        <f>SUMIFS(Квитанции!R:R,Квитанции!B:B,J$8,Квитанции!D:D,$B94,Квитанции!E:E,$D94,Квитанции!K:K,$E94,Квитанции!F:F,$F94,Квитанции!C:C,0)</f>
        <v>0</v>
      </c>
      <c r="M94" s="84">
        <f>SUMIFS(Квитанции!Q:Q,Квитанции!B:B,M$8,Квитанции!D:D,$B94,Квитанции!E:E,$D94,Квитанции!K:K,$E94,Квитанции!F:F,$F94,Квитанции!C:C,0)</f>
        <v>0</v>
      </c>
      <c r="N94" s="47" t="e">
        <f>M94/Ф_2!M94*100</f>
        <v>#DIV/0!</v>
      </c>
      <c r="O94" s="155">
        <f>SUMIFS(Квитанции!R:R,Квитанции!B:B,M$8,Квитанции!D:D,$B94,Квитанции!E:E,$D94,Квитанции!K:K,$E94,Квитанции!F:F,$F94,Квитанции!C:C,0)</f>
        <v>0</v>
      </c>
      <c r="P94" s="72">
        <f>SUMIFS(Квитанции!Q:Q,Квитанции!B:B,P$8,Квитанции!D:D,$B94,Квитанции!E:E,$D94,Квитанции!K:K,$E94,Квитанции!F:F,$F94,Квитанции!C:C,0)</f>
        <v>0</v>
      </c>
      <c r="Q94" s="47" t="e">
        <f>P94/Ф_2!P94*100</f>
        <v>#DIV/0!</v>
      </c>
      <c r="R94" s="167">
        <f>SUMIFS(Квитанции!R:R,Квитанции!B:B,P$8,Квитанции!D:D,$B94,Квитанции!E:E,$D94,Квитанции!K:K,$E94,Квитанции!F:F,$F94,Квитанции!C:C,0)</f>
        <v>0</v>
      </c>
      <c r="S94" s="84">
        <f>SUMIFS(Квитанции!Q:Q,Квитанции!B:B,S$8,Квитанции!D:D,$B94,Квитанции!E:E,$D94,Квитанции!K:K,$E94,Квитанции!F:F,$F94,Квитанции!C:C,0)</f>
        <v>0</v>
      </c>
      <c r="T94" s="47" t="e">
        <f>S94/Ф_2!S94*100</f>
        <v>#DIV/0!</v>
      </c>
      <c r="U94" s="155">
        <f>SUMIFS(Квитанции!R:R,Квитанции!B:B,S$8,Квитанции!D:D,$B94,Квитанции!E:E,$D94,Квитанции!K:K,$E94,Квитанции!F:F,$F94,Квитанции!C:C,0)</f>
        <v>0</v>
      </c>
      <c r="V94" s="28">
        <f>G94+J94+M94+P94+S94</f>
        <v>0</v>
      </c>
      <c r="W94" s="49" t="e">
        <f>V94/Ф_2!V94*100</f>
        <v>#DIV/0!</v>
      </c>
      <c r="X94" s="158">
        <f>I94+L94+O94+R94+U94</f>
        <v>0</v>
      </c>
    </row>
    <row r="95" spans="1:24" ht="11.45" customHeight="1" x14ac:dyDescent="0.2">
      <c r="A95" s="545"/>
      <c r="B95" s="7" t="s">
        <v>177</v>
      </c>
      <c r="C95" s="494"/>
      <c r="D95" s="313">
        <v>1</v>
      </c>
      <c r="E95" s="314" t="s">
        <v>200</v>
      </c>
      <c r="F95" s="315">
        <v>3</v>
      </c>
      <c r="G95" s="84">
        <f>SUMIFS(Квитанции!Q:Q,Квитанции!B:B,G$8,Квитанции!D:D,$B95,Квитанции!E:E,$D95,Квитанции!K:K,$E95,Квитанции!F:F,$F95,Квитанции!C:C,0)</f>
        <v>0</v>
      </c>
      <c r="H95" s="47" t="e">
        <f>G95/Ф_2!G95*100</f>
        <v>#DIV/0!</v>
      </c>
      <c r="I95" s="155">
        <f>SUMIFS(Квитанции!R:R,Квитанции!B:B,G$8,Квитанции!D:D,$B95,Квитанции!E:E,$D95,Квитанции!K:K,$E95,Квитанции!F:F,$F95,Квитанции!C:C,0)</f>
        <v>0</v>
      </c>
      <c r="J95" s="72">
        <f>SUMIFS(Квитанции!Q:Q,Квитанции!B:B,J$8,Квитанции!D:D,$B95,Квитанции!E:E,$D95,Квитанции!K:K,$E95,Квитанции!F:F,$F95,Квитанции!C:C,0)</f>
        <v>0</v>
      </c>
      <c r="K95" s="47" t="e">
        <f>J95/Ф_2!J95*100</f>
        <v>#DIV/0!</v>
      </c>
      <c r="L95" s="167">
        <f>SUMIFS(Квитанции!R:R,Квитанции!B:B,J$8,Квитанции!D:D,$B95,Квитанции!E:E,$D95,Квитанции!K:K,$E95,Квитанции!F:F,$F95,Квитанции!C:C,0)</f>
        <v>0</v>
      </c>
      <c r="M95" s="84">
        <f>SUMIFS(Квитанции!Q:Q,Квитанции!B:B,M$8,Квитанции!D:D,$B95,Квитанции!E:E,$D95,Квитанции!K:K,$E95,Квитанции!F:F,$F95,Квитанции!C:C,0)</f>
        <v>0</v>
      </c>
      <c r="N95" s="47" t="e">
        <f>M95/Ф_2!M95*100</f>
        <v>#DIV/0!</v>
      </c>
      <c r="O95" s="155">
        <f>SUMIFS(Квитанции!R:R,Квитанции!B:B,M$8,Квитанции!D:D,$B95,Квитанции!E:E,$D95,Квитанции!K:K,$E95,Квитанции!F:F,$F95,Квитанции!C:C,0)</f>
        <v>0</v>
      </c>
      <c r="P95" s="72">
        <f>SUMIFS(Квитанции!Q:Q,Квитанции!B:B,P$8,Квитанции!D:D,$B95,Квитанции!E:E,$D95,Квитанции!K:K,$E95,Квитанции!F:F,$F95,Квитанции!C:C,0)</f>
        <v>0</v>
      </c>
      <c r="Q95" s="47" t="e">
        <f>P95/Ф_2!P95*100</f>
        <v>#DIV/0!</v>
      </c>
      <c r="R95" s="167">
        <f>SUMIFS(Квитанции!R:R,Квитанции!B:B,P$8,Квитанции!D:D,$B95,Квитанции!E:E,$D95,Квитанции!K:K,$E95,Квитанции!F:F,$F95,Квитанции!C:C,0)</f>
        <v>0</v>
      </c>
      <c r="S95" s="84">
        <f>SUMIFS(Квитанции!Q:Q,Квитанции!B:B,S$8,Квитанции!D:D,$B95,Квитанции!E:E,$D95,Квитанции!K:K,$E95,Квитанции!F:F,$F95,Квитанции!C:C,0)</f>
        <v>0</v>
      </c>
      <c r="T95" s="47" t="e">
        <f>S95/Ф_2!S95*100</f>
        <v>#DIV/0!</v>
      </c>
      <c r="U95" s="155">
        <f>SUMIFS(Квитанции!R:R,Квитанции!B:B,S$8,Квитанции!D:D,$B95,Квитанции!E:E,$D95,Квитанции!K:K,$E95,Квитанции!F:F,$F95,Квитанции!C:C,0)</f>
        <v>0</v>
      </c>
      <c r="V95" s="102">
        <f>G95+J95+M95+P95+S95</f>
        <v>0</v>
      </c>
      <c r="W95" s="49" t="e">
        <f>V95/Ф_2!V95*100</f>
        <v>#DIV/0!</v>
      </c>
      <c r="X95" s="158">
        <f>I95+L95+O95+R95+U95</f>
        <v>0</v>
      </c>
    </row>
    <row r="96" spans="1:24" ht="11.45" customHeight="1" thickBot="1" x14ac:dyDescent="0.25">
      <c r="A96" s="545"/>
      <c r="B96" s="8" t="s">
        <v>178</v>
      </c>
      <c r="C96" s="495"/>
      <c r="D96" s="313"/>
      <c r="E96" s="314"/>
      <c r="F96" s="315"/>
      <c r="G96" s="85">
        <f>G93+G94+G95</f>
        <v>0</v>
      </c>
      <c r="H96" s="65" t="e">
        <f>G96/Ф_2!G96*100</f>
        <v>#DIV/0!</v>
      </c>
      <c r="I96" s="156">
        <f t="shared" ref="I96:X96" si="32">I93+I94+I95</f>
        <v>0</v>
      </c>
      <c r="J96" s="73">
        <f t="shared" si="32"/>
        <v>0</v>
      </c>
      <c r="K96" s="50" t="e">
        <f>J96/Ф_2!J96*100</f>
        <v>#DIV/0!</v>
      </c>
      <c r="L96" s="168">
        <f t="shared" si="32"/>
        <v>0</v>
      </c>
      <c r="M96" s="85">
        <f t="shared" si="32"/>
        <v>0</v>
      </c>
      <c r="N96" s="50" t="e">
        <f>M96/Ф_2!M96*100</f>
        <v>#DIV/0!</v>
      </c>
      <c r="O96" s="156">
        <f t="shared" si="32"/>
        <v>0</v>
      </c>
      <c r="P96" s="73">
        <f t="shared" si="32"/>
        <v>0</v>
      </c>
      <c r="Q96" s="50" t="e">
        <f>P96/Ф_2!P96*100</f>
        <v>#DIV/0!</v>
      </c>
      <c r="R96" s="168">
        <f t="shared" si="32"/>
        <v>0</v>
      </c>
      <c r="S96" s="85">
        <f t="shared" si="32"/>
        <v>0</v>
      </c>
      <c r="T96" s="50" t="e">
        <f>S96/Ф_2!S96*100</f>
        <v>#DIV/0!</v>
      </c>
      <c r="U96" s="156">
        <f t="shared" si="32"/>
        <v>0</v>
      </c>
      <c r="V96" s="77">
        <f t="shared" si="32"/>
        <v>0</v>
      </c>
      <c r="W96" s="50" t="e">
        <f>V96/Ф_2!V96*100</f>
        <v>#DIV/0!</v>
      </c>
      <c r="X96" s="162">
        <f t="shared" si="32"/>
        <v>0</v>
      </c>
    </row>
    <row r="97" spans="1:24" ht="11.45" customHeight="1" x14ac:dyDescent="0.2">
      <c r="A97" s="545"/>
      <c r="B97" s="5" t="s">
        <v>176</v>
      </c>
      <c r="C97" s="493" t="s">
        <v>17</v>
      </c>
      <c r="D97" s="313">
        <v>3</v>
      </c>
      <c r="E97" s="314" t="s">
        <v>200</v>
      </c>
      <c r="F97" s="315">
        <v>3</v>
      </c>
      <c r="G97" s="89">
        <f>SUMIFS(Квитанции!Q:Q,Квитанции!B:B,G$8,Квитанции!D:D,$B97,Квитанции!E:E,$D97,Квитанции!K:K,$E97,Квитанции!F:F,$F97,Квитанции!C:C,0)</f>
        <v>0</v>
      </c>
      <c r="H97" s="203" t="e">
        <f>G97/Ф_2!G97*100</f>
        <v>#DIV/0!</v>
      </c>
      <c r="I97" s="160">
        <f>SUMIFS(Квитанции!R:R,Квитанции!B:B,G$8,Квитанции!D:D,$B97,Квитанции!E:E,$D97,Квитанции!K:K,$E97,Квитанции!F:F,$F97,Квитанции!C:C,0)</f>
        <v>0</v>
      </c>
      <c r="J97" s="75">
        <f>SUMIFS(Квитанции!Q:Q,Квитанции!B:B,J$8,Квитанции!D:D,$B97,Квитанции!E:E,$D97,Квитанции!K:K,$E97,Квитанции!F:F,$F97,Квитанции!C:C,0)</f>
        <v>0</v>
      </c>
      <c r="K97" s="203" t="e">
        <f>J97/Ф_2!J97*100</f>
        <v>#DIV/0!</v>
      </c>
      <c r="L97" s="172">
        <f>SUMIFS(Квитанции!R:R,Квитанции!B:B,J$8,Квитанции!D:D,$B97,Квитанции!E:E,$D97,Квитанции!K:K,$E97,Квитанции!F:F,$F97,Квитанции!C:C,0)</f>
        <v>0</v>
      </c>
      <c r="M97" s="89">
        <f>SUMIFS(Квитанции!Q:Q,Квитанции!B:B,M$8,Квитанции!D:D,$B97,Квитанции!E:E,$D97,Квитанции!K:K,$E97,Квитанции!F:F,$F97,Квитанции!C:C,0)</f>
        <v>0</v>
      </c>
      <c r="N97" s="203" t="e">
        <f>M97/Ф_2!M97*100</f>
        <v>#DIV/0!</v>
      </c>
      <c r="O97" s="160">
        <f>SUMIFS(Квитанции!R:R,Квитанции!B:B,M$8,Квитанции!D:D,$B97,Квитанции!E:E,$D97,Квитанции!K:K,$E97,Квитанции!F:F,$F97,Квитанции!C:C,0)</f>
        <v>0</v>
      </c>
      <c r="P97" s="75">
        <f>SUMIFS(Квитанции!Q:Q,Квитанции!B:B,P$8,Квитанции!D:D,$B97,Квитанции!E:E,$D97,Квитанции!K:K,$E97,Квитанции!F:F,$F97,Квитанции!C:C,0)</f>
        <v>0</v>
      </c>
      <c r="Q97" s="203" t="e">
        <f>P97/Ф_2!P97*100</f>
        <v>#DIV/0!</v>
      </c>
      <c r="R97" s="172">
        <f>SUMIFS(Квитанции!R:R,Квитанции!B:B,P$8,Квитанции!D:D,$B97,Квитанции!E:E,$D97,Квитанции!K:K,$E97,Квитанции!F:F,$F97,Квитанции!C:C,0)</f>
        <v>0</v>
      </c>
      <c r="S97" s="89">
        <f>SUMIFS(Квитанции!Q:Q,Квитанции!B:B,S$8,Квитанции!D:D,$B97,Квитанции!E:E,$D97,Квитанции!K:K,$E97,Квитанции!F:F,$F97,Квитанции!C:C,0)</f>
        <v>0</v>
      </c>
      <c r="T97" s="203" t="e">
        <f>S97/Ф_2!S97*100</f>
        <v>#DIV/0!</v>
      </c>
      <c r="U97" s="160">
        <f>SUMIFS(Квитанции!R:R,Квитанции!B:B,S$8,Квитанции!D:D,$B97,Квитанции!E:E,$D97,Квитанции!K:K,$E97,Квитанции!F:F,$F97,Квитанции!C:C,0)</f>
        <v>0</v>
      </c>
      <c r="V97" s="27">
        <f>G97+J97+M97+P97+S97</f>
        <v>0</v>
      </c>
      <c r="W97" s="53" t="e">
        <f>V97/Ф_2!V97*100</f>
        <v>#DIV/0!</v>
      </c>
      <c r="X97" s="163">
        <f>I97+L97+O97+R97+U97</f>
        <v>0</v>
      </c>
    </row>
    <row r="98" spans="1:24" ht="11.45" customHeight="1" x14ac:dyDescent="0.2">
      <c r="A98" s="545"/>
      <c r="B98" s="7" t="s">
        <v>10</v>
      </c>
      <c r="C98" s="494"/>
      <c r="D98" s="313">
        <v>3</v>
      </c>
      <c r="E98" s="314" t="s">
        <v>200</v>
      </c>
      <c r="F98" s="315">
        <v>3</v>
      </c>
      <c r="G98" s="84">
        <f>SUMIFS(Квитанции!Q:Q,Квитанции!B:B,G$8,Квитанции!D:D,$B98,Квитанции!E:E,$D98,Квитанции!K:K,$E98,Квитанции!F:F,$F98,Квитанции!C:C,0)</f>
        <v>0</v>
      </c>
      <c r="H98" s="47" t="e">
        <f>G98/Ф_2!G98*100</f>
        <v>#DIV/0!</v>
      </c>
      <c r="I98" s="155">
        <f>SUMIFS(Квитанции!R:R,Квитанции!B:B,G$8,Квитанции!D:D,$B98,Квитанции!E:E,$D98,Квитанции!K:K,$E98,Квитанции!F:F,$F98,Квитанции!C:C,0)</f>
        <v>0</v>
      </c>
      <c r="J98" s="72">
        <f>SUMIFS(Квитанции!Q:Q,Квитанции!B:B,J$8,Квитанции!D:D,$B98,Квитанции!E:E,$D98,Квитанции!K:K,$E98,Квитанции!F:F,$F98,Квитанции!C:C,0)</f>
        <v>0</v>
      </c>
      <c r="K98" s="47" t="e">
        <f>J98/Ф_2!J98*100</f>
        <v>#DIV/0!</v>
      </c>
      <c r="L98" s="167">
        <f>SUMIFS(Квитанции!R:R,Квитанции!B:B,J$8,Квитанции!D:D,$B98,Квитанции!E:E,$D98,Квитанции!K:K,$E98,Квитанции!F:F,$F98,Квитанции!C:C,0)</f>
        <v>0</v>
      </c>
      <c r="M98" s="84">
        <f>SUMIFS(Квитанции!Q:Q,Квитанции!B:B,M$8,Квитанции!D:D,$B98,Квитанции!E:E,$D98,Квитанции!K:K,$E98,Квитанции!F:F,$F98,Квитанции!C:C,0)</f>
        <v>0</v>
      </c>
      <c r="N98" s="47" t="e">
        <f>M98/Ф_2!M98*100</f>
        <v>#DIV/0!</v>
      </c>
      <c r="O98" s="155">
        <f>SUMIFS(Квитанции!R:R,Квитанции!B:B,M$8,Квитанции!D:D,$B98,Квитанции!E:E,$D98,Квитанции!K:K,$E98,Квитанции!F:F,$F98,Квитанции!C:C,0)</f>
        <v>0</v>
      </c>
      <c r="P98" s="72">
        <f>SUMIFS(Квитанции!Q:Q,Квитанции!B:B,P$8,Квитанции!D:D,$B98,Квитанции!E:E,$D98,Квитанции!K:K,$E98,Квитанции!F:F,$F98,Квитанции!C:C,0)</f>
        <v>0</v>
      </c>
      <c r="Q98" s="47" t="e">
        <f>P98/Ф_2!P98*100</f>
        <v>#DIV/0!</v>
      </c>
      <c r="R98" s="167">
        <f>SUMIFS(Квитанции!R:R,Квитанции!B:B,P$8,Квитанции!D:D,$B98,Квитанции!E:E,$D98,Квитанции!K:K,$E98,Квитанции!F:F,$F98,Квитанции!C:C,0)</f>
        <v>0</v>
      </c>
      <c r="S98" s="84">
        <f>SUMIFS(Квитанции!Q:Q,Квитанции!B:B,S$8,Квитанции!D:D,$B98,Квитанции!E:E,$D98,Квитанции!K:K,$E98,Квитанции!F:F,$F98,Квитанции!C:C,0)</f>
        <v>0</v>
      </c>
      <c r="T98" s="47" t="e">
        <f>S98/Ф_2!S98*100</f>
        <v>#DIV/0!</v>
      </c>
      <c r="U98" s="155">
        <f>SUMIFS(Квитанции!R:R,Квитанции!B:B,S$8,Квитанции!D:D,$B98,Квитанции!E:E,$D98,Квитанции!K:K,$E98,Квитанции!F:F,$F98,Квитанции!C:C,0)</f>
        <v>0</v>
      </c>
      <c r="V98" s="28">
        <f>G98+J98+M98+P98+S98</f>
        <v>0</v>
      </c>
      <c r="W98" s="49" t="e">
        <f>V98/Ф_2!V98*100</f>
        <v>#DIV/0!</v>
      </c>
      <c r="X98" s="158">
        <f>I98+L98+O98+R98+U98</f>
        <v>0</v>
      </c>
    </row>
    <row r="99" spans="1:24" ht="11.45" customHeight="1" x14ac:dyDescent="0.2">
      <c r="A99" s="545"/>
      <c r="B99" s="7" t="s">
        <v>177</v>
      </c>
      <c r="C99" s="494"/>
      <c r="D99" s="313">
        <v>3</v>
      </c>
      <c r="E99" s="314" t="s">
        <v>200</v>
      </c>
      <c r="F99" s="315">
        <v>3</v>
      </c>
      <c r="G99" s="84">
        <f>SUMIFS(Квитанции!Q:Q,Квитанции!B:B,G$8,Квитанции!D:D,$B99,Квитанции!E:E,$D99,Квитанции!K:K,$E99,Квитанции!F:F,$F99,Квитанции!C:C,0)</f>
        <v>0</v>
      </c>
      <c r="H99" s="47" t="e">
        <f>G99/Ф_2!G99*100</f>
        <v>#DIV/0!</v>
      </c>
      <c r="I99" s="155">
        <f>SUMIFS(Квитанции!R:R,Квитанции!B:B,G$8,Квитанции!D:D,$B99,Квитанции!E:E,$D99,Квитанции!K:K,$E99,Квитанции!F:F,$F99,Квитанции!C:C,0)</f>
        <v>0</v>
      </c>
      <c r="J99" s="72">
        <f>SUMIFS(Квитанции!Q:Q,Квитанции!B:B,J$8,Квитанции!D:D,$B99,Квитанции!E:E,$D99,Квитанции!K:K,$E99,Квитанции!F:F,$F99,Квитанции!C:C,0)</f>
        <v>0</v>
      </c>
      <c r="K99" s="47" t="e">
        <f>J99/Ф_2!J99*100</f>
        <v>#DIV/0!</v>
      </c>
      <c r="L99" s="167">
        <f>SUMIFS(Квитанции!R:R,Квитанции!B:B,J$8,Квитанции!D:D,$B99,Квитанции!E:E,$D99,Квитанции!K:K,$E99,Квитанции!F:F,$F99,Квитанции!C:C,0)</f>
        <v>0</v>
      </c>
      <c r="M99" s="84">
        <f>SUMIFS(Квитанции!Q:Q,Квитанции!B:B,M$8,Квитанции!D:D,$B99,Квитанции!E:E,$D99,Квитанции!K:K,$E99,Квитанции!F:F,$F99,Квитанции!C:C,0)</f>
        <v>0</v>
      </c>
      <c r="N99" s="47" t="e">
        <f>M99/Ф_2!M99*100</f>
        <v>#DIV/0!</v>
      </c>
      <c r="O99" s="155">
        <f>SUMIFS(Квитанции!R:R,Квитанции!B:B,M$8,Квитанции!D:D,$B99,Квитанции!E:E,$D99,Квитанции!K:K,$E99,Квитанции!F:F,$F99,Квитанции!C:C,0)</f>
        <v>0</v>
      </c>
      <c r="P99" s="72">
        <f>SUMIFS(Квитанции!Q:Q,Квитанции!B:B,P$8,Квитанции!D:D,$B99,Квитанции!E:E,$D99,Квитанции!K:K,$E99,Квитанции!F:F,$F99,Квитанции!C:C,0)</f>
        <v>0</v>
      </c>
      <c r="Q99" s="47" t="e">
        <f>P99/Ф_2!P99*100</f>
        <v>#DIV/0!</v>
      </c>
      <c r="R99" s="167">
        <f>SUMIFS(Квитанции!R:R,Квитанции!B:B,P$8,Квитанции!D:D,$B99,Квитанции!E:E,$D99,Квитанции!K:K,$E99,Квитанции!F:F,$F99,Квитанции!C:C,0)</f>
        <v>0</v>
      </c>
      <c r="S99" s="84">
        <f>SUMIFS(Квитанции!Q:Q,Квитанции!B:B,S$8,Квитанции!D:D,$B99,Квитанции!E:E,$D99,Квитанции!K:K,$E99,Квитанции!F:F,$F99,Квитанции!C:C,0)</f>
        <v>0</v>
      </c>
      <c r="T99" s="47" t="e">
        <f>S99/Ф_2!S99*100</f>
        <v>#DIV/0!</v>
      </c>
      <c r="U99" s="155">
        <f>SUMIFS(Квитанции!R:R,Квитанции!B:B,S$8,Квитанции!D:D,$B99,Квитанции!E:E,$D99,Квитанции!K:K,$E99,Квитанции!F:F,$F99,Квитанции!C:C,0)</f>
        <v>0</v>
      </c>
      <c r="V99" s="102">
        <f>G99+J99+M99+P99+S99</f>
        <v>0</v>
      </c>
      <c r="W99" s="49" t="e">
        <f>V99/Ф_2!V99*100</f>
        <v>#DIV/0!</v>
      </c>
      <c r="X99" s="158">
        <f>I99+L99+O99+R99+U99</f>
        <v>0</v>
      </c>
    </row>
    <row r="100" spans="1:24" ht="11.45" customHeight="1" thickBot="1" x14ac:dyDescent="0.25">
      <c r="A100" s="546"/>
      <c r="B100" s="8" t="s">
        <v>178</v>
      </c>
      <c r="C100" s="494"/>
      <c r="D100" s="313"/>
      <c r="E100" s="314"/>
      <c r="F100" s="315"/>
      <c r="G100" s="92">
        <f>G97+G98+G99</f>
        <v>0</v>
      </c>
      <c r="H100" s="203" t="e">
        <f>G100/Ф_2!G100*100</f>
        <v>#DIV/0!</v>
      </c>
      <c r="I100" s="164">
        <f t="shared" ref="I100:X100" si="33">I97+I98+I99</f>
        <v>0</v>
      </c>
      <c r="J100" s="79">
        <f t="shared" si="33"/>
        <v>0</v>
      </c>
      <c r="K100" s="54" t="e">
        <f>J100/Ф_2!J100*100</f>
        <v>#DIV/0!</v>
      </c>
      <c r="L100" s="176">
        <f t="shared" si="33"/>
        <v>0</v>
      </c>
      <c r="M100" s="92">
        <f t="shared" si="33"/>
        <v>0</v>
      </c>
      <c r="N100" s="54" t="e">
        <f>M100/Ф_2!M100*100</f>
        <v>#DIV/0!</v>
      </c>
      <c r="O100" s="164">
        <f t="shared" si="33"/>
        <v>0</v>
      </c>
      <c r="P100" s="79">
        <f t="shared" si="33"/>
        <v>0</v>
      </c>
      <c r="Q100" s="54" t="e">
        <f>P100/Ф_2!P100*100</f>
        <v>#DIV/0!</v>
      </c>
      <c r="R100" s="176">
        <f t="shared" si="33"/>
        <v>0</v>
      </c>
      <c r="S100" s="92">
        <f t="shared" si="33"/>
        <v>0</v>
      </c>
      <c r="T100" s="54" t="e">
        <f>S100/Ф_2!S100*100</f>
        <v>#DIV/0!</v>
      </c>
      <c r="U100" s="164">
        <f t="shared" si="33"/>
        <v>0</v>
      </c>
      <c r="V100" s="74">
        <f t="shared" si="33"/>
        <v>0</v>
      </c>
      <c r="W100" s="54" t="e">
        <f>V100/Ф_2!V100*100</f>
        <v>#DIV/0!</v>
      </c>
      <c r="X100" s="159">
        <f t="shared" si="33"/>
        <v>0</v>
      </c>
    </row>
    <row r="101" spans="1:24" s="177" customFormat="1" ht="13.9" customHeight="1" thickBot="1" x14ac:dyDescent="0.25">
      <c r="A101" s="120">
        <v>1</v>
      </c>
      <c r="B101" s="106">
        <v>2</v>
      </c>
      <c r="C101" s="120">
        <v>3</v>
      </c>
      <c r="D101" s="319"/>
      <c r="E101" s="320"/>
      <c r="F101" s="321"/>
      <c r="G101" s="125">
        <v>4</v>
      </c>
      <c r="H101" s="123">
        <v>5</v>
      </c>
      <c r="I101" s="126">
        <v>6</v>
      </c>
      <c r="J101" s="127">
        <v>7</v>
      </c>
      <c r="K101" s="123">
        <v>8</v>
      </c>
      <c r="L101" s="128">
        <v>9</v>
      </c>
      <c r="M101" s="125">
        <v>10</v>
      </c>
      <c r="N101" s="123">
        <v>11</v>
      </c>
      <c r="O101" s="126">
        <v>12</v>
      </c>
      <c r="P101" s="127">
        <v>13</v>
      </c>
      <c r="Q101" s="123">
        <v>14</v>
      </c>
      <c r="R101" s="128">
        <v>15</v>
      </c>
      <c r="S101" s="125">
        <v>16</v>
      </c>
      <c r="T101" s="123">
        <v>17</v>
      </c>
      <c r="U101" s="126">
        <v>18</v>
      </c>
      <c r="V101" s="127">
        <v>19</v>
      </c>
      <c r="W101" s="123">
        <v>20</v>
      </c>
      <c r="X101" s="126">
        <v>21</v>
      </c>
    </row>
    <row r="102" spans="1:24" ht="13.15" customHeight="1" x14ac:dyDescent="0.2">
      <c r="A102" s="544" t="s">
        <v>40</v>
      </c>
      <c r="B102" s="5" t="s">
        <v>176</v>
      </c>
      <c r="C102" s="505" t="s">
        <v>18</v>
      </c>
      <c r="D102" s="313"/>
      <c r="E102" s="314"/>
      <c r="F102" s="315"/>
      <c r="G102" s="89">
        <f>G93+G97</f>
        <v>0</v>
      </c>
      <c r="H102" s="202" t="e">
        <f>G102/Ф_2!G101*100</f>
        <v>#DIV/0!</v>
      </c>
      <c r="I102" s="160">
        <f t="shared" ref="I102:U102" si="34">I93+I97</f>
        <v>0</v>
      </c>
      <c r="J102" s="75">
        <f t="shared" si="34"/>
        <v>0</v>
      </c>
      <c r="K102" s="53" t="e">
        <f>J102/Ф_2!J101*100</f>
        <v>#DIV/0!</v>
      </c>
      <c r="L102" s="172">
        <f t="shared" si="34"/>
        <v>0</v>
      </c>
      <c r="M102" s="89">
        <f t="shared" si="34"/>
        <v>0</v>
      </c>
      <c r="N102" s="53" t="e">
        <f>M102/Ф_2!M101*100</f>
        <v>#DIV/0!</v>
      </c>
      <c r="O102" s="160">
        <f t="shared" si="34"/>
        <v>0</v>
      </c>
      <c r="P102" s="75">
        <f t="shared" si="34"/>
        <v>0</v>
      </c>
      <c r="Q102" s="53" t="e">
        <f>P102/Ф_2!P101*100</f>
        <v>#DIV/0!</v>
      </c>
      <c r="R102" s="172">
        <f t="shared" si="34"/>
        <v>0</v>
      </c>
      <c r="S102" s="89">
        <f t="shared" si="34"/>
        <v>0</v>
      </c>
      <c r="T102" s="53" t="e">
        <f>S102/Ф_2!S101*100</f>
        <v>#DIV/0!</v>
      </c>
      <c r="U102" s="160">
        <f t="shared" si="34"/>
        <v>0</v>
      </c>
      <c r="V102" s="27">
        <f>G102+J102+M102+P102+S102</f>
        <v>0</v>
      </c>
      <c r="W102" s="53" t="e">
        <f>V102/Ф_2!V101*100</f>
        <v>#DIV/0!</v>
      </c>
      <c r="X102" s="163">
        <f>I102+L102+O102+R102+U102</f>
        <v>0</v>
      </c>
    </row>
    <row r="103" spans="1:24" ht="13.15" customHeight="1" x14ac:dyDescent="0.2">
      <c r="A103" s="545"/>
      <c r="B103" s="7" t="s">
        <v>10</v>
      </c>
      <c r="C103" s="506"/>
      <c r="D103" s="313"/>
      <c r="E103" s="314"/>
      <c r="F103" s="315"/>
      <c r="G103" s="84">
        <f t="shared" ref="G103:U104" si="35">G94+G98</f>
        <v>0</v>
      </c>
      <c r="H103" s="47" t="e">
        <f>G103/Ф_2!G102*100</f>
        <v>#DIV/0!</v>
      </c>
      <c r="I103" s="155">
        <f t="shared" si="35"/>
        <v>0</v>
      </c>
      <c r="J103" s="72">
        <f t="shared" si="35"/>
        <v>0</v>
      </c>
      <c r="K103" s="49" t="e">
        <f>J103/Ф_2!J102*100</f>
        <v>#DIV/0!</v>
      </c>
      <c r="L103" s="167">
        <f t="shared" si="35"/>
        <v>0</v>
      </c>
      <c r="M103" s="84">
        <f t="shared" si="35"/>
        <v>0</v>
      </c>
      <c r="N103" s="49" t="e">
        <f>M103/Ф_2!M102*100</f>
        <v>#DIV/0!</v>
      </c>
      <c r="O103" s="155">
        <f t="shared" si="35"/>
        <v>0</v>
      </c>
      <c r="P103" s="72">
        <f t="shared" si="35"/>
        <v>0</v>
      </c>
      <c r="Q103" s="49" t="e">
        <f>P103/Ф_2!P102*100</f>
        <v>#DIV/0!</v>
      </c>
      <c r="R103" s="167">
        <f t="shared" si="35"/>
        <v>0</v>
      </c>
      <c r="S103" s="84">
        <f t="shared" si="35"/>
        <v>0</v>
      </c>
      <c r="T103" s="49" t="e">
        <f>S103/Ф_2!S102*100</f>
        <v>#DIV/0!</v>
      </c>
      <c r="U103" s="155">
        <f t="shared" si="35"/>
        <v>0</v>
      </c>
      <c r="V103" s="28">
        <f>G103+J103+M103+P103+S103</f>
        <v>0</v>
      </c>
      <c r="W103" s="49" t="e">
        <f>V103/Ф_2!V102*100</f>
        <v>#DIV/0!</v>
      </c>
      <c r="X103" s="158">
        <f>I103+L103+O103+R103+U103</f>
        <v>0</v>
      </c>
    </row>
    <row r="104" spans="1:24" ht="13.15" customHeight="1" x14ac:dyDescent="0.2">
      <c r="A104" s="545"/>
      <c r="B104" s="7" t="s">
        <v>177</v>
      </c>
      <c r="C104" s="506"/>
      <c r="D104" s="313"/>
      <c r="E104" s="314"/>
      <c r="F104" s="315"/>
      <c r="G104" s="84">
        <f t="shared" si="35"/>
        <v>0</v>
      </c>
      <c r="H104" s="47" t="e">
        <f>G104/Ф_2!G103*100</f>
        <v>#DIV/0!</v>
      </c>
      <c r="I104" s="155">
        <f t="shared" si="35"/>
        <v>0</v>
      </c>
      <c r="J104" s="72">
        <f t="shared" si="35"/>
        <v>0</v>
      </c>
      <c r="K104" s="49" t="e">
        <f>J104/Ф_2!J103*100</f>
        <v>#DIV/0!</v>
      </c>
      <c r="L104" s="167">
        <f t="shared" si="35"/>
        <v>0</v>
      </c>
      <c r="M104" s="84">
        <f t="shared" si="35"/>
        <v>0</v>
      </c>
      <c r="N104" s="49" t="e">
        <f>M104/Ф_2!M103*100</f>
        <v>#DIV/0!</v>
      </c>
      <c r="O104" s="155">
        <f t="shared" si="35"/>
        <v>0</v>
      </c>
      <c r="P104" s="72">
        <f t="shared" si="35"/>
        <v>0</v>
      </c>
      <c r="Q104" s="49" t="e">
        <f>P104/Ф_2!P103*100</f>
        <v>#DIV/0!</v>
      </c>
      <c r="R104" s="167">
        <f t="shared" si="35"/>
        <v>0</v>
      </c>
      <c r="S104" s="84">
        <f t="shared" si="35"/>
        <v>0</v>
      </c>
      <c r="T104" s="49" t="e">
        <f>S104/Ф_2!S103*100</f>
        <v>#DIV/0!</v>
      </c>
      <c r="U104" s="155">
        <f t="shared" si="35"/>
        <v>0</v>
      </c>
      <c r="V104" s="102">
        <f>G104+J104+M104+P104+S104</f>
        <v>0</v>
      </c>
      <c r="W104" s="49" t="e">
        <f>V104/Ф_2!V103*100</f>
        <v>#DIV/0!</v>
      </c>
      <c r="X104" s="158">
        <f>I104+L104+O104+R104+U104</f>
        <v>0</v>
      </c>
    </row>
    <row r="105" spans="1:24" ht="13.15" customHeight="1" thickBot="1" x14ac:dyDescent="0.25">
      <c r="A105" s="546"/>
      <c r="B105" s="8" t="s">
        <v>178</v>
      </c>
      <c r="C105" s="507"/>
      <c r="D105" s="313"/>
      <c r="E105" s="314"/>
      <c r="F105" s="315"/>
      <c r="G105" s="85">
        <f>G102+G103+G104</f>
        <v>0</v>
      </c>
      <c r="H105" s="203" t="e">
        <f>G105/Ф_2!G104*100</f>
        <v>#DIV/0!</v>
      </c>
      <c r="I105" s="156">
        <f t="shared" ref="I105:X105" si="36">I102+I103+I104</f>
        <v>0</v>
      </c>
      <c r="J105" s="73">
        <f t="shared" si="36"/>
        <v>0</v>
      </c>
      <c r="K105" s="49" t="e">
        <f>J105/Ф_2!J104*100</f>
        <v>#DIV/0!</v>
      </c>
      <c r="L105" s="168">
        <f t="shared" si="36"/>
        <v>0</v>
      </c>
      <c r="M105" s="85">
        <f t="shared" si="36"/>
        <v>0</v>
      </c>
      <c r="N105" s="49" t="e">
        <f>M105/Ф_2!M104*100</f>
        <v>#DIV/0!</v>
      </c>
      <c r="O105" s="156">
        <f t="shared" si="36"/>
        <v>0</v>
      </c>
      <c r="P105" s="73">
        <f t="shared" si="36"/>
        <v>0</v>
      </c>
      <c r="Q105" s="49" t="e">
        <f>P105/Ф_2!P104*100</f>
        <v>#DIV/0!</v>
      </c>
      <c r="R105" s="168">
        <f t="shared" si="36"/>
        <v>0</v>
      </c>
      <c r="S105" s="85">
        <f t="shared" si="36"/>
        <v>0</v>
      </c>
      <c r="T105" s="49" t="e">
        <f>S105/Ф_2!S104*100</f>
        <v>#DIV/0!</v>
      </c>
      <c r="U105" s="156">
        <f t="shared" si="36"/>
        <v>0</v>
      </c>
      <c r="V105" s="77">
        <f t="shared" si="36"/>
        <v>0</v>
      </c>
      <c r="W105" s="49" t="e">
        <f>V105/Ф_2!V104*100</f>
        <v>#DIV/0!</v>
      </c>
      <c r="X105" s="162">
        <f t="shared" si="36"/>
        <v>0</v>
      </c>
    </row>
    <row r="106" spans="1:24" x14ac:dyDescent="0.2">
      <c r="A106" s="133" t="s">
        <v>1</v>
      </c>
      <c r="B106" s="55"/>
      <c r="C106" s="55"/>
      <c r="D106" s="316"/>
      <c r="E106" s="317"/>
      <c r="F106" s="318"/>
      <c r="G106" s="87"/>
      <c r="H106" s="55"/>
      <c r="I106" s="157"/>
      <c r="J106" s="55"/>
      <c r="K106" s="55"/>
      <c r="L106" s="169"/>
      <c r="M106" s="87"/>
      <c r="N106" s="55"/>
      <c r="O106" s="157"/>
      <c r="P106" s="55"/>
      <c r="Q106" s="55"/>
      <c r="R106" s="169"/>
      <c r="S106" s="87"/>
      <c r="T106" s="55"/>
      <c r="U106" s="157"/>
      <c r="V106" s="55"/>
      <c r="W106" s="55"/>
      <c r="X106" s="157"/>
    </row>
    <row r="107" spans="1:24" x14ac:dyDescent="0.2">
      <c r="A107" s="134" t="s">
        <v>51</v>
      </c>
      <c r="B107" s="28" t="s">
        <v>30</v>
      </c>
      <c r="C107" s="62" t="s">
        <v>30</v>
      </c>
      <c r="D107" s="319"/>
      <c r="E107" s="314" t="s">
        <v>200</v>
      </c>
      <c r="F107" s="321">
        <v>2</v>
      </c>
      <c r="G107" s="84">
        <f>SUMIFS(Квитанции!Q:Q,Квитанции!B:B,G$8,Квитанции!G:G,$F107,Квитанции!K:K,$E107,Квитанции!F:F,3,Квитанции!C:C,0)</f>
        <v>0</v>
      </c>
      <c r="H107" s="49" t="s">
        <v>30</v>
      </c>
      <c r="I107" s="328">
        <f>SUMIFS(Квитанции!R:R,Квитанции!B:B,G$8,Квитанции!G:G,$F107,Квитанции!K:K,$E107,Квитанции!F:F,3,Квитанции!C:C,0)</f>
        <v>0</v>
      </c>
      <c r="J107" s="72">
        <f>SUMIFS(Квитанции!Q:Q,Квитанции!B:B,J$8,Квитанции!G:G,$F107,Квитанции!K:K,$E107,Квитанции!F:F,3,Квитанции!C:C,0)</f>
        <v>0</v>
      </c>
      <c r="K107" s="49" t="s">
        <v>30</v>
      </c>
      <c r="L107" s="167">
        <f>SUMIFS(Квитанции!R:R,Квитанции!B:B,J$8,Квитанции!G:G,$F107,Квитанции!K:K,$E107,Квитанции!F:F,3,Квитанции!C:C,0)</f>
        <v>0</v>
      </c>
      <c r="M107" s="84">
        <f>SUMIFS(Квитанции!Q:Q,Квитанции!B:B,M$8,Квитанции!G:G,$F107,Квитанции!K:K,$E107,Квитанции!F:F,3,Квитанции!C:C,0)</f>
        <v>0</v>
      </c>
      <c r="N107" s="49" t="s">
        <v>30</v>
      </c>
      <c r="O107" s="155">
        <f>SUMIFS(Квитанции!R:R,Квитанции!B:B,M$8,Квитанции!G:G,$F107,Квитанции!K:K,$E107,Квитанции!F:F,3,Квитанции!C:C,0)</f>
        <v>0</v>
      </c>
      <c r="P107" s="72">
        <f>SUMIFS(Квитанции!Q:Q,Квитанции!B:B,P$8,Квитанции!G:G,$F107,Квитанции!K:K,$E107,Квитанции!F:F,3,Квитанции!C:C,0)</f>
        <v>0</v>
      </c>
      <c r="Q107" s="49" t="s">
        <v>30</v>
      </c>
      <c r="R107" s="167">
        <f>SUMIFS(Квитанции!R:R,Квитанции!B:B,P$8,Квитанции!G:G,$F107,Квитанции!K:K,$E107,Квитанции!F:F,3,Квитанции!C:C,0)</f>
        <v>0</v>
      </c>
      <c r="S107" s="84">
        <f>SUMIFS(Квитанции!Q:Q,Квитанции!B:B,S$8,Квитанции!G:G,$F107,Квитанции!K:K,$E107,Квитанции!F:F,3,Квитанции!C:C,0)</f>
        <v>0</v>
      </c>
      <c r="T107" s="49" t="s">
        <v>30</v>
      </c>
      <c r="U107" s="155">
        <f>SUMIFS(Квитанции!R:R,Квитанции!B:B,S$8,Квитанции!G:G,$F107,Квитанции!K:K,$E107,Квитанции!F:F,3,Квитанции!C:C,0)</f>
        <v>0</v>
      </c>
      <c r="V107" s="209">
        <f t="shared" ref="V107:V112" si="37">G107+J107+M107+P107+S107</f>
        <v>0</v>
      </c>
      <c r="W107" s="49" t="s">
        <v>30</v>
      </c>
      <c r="X107" s="158">
        <f t="shared" ref="X107:X112" si="38">I107+L107+O107+R107+U107</f>
        <v>0</v>
      </c>
    </row>
    <row r="108" spans="1:24" x14ac:dyDescent="0.2">
      <c r="A108" s="134" t="s">
        <v>52</v>
      </c>
      <c r="B108" s="28" t="s">
        <v>30</v>
      </c>
      <c r="C108" s="62" t="s">
        <v>30</v>
      </c>
      <c r="D108" s="319"/>
      <c r="E108" s="314" t="s">
        <v>200</v>
      </c>
      <c r="F108" s="321">
        <v>1</v>
      </c>
      <c r="G108" s="84">
        <f>SUMIFS(Квитанции!Q:Q,Квитанции!B:B,G$8,Квитанции!G:G,$F108,Квитанции!K:K,$E108,Квитанции!F:F,3,Квитанции!C:C,0)</f>
        <v>0</v>
      </c>
      <c r="H108" s="49" t="s">
        <v>30</v>
      </c>
      <c r="I108" s="328">
        <f>SUMIFS(Квитанции!R:R,Квитанции!B:B,G$8,Квитанции!G:G,$F108,Квитанции!K:K,$E108,Квитанции!F:F,3,Квитанции!C:C,0)</f>
        <v>0</v>
      </c>
      <c r="J108" s="72">
        <f>SUMIFS(Квитанции!Q:Q,Квитанции!B:B,J$8,Квитанции!G:G,$F108,Квитанции!K:K,$E108,Квитанции!F:F,3,Квитанции!C:C,0)</f>
        <v>0</v>
      </c>
      <c r="K108" s="49" t="s">
        <v>30</v>
      </c>
      <c r="L108" s="167">
        <f>SUMIFS(Квитанции!R:R,Квитанции!B:B,J$8,Квитанции!G:G,$F108,Квитанции!K:K,$E108,Квитанции!F:F,3,Квитанции!C:C,0)</f>
        <v>0</v>
      </c>
      <c r="M108" s="84">
        <f>SUMIFS(Квитанции!Q:Q,Квитанции!B:B,M$8,Квитанции!G:G,$F108,Квитанции!K:K,$E108,Квитанции!F:F,3,Квитанции!C:C,0)</f>
        <v>0</v>
      </c>
      <c r="N108" s="49" t="s">
        <v>30</v>
      </c>
      <c r="O108" s="155">
        <f>SUMIFS(Квитанции!R:R,Квитанции!B:B,M$8,Квитанции!G:G,$F108,Квитанции!K:K,$E108,Квитанции!F:F,3,Квитанции!C:C,0)</f>
        <v>0</v>
      </c>
      <c r="P108" s="72">
        <f>SUMIFS(Квитанции!Q:Q,Квитанции!B:B,P$8,Квитанции!G:G,$F108,Квитанции!K:K,$E108,Квитанции!F:F,3,Квитанции!C:C,0)</f>
        <v>0</v>
      </c>
      <c r="Q108" s="49" t="s">
        <v>30</v>
      </c>
      <c r="R108" s="167">
        <f>SUMIFS(Квитанции!R:R,Квитанции!B:B,P$8,Квитанции!G:G,$F108,Квитанции!K:K,$E108,Квитанции!F:F,3,Квитанции!C:C,0)</f>
        <v>0</v>
      </c>
      <c r="S108" s="84">
        <f>SUMIFS(Квитанции!Q:Q,Квитанции!B:B,S$8,Квитанции!G:G,$F108,Квитанции!K:K,$E108,Квитанции!F:F,3,Квитанции!C:C,0)</f>
        <v>0</v>
      </c>
      <c r="T108" s="49" t="s">
        <v>30</v>
      </c>
      <c r="U108" s="155">
        <f>SUMIFS(Квитанции!R:R,Квитанции!B:B,S$8,Квитанции!G:G,$F108,Квитанции!K:K,$E108,Квитанции!F:F,3,Квитанции!C:C,0)</f>
        <v>0</v>
      </c>
      <c r="V108" s="209">
        <f t="shared" si="37"/>
        <v>0</v>
      </c>
      <c r="W108" s="49" t="s">
        <v>30</v>
      </c>
      <c r="X108" s="158">
        <f t="shared" si="38"/>
        <v>0</v>
      </c>
    </row>
    <row r="109" spans="1:24" ht="12.75" thickBot="1" x14ac:dyDescent="0.25">
      <c r="A109" s="135" t="s">
        <v>53</v>
      </c>
      <c r="B109" s="77" t="s">
        <v>30</v>
      </c>
      <c r="C109" s="70" t="s">
        <v>30</v>
      </c>
      <c r="D109" s="319"/>
      <c r="E109" s="314" t="s">
        <v>200</v>
      </c>
      <c r="F109" s="321">
        <v>3</v>
      </c>
      <c r="G109" s="84">
        <f>SUMIFS(Квитанции!Q:Q,Квитанции!B:B,G$8,Квитанции!G:G,$F109,Квитанции!K:K,$E109,Квитанции!F:F,3,Квитанции!C:C,0)</f>
        <v>0</v>
      </c>
      <c r="H109" s="49" t="s">
        <v>30</v>
      </c>
      <c r="I109" s="328">
        <f>SUMIFS(Квитанции!R:R,Квитанции!B:B,G$8,Квитанции!G:G,$F109,Квитанции!K:K,$E109,Квитанции!F:F,3,Квитанции!C:C,0)</f>
        <v>0</v>
      </c>
      <c r="J109" s="72">
        <f>SUMIFS(Квитанции!Q:Q,Квитанции!B:B,J$8,Квитанции!G:G,$F109,Квитанции!K:K,$E109,Квитанции!F:F,3,Квитанции!C:C,0)</f>
        <v>0</v>
      </c>
      <c r="K109" s="49" t="s">
        <v>30</v>
      </c>
      <c r="L109" s="167">
        <f>SUMIFS(Квитанции!R:R,Квитанции!B:B,J$8,Квитанции!G:G,$F109,Квитанции!K:K,$E109,Квитанции!F:F,3,Квитанции!C:C,0)</f>
        <v>0</v>
      </c>
      <c r="M109" s="84">
        <f>SUMIFS(Квитанции!Q:Q,Квитанции!B:B,M$8,Квитанции!G:G,$F109,Квитанции!K:K,$E109,Квитанции!F:F,3,Квитанции!C:C,0)</f>
        <v>0</v>
      </c>
      <c r="N109" s="49" t="s">
        <v>30</v>
      </c>
      <c r="O109" s="155">
        <f>SUMIFS(Квитанции!R:R,Квитанции!B:B,M$8,Квитанции!G:G,$F109,Квитанции!K:K,$E109,Квитанции!F:F,3,Квитанции!C:C,0)</f>
        <v>0</v>
      </c>
      <c r="P109" s="72">
        <f>SUMIFS(Квитанции!Q:Q,Квитанции!B:B,P$8,Квитанции!G:G,$F109,Квитанции!K:K,$E109,Квитанции!F:F,3,Квитанции!C:C,0)</f>
        <v>0</v>
      </c>
      <c r="Q109" s="49" t="s">
        <v>30</v>
      </c>
      <c r="R109" s="167">
        <f>SUMIFS(Квитанции!R:R,Квитанции!B:B,P$8,Квитанции!G:G,$F109,Квитанции!K:K,$E109,Квитанции!F:F,3,Квитанции!C:C,0)</f>
        <v>0</v>
      </c>
      <c r="S109" s="84">
        <f>SUMIFS(Квитанции!Q:Q,Квитанции!B:B,S$8,Квитанции!G:G,$F109,Квитанции!K:K,$E109,Квитанции!F:F,3,Квитанции!C:C,0)</f>
        <v>0</v>
      </c>
      <c r="T109" s="49" t="s">
        <v>30</v>
      </c>
      <c r="U109" s="155">
        <f>SUMIFS(Квитанции!R:R,Квитанции!B:B,S$8,Квитанции!G:G,$F109,Квитанции!K:K,$E109,Квитанции!F:F,3,Квитанции!C:C,0)</f>
        <v>0</v>
      </c>
      <c r="V109" s="209">
        <f t="shared" si="37"/>
        <v>0</v>
      </c>
      <c r="W109" s="54" t="s">
        <v>30</v>
      </c>
      <c r="X109" s="162">
        <f t="shared" si="38"/>
        <v>0</v>
      </c>
    </row>
    <row r="110" spans="1:24" ht="12" customHeight="1" x14ac:dyDescent="0.2">
      <c r="A110" s="508" t="s">
        <v>7</v>
      </c>
      <c r="B110" s="15" t="s">
        <v>176</v>
      </c>
      <c r="C110" s="527" t="s">
        <v>16</v>
      </c>
      <c r="D110" s="319"/>
      <c r="E110" s="320"/>
      <c r="F110" s="321"/>
      <c r="G110" s="29">
        <f>G66+G78+G93</f>
        <v>0</v>
      </c>
      <c r="H110" s="51" t="e">
        <f>G110/Ф_2!G109*100</f>
        <v>#DIV/0!</v>
      </c>
      <c r="I110" s="161">
        <f>I66+I78+I93</f>
        <v>0</v>
      </c>
      <c r="J110" s="29">
        <f>J66+J78+J93</f>
        <v>0</v>
      </c>
      <c r="K110" s="51" t="e">
        <f>J110/Ф_2!J109/100</f>
        <v>#DIV/0!</v>
      </c>
      <c r="L110" s="161">
        <f>L66+L78+L93</f>
        <v>0</v>
      </c>
      <c r="M110" s="29">
        <f>M66+M78+M93</f>
        <v>0</v>
      </c>
      <c r="N110" s="51" t="e">
        <f>M110/Ф_2!M109/100</f>
        <v>#DIV/0!</v>
      </c>
      <c r="O110" s="161">
        <f>O66+O78+O93</f>
        <v>0</v>
      </c>
      <c r="P110" s="29">
        <f>P66+P78+P93</f>
        <v>0</v>
      </c>
      <c r="Q110" s="51" t="e">
        <f>P110/Ф_2!P109/100</f>
        <v>#DIV/0!</v>
      </c>
      <c r="R110" s="161">
        <f>R66+R78+R93</f>
        <v>0</v>
      </c>
      <c r="S110" s="29">
        <f>S66+S78+S93</f>
        <v>0</v>
      </c>
      <c r="T110" s="51" t="e">
        <f>S110/Ф_2!S109/100</f>
        <v>#DIV/0!</v>
      </c>
      <c r="U110" s="161">
        <f>U66+U78+U93</f>
        <v>0</v>
      </c>
      <c r="V110" s="101">
        <f t="shared" si="37"/>
        <v>0</v>
      </c>
      <c r="W110" s="51" t="e">
        <f>V110/Ф_2!V109/100</f>
        <v>#DIV/0!</v>
      </c>
      <c r="X110" s="161">
        <f t="shared" si="38"/>
        <v>0</v>
      </c>
    </row>
    <row r="111" spans="1:24" x14ac:dyDescent="0.2">
      <c r="A111" s="509"/>
      <c r="B111" s="13" t="s">
        <v>10</v>
      </c>
      <c r="C111" s="528"/>
      <c r="D111" s="319"/>
      <c r="E111" s="320"/>
      <c r="F111" s="321"/>
      <c r="G111" s="30">
        <f t="shared" ref="G111:G116" si="39">G67+G79+G94</f>
        <v>0</v>
      </c>
      <c r="H111" s="49" t="e">
        <f>G111/Ф_2!G110*100</f>
        <v>#DIV/0!</v>
      </c>
      <c r="I111" s="158">
        <f t="shared" ref="I111:J116" si="40">I67+I79+I94</f>
        <v>0</v>
      </c>
      <c r="J111" s="30">
        <f t="shared" si="40"/>
        <v>0</v>
      </c>
      <c r="K111" s="49" t="e">
        <f>J111/Ф_2!J110/100</f>
        <v>#DIV/0!</v>
      </c>
      <c r="L111" s="158">
        <f t="shared" ref="L111:M116" si="41">L67+L79+L94</f>
        <v>0</v>
      </c>
      <c r="M111" s="30">
        <f t="shared" si="41"/>
        <v>0</v>
      </c>
      <c r="N111" s="49" t="e">
        <f>M111/Ф_2!M110/100</f>
        <v>#DIV/0!</v>
      </c>
      <c r="O111" s="158">
        <f t="shared" ref="O111:P116" si="42">O67+O79+O94</f>
        <v>0</v>
      </c>
      <c r="P111" s="30">
        <f t="shared" si="42"/>
        <v>0</v>
      </c>
      <c r="Q111" s="49" t="e">
        <f>P111/Ф_2!P110/100</f>
        <v>#DIV/0!</v>
      </c>
      <c r="R111" s="158">
        <f t="shared" ref="R111:S116" si="43">R67+R79+R94</f>
        <v>0</v>
      </c>
      <c r="S111" s="30">
        <f t="shared" si="43"/>
        <v>0</v>
      </c>
      <c r="T111" s="49" t="e">
        <f>S111/Ф_2!S110/100</f>
        <v>#DIV/0!</v>
      </c>
      <c r="U111" s="158">
        <f t="shared" ref="U111" si="44">U67+U79+U94</f>
        <v>0</v>
      </c>
      <c r="V111" s="28">
        <f t="shared" si="37"/>
        <v>0</v>
      </c>
      <c r="W111" s="49" t="e">
        <f>V111/Ф_2!V110/100</f>
        <v>#DIV/0!</v>
      </c>
      <c r="X111" s="158">
        <f t="shared" si="38"/>
        <v>0</v>
      </c>
    </row>
    <row r="112" spans="1:24" x14ac:dyDescent="0.2">
      <c r="A112" s="509"/>
      <c r="B112" s="13" t="s">
        <v>177</v>
      </c>
      <c r="C112" s="528"/>
      <c r="D112" s="319"/>
      <c r="E112" s="320"/>
      <c r="F112" s="321"/>
      <c r="G112" s="30">
        <f t="shared" si="39"/>
        <v>0</v>
      </c>
      <c r="H112" s="49" t="e">
        <f>G112/Ф_2!G111*100</f>
        <v>#DIV/0!</v>
      </c>
      <c r="I112" s="158">
        <f t="shared" si="40"/>
        <v>0</v>
      </c>
      <c r="J112" s="30">
        <f t="shared" si="40"/>
        <v>0</v>
      </c>
      <c r="K112" s="49" t="e">
        <f>J112/Ф_2!J111/100</f>
        <v>#DIV/0!</v>
      </c>
      <c r="L112" s="158">
        <f t="shared" ref="L112" si="45">L68+L80+L95</f>
        <v>0</v>
      </c>
      <c r="M112" s="30">
        <f t="shared" si="41"/>
        <v>0</v>
      </c>
      <c r="N112" s="49" t="e">
        <f>M112/Ф_2!M111/100</f>
        <v>#DIV/0!</v>
      </c>
      <c r="O112" s="158">
        <f t="shared" ref="O112" si="46">O68+O80+O95</f>
        <v>0</v>
      </c>
      <c r="P112" s="30">
        <f t="shared" si="42"/>
        <v>0</v>
      </c>
      <c r="Q112" s="49" t="e">
        <f>P112/Ф_2!P111/100</f>
        <v>#DIV/0!</v>
      </c>
      <c r="R112" s="158">
        <f t="shared" ref="R112" si="47">R68+R80+R95</f>
        <v>0</v>
      </c>
      <c r="S112" s="30">
        <f t="shared" si="43"/>
        <v>0</v>
      </c>
      <c r="T112" s="49" t="e">
        <f>S112/Ф_2!S111/100</f>
        <v>#DIV/0!</v>
      </c>
      <c r="U112" s="158">
        <f t="shared" ref="U112" si="48">U68+U80+U95</f>
        <v>0</v>
      </c>
      <c r="V112" s="102">
        <f t="shared" si="37"/>
        <v>0</v>
      </c>
      <c r="W112" s="49" t="e">
        <f>V112/Ф_2!V111/100</f>
        <v>#DIV/0!</v>
      </c>
      <c r="X112" s="158">
        <f t="shared" si="38"/>
        <v>0</v>
      </c>
    </row>
    <row r="113" spans="1:24" ht="12.75" thickBot="1" x14ac:dyDescent="0.25">
      <c r="A113" s="509"/>
      <c r="B113" s="25" t="s">
        <v>178</v>
      </c>
      <c r="C113" s="529"/>
      <c r="D113" s="319"/>
      <c r="E113" s="320"/>
      <c r="F113" s="321"/>
      <c r="G113" s="90">
        <f>G110+G111+G112</f>
        <v>0</v>
      </c>
      <c r="H113" s="50" t="e">
        <f>G113/Ф_2!G112*100</f>
        <v>#DIV/0!</v>
      </c>
      <c r="I113" s="162">
        <f>I110+I111+I112</f>
        <v>0</v>
      </c>
      <c r="J113" s="90">
        <f>J110+J111+J112</f>
        <v>0</v>
      </c>
      <c r="K113" s="50" t="e">
        <f>J113/Ф_2!J112/100</f>
        <v>#DIV/0!</v>
      </c>
      <c r="L113" s="162">
        <f>L110+L111+L112</f>
        <v>0</v>
      </c>
      <c r="M113" s="90">
        <f>M110+M111+M112</f>
        <v>0</v>
      </c>
      <c r="N113" s="50" t="e">
        <f>M113/Ф_2!M112/100</f>
        <v>#DIV/0!</v>
      </c>
      <c r="O113" s="162">
        <f>O110+O111+O112</f>
        <v>0</v>
      </c>
      <c r="P113" s="90">
        <f>P110+P111+P112</f>
        <v>0</v>
      </c>
      <c r="Q113" s="50" t="e">
        <f>P113/Ф_2!P112/100</f>
        <v>#DIV/0!</v>
      </c>
      <c r="R113" s="162">
        <f>R110+R111+R112</f>
        <v>0</v>
      </c>
      <c r="S113" s="90">
        <f>S110+S111+S112</f>
        <v>0</v>
      </c>
      <c r="T113" s="50" t="e">
        <f>S113/Ф_2!S112/100</f>
        <v>#DIV/0!</v>
      </c>
      <c r="U113" s="162">
        <f>U110+U111+U112</f>
        <v>0</v>
      </c>
      <c r="V113" s="77">
        <f t="shared" ref="V113:X113" si="49">V110+V111+V112</f>
        <v>0</v>
      </c>
      <c r="W113" s="50" t="e">
        <f>V113/Ф_2!V112/100</f>
        <v>#DIV/0!</v>
      </c>
      <c r="X113" s="162">
        <f t="shared" si="49"/>
        <v>0</v>
      </c>
    </row>
    <row r="114" spans="1:24" x14ac:dyDescent="0.2">
      <c r="A114" s="509"/>
      <c r="B114" s="15" t="s">
        <v>176</v>
      </c>
      <c r="C114" s="527" t="s">
        <v>17</v>
      </c>
      <c r="D114" s="319"/>
      <c r="E114" s="320"/>
      <c r="F114" s="321"/>
      <c r="G114" s="29">
        <f t="shared" si="39"/>
        <v>0</v>
      </c>
      <c r="H114" s="51" t="e">
        <f>G114/Ф_2!G113*100</f>
        <v>#DIV/0!</v>
      </c>
      <c r="I114" s="161">
        <f t="shared" si="40"/>
        <v>0</v>
      </c>
      <c r="J114" s="29">
        <f t="shared" si="40"/>
        <v>0</v>
      </c>
      <c r="K114" s="51" t="e">
        <f>J114/Ф_2!J113/100</f>
        <v>#DIV/0!</v>
      </c>
      <c r="L114" s="161">
        <f t="shared" ref="L114" si="50">L70+L82+L97</f>
        <v>0</v>
      </c>
      <c r="M114" s="29">
        <f t="shared" si="41"/>
        <v>0</v>
      </c>
      <c r="N114" s="51" t="e">
        <f>M114/Ф_2!M113/100</f>
        <v>#DIV/0!</v>
      </c>
      <c r="O114" s="161">
        <f t="shared" ref="O114" si="51">O70+O82+O97</f>
        <v>0</v>
      </c>
      <c r="P114" s="29">
        <f t="shared" si="42"/>
        <v>0</v>
      </c>
      <c r="Q114" s="51" t="e">
        <f>P114/Ф_2!P113/100</f>
        <v>#DIV/0!</v>
      </c>
      <c r="R114" s="161">
        <f t="shared" ref="R114" si="52">R70+R82+R97</f>
        <v>0</v>
      </c>
      <c r="S114" s="29">
        <f t="shared" si="43"/>
        <v>0</v>
      </c>
      <c r="T114" s="51" t="e">
        <f>S114/Ф_2!S113/100</f>
        <v>#DIV/0!</v>
      </c>
      <c r="U114" s="161">
        <f t="shared" ref="U114" si="53">U70+U82+U97</f>
        <v>0</v>
      </c>
      <c r="V114" s="101">
        <f>G114+J114+M114+P114+S114</f>
        <v>0</v>
      </c>
      <c r="W114" s="53" t="e">
        <f>V114/Ф_2!V113/100</f>
        <v>#DIV/0!</v>
      </c>
      <c r="X114" s="161">
        <f>I114+L114+O114+R114+U114</f>
        <v>0</v>
      </c>
    </row>
    <row r="115" spans="1:24" x14ac:dyDescent="0.2">
      <c r="A115" s="509"/>
      <c r="B115" s="13" t="s">
        <v>10</v>
      </c>
      <c r="C115" s="528"/>
      <c r="D115" s="319"/>
      <c r="E115" s="320"/>
      <c r="F115" s="321"/>
      <c r="G115" s="30">
        <f t="shared" si="39"/>
        <v>0</v>
      </c>
      <c r="H115" s="49" t="e">
        <f>G115/Ф_2!G114*100</f>
        <v>#DIV/0!</v>
      </c>
      <c r="I115" s="158">
        <f t="shared" si="40"/>
        <v>0</v>
      </c>
      <c r="J115" s="30">
        <f t="shared" si="40"/>
        <v>0</v>
      </c>
      <c r="K115" s="49" t="e">
        <f>J115/Ф_2!J114/100</f>
        <v>#DIV/0!</v>
      </c>
      <c r="L115" s="158">
        <f t="shared" ref="L115" si="54">L71+L83+L98</f>
        <v>0</v>
      </c>
      <c r="M115" s="30">
        <f t="shared" si="41"/>
        <v>0</v>
      </c>
      <c r="N115" s="49" t="e">
        <f>M115/Ф_2!M114/100</f>
        <v>#DIV/0!</v>
      </c>
      <c r="O115" s="158">
        <f t="shared" ref="O115" si="55">O71+O83+O98</f>
        <v>0</v>
      </c>
      <c r="P115" s="30">
        <f t="shared" si="42"/>
        <v>0</v>
      </c>
      <c r="Q115" s="49" t="e">
        <f>P115/Ф_2!P114/100</f>
        <v>#DIV/0!</v>
      </c>
      <c r="R115" s="158">
        <f t="shared" ref="R115" si="56">R71+R83+R98</f>
        <v>0</v>
      </c>
      <c r="S115" s="30">
        <f t="shared" si="43"/>
        <v>0</v>
      </c>
      <c r="T115" s="49" t="e">
        <f>S115/Ф_2!S114/100</f>
        <v>#DIV/0!</v>
      </c>
      <c r="U115" s="158">
        <f t="shared" ref="U115" si="57">U71+U83+U98</f>
        <v>0</v>
      </c>
      <c r="V115" s="28">
        <f>G115+J115+M115+P115+S115</f>
        <v>0</v>
      </c>
      <c r="W115" s="49" t="e">
        <f>V115/Ф_2!V114/100</f>
        <v>#DIV/0!</v>
      </c>
      <c r="X115" s="158">
        <f>I115+L115+O115+R115+U115</f>
        <v>0</v>
      </c>
    </row>
    <row r="116" spans="1:24" x14ac:dyDescent="0.2">
      <c r="A116" s="509"/>
      <c r="B116" s="13" t="s">
        <v>177</v>
      </c>
      <c r="C116" s="528"/>
      <c r="D116" s="319"/>
      <c r="E116" s="320"/>
      <c r="F116" s="321"/>
      <c r="G116" s="30">
        <f t="shared" si="39"/>
        <v>0</v>
      </c>
      <c r="H116" s="49" t="e">
        <f>G116/Ф_2!G115*100</f>
        <v>#DIV/0!</v>
      </c>
      <c r="I116" s="158">
        <f t="shared" si="40"/>
        <v>0</v>
      </c>
      <c r="J116" s="30">
        <f t="shared" si="40"/>
        <v>0</v>
      </c>
      <c r="K116" s="49" t="e">
        <f>J116/Ф_2!J115/100</f>
        <v>#DIV/0!</v>
      </c>
      <c r="L116" s="158">
        <f t="shared" ref="L116" si="58">L72+L84+L99</f>
        <v>0</v>
      </c>
      <c r="M116" s="30">
        <f t="shared" si="41"/>
        <v>0</v>
      </c>
      <c r="N116" s="49" t="e">
        <f>M116/Ф_2!M115/100</f>
        <v>#DIV/0!</v>
      </c>
      <c r="O116" s="158">
        <f t="shared" ref="O116" si="59">O72+O84+O99</f>
        <v>0</v>
      </c>
      <c r="P116" s="30">
        <f t="shared" si="42"/>
        <v>0</v>
      </c>
      <c r="Q116" s="49" t="e">
        <f>P116/Ф_2!P115/100</f>
        <v>#DIV/0!</v>
      </c>
      <c r="R116" s="158">
        <f t="shared" ref="R116" si="60">R72+R84+R99</f>
        <v>0</v>
      </c>
      <c r="S116" s="30">
        <f t="shared" si="43"/>
        <v>0</v>
      </c>
      <c r="T116" s="49" t="e">
        <f>S116/Ф_2!S115/100</f>
        <v>#DIV/0!</v>
      </c>
      <c r="U116" s="158">
        <f t="shared" ref="U116" si="61">U72+U84+U99</f>
        <v>0</v>
      </c>
      <c r="V116" s="102">
        <f>G116+J116+M116+P116+S116</f>
        <v>0</v>
      </c>
      <c r="W116" s="49" t="e">
        <f>V116/Ф_2!V115/100</f>
        <v>#DIV/0!</v>
      </c>
      <c r="X116" s="158">
        <f>I116+L116+O116+R116+U116</f>
        <v>0</v>
      </c>
    </row>
    <row r="117" spans="1:24" ht="12.75" thickBot="1" x14ac:dyDescent="0.25">
      <c r="A117" s="509"/>
      <c r="B117" s="25" t="s">
        <v>178</v>
      </c>
      <c r="C117" s="529"/>
      <c r="D117" s="319"/>
      <c r="E117" s="320"/>
      <c r="F117" s="321"/>
      <c r="G117" s="90">
        <f>G114+G115+G116</f>
        <v>0</v>
      </c>
      <c r="H117" s="50" t="e">
        <f>G117/Ф_2!G116*100</f>
        <v>#DIV/0!</v>
      </c>
      <c r="I117" s="162">
        <f t="shared" ref="I117:X117" si="62">I114+I115+I116</f>
        <v>0</v>
      </c>
      <c r="J117" s="90">
        <f>J114+J115+J116</f>
        <v>0</v>
      </c>
      <c r="K117" s="50" t="e">
        <f>J117/Ф_2!J116/100</f>
        <v>#DIV/0!</v>
      </c>
      <c r="L117" s="162">
        <f t="shared" ref="L117" si="63">L114+L115+L116</f>
        <v>0</v>
      </c>
      <c r="M117" s="90">
        <f>M114+M115+M116</f>
        <v>0</v>
      </c>
      <c r="N117" s="50" t="e">
        <f>M117/Ф_2!M116/100</f>
        <v>#DIV/0!</v>
      </c>
      <c r="O117" s="162">
        <f t="shared" ref="O117" si="64">O114+O115+O116</f>
        <v>0</v>
      </c>
      <c r="P117" s="90">
        <f>P114+P115+P116</f>
        <v>0</v>
      </c>
      <c r="Q117" s="50" t="e">
        <f>P117/Ф_2!P116/100</f>
        <v>#DIV/0!</v>
      </c>
      <c r="R117" s="162">
        <f t="shared" ref="R117" si="65">R114+R115+R116</f>
        <v>0</v>
      </c>
      <c r="S117" s="90">
        <f>S114+S115+S116</f>
        <v>0</v>
      </c>
      <c r="T117" s="50" t="e">
        <f>S117/Ф_2!S116/100</f>
        <v>#DIV/0!</v>
      </c>
      <c r="U117" s="162">
        <f t="shared" ref="U117" si="66">U114+U115+U116</f>
        <v>0</v>
      </c>
      <c r="V117" s="77">
        <f t="shared" si="62"/>
        <v>0</v>
      </c>
      <c r="W117" s="54" t="e">
        <f>V117/Ф_2!V116/100</f>
        <v>#DIV/0!</v>
      </c>
      <c r="X117" s="162">
        <f t="shared" si="62"/>
        <v>0</v>
      </c>
    </row>
    <row r="118" spans="1:24" x14ac:dyDescent="0.2">
      <c r="A118" s="509"/>
      <c r="B118" s="15" t="s">
        <v>176</v>
      </c>
      <c r="C118" s="527" t="s">
        <v>18</v>
      </c>
      <c r="D118" s="319"/>
      <c r="E118" s="320"/>
      <c r="F118" s="321"/>
      <c r="G118" s="29">
        <f>G110+G114</f>
        <v>0</v>
      </c>
      <c r="H118" s="51" t="e">
        <f>G118/Ф_2!G117*100</f>
        <v>#DIV/0!</v>
      </c>
      <c r="I118" s="161">
        <f t="shared" ref="I118:U118" si="67">I110+I114</f>
        <v>0</v>
      </c>
      <c r="J118" s="76">
        <f t="shared" si="67"/>
        <v>0</v>
      </c>
      <c r="K118" s="51" t="e">
        <f>J118/Ф_2!J117/100</f>
        <v>#DIV/0!</v>
      </c>
      <c r="L118" s="173">
        <f t="shared" si="67"/>
        <v>0</v>
      </c>
      <c r="M118" s="29">
        <f t="shared" si="67"/>
        <v>0</v>
      </c>
      <c r="N118" s="51" t="e">
        <f>M118/Ф_2!M117/100</f>
        <v>#DIV/0!</v>
      </c>
      <c r="O118" s="161">
        <f t="shared" si="67"/>
        <v>0</v>
      </c>
      <c r="P118" s="76">
        <f t="shared" si="67"/>
        <v>0</v>
      </c>
      <c r="Q118" s="51" t="e">
        <f>P118/Ф_2!P117/100</f>
        <v>#DIV/0!</v>
      </c>
      <c r="R118" s="173">
        <f t="shared" si="67"/>
        <v>0</v>
      </c>
      <c r="S118" s="29">
        <f t="shared" si="67"/>
        <v>0</v>
      </c>
      <c r="T118" s="51" t="e">
        <f>S118/Ф_2!S117/100</f>
        <v>#DIV/0!</v>
      </c>
      <c r="U118" s="161">
        <f t="shared" si="67"/>
        <v>0</v>
      </c>
      <c r="V118" s="101">
        <f>G118+J118+M118+P118+S118</f>
        <v>0</v>
      </c>
      <c r="W118" s="51" t="e">
        <f>V118/Ф_2!V117/100</f>
        <v>#DIV/0!</v>
      </c>
      <c r="X118" s="161">
        <f>I118+L118+O118+R118+U118</f>
        <v>0</v>
      </c>
    </row>
    <row r="119" spans="1:24" x14ac:dyDescent="0.2">
      <c r="A119" s="509"/>
      <c r="B119" s="13" t="s">
        <v>10</v>
      </c>
      <c r="C119" s="528"/>
      <c r="D119" s="319"/>
      <c r="E119" s="320"/>
      <c r="F119" s="321"/>
      <c r="G119" s="30">
        <f t="shared" ref="G119:U120" si="68">G111+G115</f>
        <v>0</v>
      </c>
      <c r="H119" s="49" t="e">
        <f>G119/Ф_2!G118*100</f>
        <v>#DIV/0!</v>
      </c>
      <c r="I119" s="158">
        <f t="shared" si="68"/>
        <v>0</v>
      </c>
      <c r="J119" s="28">
        <f t="shared" si="68"/>
        <v>0</v>
      </c>
      <c r="K119" s="49" t="e">
        <f>J119/Ф_2!J118/100</f>
        <v>#DIV/0!</v>
      </c>
      <c r="L119" s="170">
        <f t="shared" si="68"/>
        <v>0</v>
      </c>
      <c r="M119" s="30">
        <f t="shared" si="68"/>
        <v>0</v>
      </c>
      <c r="N119" s="49" t="e">
        <f>M119/Ф_2!M118/100</f>
        <v>#DIV/0!</v>
      </c>
      <c r="O119" s="158">
        <f t="shared" si="68"/>
        <v>0</v>
      </c>
      <c r="P119" s="28">
        <f t="shared" si="68"/>
        <v>0</v>
      </c>
      <c r="Q119" s="49" t="e">
        <f>P119/Ф_2!P118/100</f>
        <v>#DIV/0!</v>
      </c>
      <c r="R119" s="170">
        <f t="shared" si="68"/>
        <v>0</v>
      </c>
      <c r="S119" s="30">
        <f t="shared" si="68"/>
        <v>0</v>
      </c>
      <c r="T119" s="49" t="e">
        <f>S119/Ф_2!S118/100</f>
        <v>#DIV/0!</v>
      </c>
      <c r="U119" s="158">
        <f t="shared" si="68"/>
        <v>0</v>
      </c>
      <c r="V119" s="28">
        <f>G119+J119+M119+P119+S119</f>
        <v>0</v>
      </c>
      <c r="W119" s="49" t="e">
        <f>V119/Ф_2!V118/100</f>
        <v>#DIV/0!</v>
      </c>
      <c r="X119" s="158">
        <f>I119+L119+O119+R119+U119</f>
        <v>0</v>
      </c>
    </row>
    <row r="120" spans="1:24" x14ac:dyDescent="0.2">
      <c r="A120" s="509"/>
      <c r="B120" s="13" t="s">
        <v>177</v>
      </c>
      <c r="C120" s="528"/>
      <c r="D120" s="319"/>
      <c r="E120" s="320"/>
      <c r="F120" s="321"/>
      <c r="G120" s="30">
        <f t="shared" si="68"/>
        <v>0</v>
      </c>
      <c r="H120" s="49" t="e">
        <f>G120/Ф_2!G119*100</f>
        <v>#DIV/0!</v>
      </c>
      <c r="I120" s="158">
        <f t="shared" si="68"/>
        <v>0</v>
      </c>
      <c r="J120" s="28">
        <f t="shared" si="68"/>
        <v>0</v>
      </c>
      <c r="K120" s="49" t="e">
        <f>J120/Ф_2!J119/100</f>
        <v>#DIV/0!</v>
      </c>
      <c r="L120" s="170">
        <f t="shared" si="68"/>
        <v>0</v>
      </c>
      <c r="M120" s="30">
        <f t="shared" si="68"/>
        <v>0</v>
      </c>
      <c r="N120" s="49" t="e">
        <f>M120/Ф_2!M119/100</f>
        <v>#DIV/0!</v>
      </c>
      <c r="O120" s="158">
        <f t="shared" si="68"/>
        <v>0</v>
      </c>
      <c r="P120" s="28">
        <f t="shared" si="68"/>
        <v>0</v>
      </c>
      <c r="Q120" s="49" t="e">
        <f>P120/Ф_2!P119/100</f>
        <v>#DIV/0!</v>
      </c>
      <c r="R120" s="170">
        <f t="shared" si="68"/>
        <v>0</v>
      </c>
      <c r="S120" s="30">
        <f t="shared" si="68"/>
        <v>0</v>
      </c>
      <c r="T120" s="49" t="e">
        <f>S120/Ф_2!S119/100</f>
        <v>#DIV/0!</v>
      </c>
      <c r="U120" s="158">
        <f t="shared" si="68"/>
        <v>0</v>
      </c>
      <c r="V120" s="102">
        <f>G120+J120+M120+P120+S120</f>
        <v>0</v>
      </c>
      <c r="W120" s="49" t="e">
        <f>V120/Ф_2!V119/100</f>
        <v>#DIV/0!</v>
      </c>
      <c r="X120" s="158">
        <f>I120+L120+O120+R120+U120</f>
        <v>0</v>
      </c>
    </row>
    <row r="121" spans="1:24" ht="12.75" thickBot="1" x14ac:dyDescent="0.25">
      <c r="A121" s="513"/>
      <c r="B121" s="25" t="s">
        <v>178</v>
      </c>
      <c r="C121" s="529"/>
      <c r="D121" s="319"/>
      <c r="E121" s="320"/>
      <c r="F121" s="321"/>
      <c r="G121" s="90">
        <f>G118+G119+G120</f>
        <v>0</v>
      </c>
      <c r="H121" s="50" t="e">
        <f>G121/Ф_2!G120*100</f>
        <v>#DIV/0!</v>
      </c>
      <c r="I121" s="162">
        <f t="shared" ref="I121:X121" si="69">I118+I119+I120</f>
        <v>0</v>
      </c>
      <c r="J121" s="77">
        <f t="shared" si="69"/>
        <v>0</v>
      </c>
      <c r="K121" s="50" t="e">
        <f>J121/Ф_2!J120/100</f>
        <v>#DIV/0!</v>
      </c>
      <c r="L121" s="174">
        <f t="shared" si="69"/>
        <v>0</v>
      </c>
      <c r="M121" s="90">
        <f t="shared" si="69"/>
        <v>0</v>
      </c>
      <c r="N121" s="50" t="e">
        <f>M121/Ф_2!M120/100</f>
        <v>#DIV/0!</v>
      </c>
      <c r="O121" s="162">
        <f t="shared" si="69"/>
        <v>0</v>
      </c>
      <c r="P121" s="77">
        <f t="shared" si="69"/>
        <v>0</v>
      </c>
      <c r="Q121" s="50" t="e">
        <f>P121/Ф_2!P120/100</f>
        <v>#DIV/0!</v>
      </c>
      <c r="R121" s="174">
        <f t="shared" si="69"/>
        <v>0</v>
      </c>
      <c r="S121" s="90">
        <f t="shared" si="69"/>
        <v>0</v>
      </c>
      <c r="T121" s="50" t="e">
        <f>S121/Ф_2!S120/100</f>
        <v>#DIV/0!</v>
      </c>
      <c r="U121" s="162">
        <f t="shared" si="69"/>
        <v>0</v>
      </c>
      <c r="V121" s="77">
        <f t="shared" si="69"/>
        <v>0</v>
      </c>
      <c r="W121" s="50" t="e">
        <f>V121/Ф_2!V120/100</f>
        <v>#DIV/0!</v>
      </c>
      <c r="X121" s="162">
        <f t="shared" si="69"/>
        <v>0</v>
      </c>
    </row>
    <row r="122" spans="1:24" x14ac:dyDescent="0.2">
      <c r="A122" s="508" t="s">
        <v>2</v>
      </c>
      <c r="B122" s="15" t="s">
        <v>176</v>
      </c>
      <c r="C122" s="527" t="s">
        <v>16</v>
      </c>
      <c r="D122" s="313">
        <v>1</v>
      </c>
      <c r="E122" s="314" t="s">
        <v>2</v>
      </c>
      <c r="F122" s="315">
        <v>1</v>
      </c>
      <c r="G122" s="89">
        <f>SUMIFS(Квитанции!Q:Q,Квитанции!B:B,G$8,Квитанции!D:D,$B122,Квитанции!E:E,$D122,Квитанции!K:K,$E122,Квитанции!F:F,$F122,Квитанции!C:C,0)</f>
        <v>0</v>
      </c>
      <c r="H122" s="203" t="e">
        <f>G122/Ф_2!G121*100</f>
        <v>#DIV/0!</v>
      </c>
      <c r="I122" s="160">
        <f>SUMIFS(Квитанции!R:R,Квитанции!B:B,G$8,Квитанции!D:D,$B122,Квитанции!E:E,$D122,Квитанции!K:K,$E122,Квитанции!F:F,$F122,Квитанции!C:C,0)</f>
        <v>0</v>
      </c>
      <c r="J122" s="75">
        <f>SUMIFS(Квитанции!Q:Q,Квитанции!B:B,J$8,Квитанции!D:D,$B122,Квитанции!E:E,$D122,Квитанции!K:K,$E122,Квитанции!F:F,$F122,Квитанции!C:C,0)</f>
        <v>0</v>
      </c>
      <c r="K122" s="203" t="e">
        <f>J122/Ф_2!J121*100</f>
        <v>#DIV/0!</v>
      </c>
      <c r="L122" s="172">
        <f>SUMIFS(Квитанции!R:R,Квитанции!B:B,J$8,Квитанции!D:D,$B122,Квитанции!E:E,$D122,Квитанции!K:K,$E122,Квитанции!F:F,$F122,Квитанции!C:C,0)</f>
        <v>0</v>
      </c>
      <c r="M122" s="89">
        <f>SUMIFS(Квитанции!Q:Q,Квитанции!B:B,M$8,Квитанции!D:D,$B122,Квитанции!E:E,$D122,Квитанции!K:K,$E122,Квитанции!F:F,$F122,Квитанции!C:C,0)</f>
        <v>0</v>
      </c>
      <c r="N122" s="203" t="e">
        <f>M122/Ф_2!M121*100</f>
        <v>#DIV/0!</v>
      </c>
      <c r="O122" s="160">
        <f>SUMIFS(Квитанции!R:R,Квитанции!B:B,M$8,Квитанции!D:D,$B122,Квитанции!E:E,$D122,Квитанции!K:K,$E122,Квитанции!F:F,$F122,Квитанции!C:C,0)</f>
        <v>0</v>
      </c>
      <c r="P122" s="75">
        <f>SUMIFS(Квитанции!Q:Q,Квитанции!B:B,P$8,Квитанции!D:D,$B122,Квитанции!E:E,$D122,Квитанции!K:K,$E122,Квитанции!F:F,$F122,Квитанции!C:C,0)</f>
        <v>0</v>
      </c>
      <c r="Q122" s="203" t="e">
        <f>P122/Ф_2!P121*100</f>
        <v>#DIV/0!</v>
      </c>
      <c r="R122" s="172">
        <f>SUMIFS(Квитанции!R:R,Квитанции!B:B,P$8,Квитанции!D:D,$B122,Квитанции!E:E,$D122,Квитанции!K:K,$E122,Квитанции!F:F,$F122,Квитанции!C:C,0)</f>
        <v>0</v>
      </c>
      <c r="S122" s="89">
        <f>SUMIFS(Квитанции!Q:Q,Квитанции!B:B,S$8,Квитанции!D:D,$B122,Квитанции!E:E,$D122,Квитанции!K:K,$E122,Квитанции!F:F,$F122,Квитанции!C:C,0)</f>
        <v>0</v>
      </c>
      <c r="T122" s="203" t="e">
        <f>S122/Ф_2!S121*100</f>
        <v>#DIV/0!</v>
      </c>
      <c r="U122" s="160">
        <f>SUMIFS(Квитанции!R:R,Квитанции!B:B,S$8,Квитанции!D:D,$B122,Квитанции!E:E,$D122,Квитанции!K:K,$E122,Квитанции!F:F,$F122,Квитанции!C:C,0)</f>
        <v>0</v>
      </c>
      <c r="V122" s="101">
        <f>G122+J122+M122+P122+S122</f>
        <v>0</v>
      </c>
      <c r="W122" s="51" t="e">
        <f>V122/Ф_2!V121/100</f>
        <v>#DIV/0!</v>
      </c>
      <c r="X122" s="161">
        <f>I122+L122+O122+R122+U122</f>
        <v>0</v>
      </c>
    </row>
    <row r="123" spans="1:24" x14ac:dyDescent="0.2">
      <c r="A123" s="509"/>
      <c r="B123" s="13" t="s">
        <v>10</v>
      </c>
      <c r="C123" s="528"/>
      <c r="D123" s="313">
        <v>1</v>
      </c>
      <c r="E123" s="314" t="s">
        <v>2</v>
      </c>
      <c r="F123" s="315">
        <v>1</v>
      </c>
      <c r="G123" s="84">
        <f>SUMIFS(Квитанции!Q:Q,Квитанции!B:B,G$8,Квитанции!D:D,$B123,Квитанции!E:E,$D123,Квитанции!K:K,$E123,Квитанции!F:F,$F123,Квитанции!C:C,0)</f>
        <v>0</v>
      </c>
      <c r="H123" s="47" t="e">
        <f>G123/Ф_2!G122*100</f>
        <v>#DIV/0!</v>
      </c>
      <c r="I123" s="155">
        <f>SUMIFS(Квитанции!R:R,Квитанции!B:B,G$8,Квитанции!D:D,$B123,Квитанции!E:E,$D123,Квитанции!K:K,$E123,Квитанции!F:F,$F123,Квитанции!C:C,0)</f>
        <v>0</v>
      </c>
      <c r="J123" s="72">
        <f>SUMIFS(Квитанции!Q:Q,Квитанции!B:B,J$8,Квитанции!D:D,$B123,Квитанции!E:E,$D123,Квитанции!K:K,$E123,Квитанции!F:F,$F123,Квитанции!C:C,0)</f>
        <v>0</v>
      </c>
      <c r="K123" s="47" t="e">
        <f>J123/Ф_2!J122*100</f>
        <v>#DIV/0!</v>
      </c>
      <c r="L123" s="167">
        <f>SUMIFS(Квитанции!R:R,Квитанции!B:B,J$8,Квитанции!D:D,$B123,Квитанции!E:E,$D123,Квитанции!K:K,$E123,Квитанции!F:F,$F123,Квитанции!C:C,0)</f>
        <v>0</v>
      </c>
      <c r="M123" s="84">
        <f>SUMIFS(Квитанции!Q:Q,Квитанции!B:B,M$8,Квитанции!D:D,$B123,Квитанции!E:E,$D123,Квитанции!K:K,$E123,Квитанции!F:F,$F123,Квитанции!C:C,0)</f>
        <v>0</v>
      </c>
      <c r="N123" s="47" t="e">
        <f>M123/Ф_2!M122*100</f>
        <v>#DIV/0!</v>
      </c>
      <c r="O123" s="155">
        <f>SUMIFS(Квитанции!R:R,Квитанции!B:B,M$8,Квитанции!D:D,$B123,Квитанции!E:E,$D123,Квитанции!K:K,$E123,Квитанции!F:F,$F123,Квитанции!C:C,0)</f>
        <v>0</v>
      </c>
      <c r="P123" s="72">
        <f>SUMIFS(Квитанции!Q:Q,Квитанции!B:B,P$8,Квитанции!D:D,$B123,Квитанции!E:E,$D123,Квитанции!K:K,$E123,Квитанции!F:F,$F123,Квитанции!C:C,0)</f>
        <v>0</v>
      </c>
      <c r="Q123" s="47" t="e">
        <f>P123/Ф_2!P122*100</f>
        <v>#DIV/0!</v>
      </c>
      <c r="R123" s="167">
        <f>SUMIFS(Квитанции!R:R,Квитанции!B:B,P$8,Квитанции!D:D,$B123,Квитанции!E:E,$D123,Квитанции!K:K,$E123,Квитанции!F:F,$F123,Квитанции!C:C,0)</f>
        <v>0</v>
      </c>
      <c r="S123" s="84">
        <f>SUMIFS(Квитанции!Q:Q,Квитанции!B:B,S$8,Квитанции!D:D,$B123,Квитанции!E:E,$D123,Квитанции!K:K,$E123,Квитанции!F:F,$F123,Квитанции!C:C,0)</f>
        <v>0</v>
      </c>
      <c r="T123" s="47" t="e">
        <f>S123/Ф_2!S122*100</f>
        <v>#DIV/0!</v>
      </c>
      <c r="U123" s="155">
        <f>SUMIFS(Квитанции!R:R,Квитанции!B:B,S$8,Квитанции!D:D,$B123,Квитанции!E:E,$D123,Квитанции!K:K,$E123,Квитанции!F:F,$F123,Квитанции!C:C,0)</f>
        <v>0</v>
      </c>
      <c r="V123" s="28">
        <f>G123+J123+M123+P123+S123</f>
        <v>0</v>
      </c>
      <c r="W123" s="49" t="e">
        <f>V123/Ф_2!V122/100</f>
        <v>#DIV/0!</v>
      </c>
      <c r="X123" s="158">
        <f>I123+L123+O123+R123+U123</f>
        <v>0</v>
      </c>
    </row>
    <row r="124" spans="1:24" x14ac:dyDescent="0.2">
      <c r="A124" s="509"/>
      <c r="B124" s="13" t="s">
        <v>177</v>
      </c>
      <c r="C124" s="528"/>
      <c r="D124" s="313">
        <v>1</v>
      </c>
      <c r="E124" s="314" t="s">
        <v>2</v>
      </c>
      <c r="F124" s="315">
        <v>1</v>
      </c>
      <c r="G124" s="84">
        <f>SUMIFS(Квитанции!Q:Q,Квитанции!B:B,G$8,Квитанции!D:D,$B124,Квитанции!E:E,$D124,Квитанции!K:K,$E124,Квитанции!F:F,$F124,Квитанции!C:C,0)</f>
        <v>0</v>
      </c>
      <c r="H124" s="47" t="e">
        <f>G124/Ф_2!G123*100</f>
        <v>#DIV/0!</v>
      </c>
      <c r="I124" s="155">
        <f>SUMIFS(Квитанции!R:R,Квитанции!B:B,G$8,Квитанции!D:D,$B124,Квитанции!E:E,$D124,Квитанции!K:K,$E124,Квитанции!F:F,$F124,Квитанции!C:C,0)</f>
        <v>0</v>
      </c>
      <c r="J124" s="72">
        <f>SUMIFS(Квитанции!Q:Q,Квитанции!B:B,J$8,Квитанции!D:D,$B124,Квитанции!E:E,$D124,Квитанции!K:K,$E124,Квитанции!F:F,$F124,Квитанции!C:C,0)</f>
        <v>0</v>
      </c>
      <c r="K124" s="47" t="e">
        <f>J124/Ф_2!J123*100</f>
        <v>#DIV/0!</v>
      </c>
      <c r="L124" s="167">
        <f>SUMIFS(Квитанции!R:R,Квитанции!B:B,J$8,Квитанции!D:D,$B124,Квитанции!E:E,$D124,Квитанции!K:K,$E124,Квитанции!F:F,$F124,Квитанции!C:C,0)</f>
        <v>0</v>
      </c>
      <c r="M124" s="84">
        <f>SUMIFS(Квитанции!Q:Q,Квитанции!B:B,M$8,Квитанции!D:D,$B124,Квитанции!E:E,$D124,Квитанции!K:K,$E124,Квитанции!F:F,$F124,Квитанции!C:C,0)</f>
        <v>0</v>
      </c>
      <c r="N124" s="47" t="e">
        <f>M124/Ф_2!M123*100</f>
        <v>#DIV/0!</v>
      </c>
      <c r="O124" s="155">
        <f>SUMIFS(Квитанции!R:R,Квитанции!B:B,M$8,Квитанции!D:D,$B124,Квитанции!E:E,$D124,Квитанции!K:K,$E124,Квитанции!F:F,$F124,Квитанции!C:C,0)</f>
        <v>0</v>
      </c>
      <c r="P124" s="72">
        <f>SUMIFS(Квитанции!Q:Q,Квитанции!B:B,P$8,Квитанции!D:D,$B124,Квитанции!E:E,$D124,Квитанции!K:K,$E124,Квитанции!F:F,$F124,Квитанции!C:C,0)</f>
        <v>0</v>
      </c>
      <c r="Q124" s="47" t="e">
        <f>P124/Ф_2!P123*100</f>
        <v>#DIV/0!</v>
      </c>
      <c r="R124" s="167">
        <f>SUMIFS(Квитанции!R:R,Квитанции!B:B,P$8,Квитанции!D:D,$B124,Квитанции!E:E,$D124,Квитанции!K:K,$E124,Квитанции!F:F,$F124,Квитанции!C:C,0)</f>
        <v>0</v>
      </c>
      <c r="S124" s="84">
        <f>SUMIFS(Квитанции!Q:Q,Квитанции!B:B,S$8,Квитанции!D:D,$B124,Квитанции!E:E,$D124,Квитанции!K:K,$E124,Квитанции!F:F,$F124,Квитанции!C:C,0)</f>
        <v>0</v>
      </c>
      <c r="T124" s="47" t="e">
        <f>S124/Ф_2!S123*100</f>
        <v>#DIV/0!</v>
      </c>
      <c r="U124" s="155">
        <f>SUMIFS(Квитанции!R:R,Квитанции!B:B,S$8,Квитанции!D:D,$B124,Квитанции!E:E,$D124,Квитанции!K:K,$E124,Квитанции!F:F,$F124,Квитанции!C:C,0)</f>
        <v>0</v>
      </c>
      <c r="V124" s="102">
        <f>G124+J124+M124+P124+S124</f>
        <v>0</v>
      </c>
      <c r="W124" s="49" t="e">
        <f>V124/Ф_2!V123/100</f>
        <v>#DIV/0!</v>
      </c>
      <c r="X124" s="158">
        <f>I124+L124+O124+R124+U124</f>
        <v>0</v>
      </c>
    </row>
    <row r="125" spans="1:24" ht="12.75" thickBot="1" x14ac:dyDescent="0.25">
      <c r="A125" s="509"/>
      <c r="B125" s="25" t="s">
        <v>178</v>
      </c>
      <c r="C125" s="529"/>
      <c r="D125" s="319"/>
      <c r="E125" s="320"/>
      <c r="F125" s="321"/>
      <c r="G125" s="90">
        <f>G122+G123+G124</f>
        <v>0</v>
      </c>
      <c r="H125" s="50" t="e">
        <f>G125/Ф_2!G124*100</f>
        <v>#DIV/0!</v>
      </c>
      <c r="I125" s="162">
        <f t="shared" ref="I125:X125" si="70">I122+I123+I124</f>
        <v>0</v>
      </c>
      <c r="J125" s="77">
        <f t="shared" si="70"/>
        <v>0</v>
      </c>
      <c r="K125" s="50" t="e">
        <f>J125/Ф_2!J124/100</f>
        <v>#DIV/0!</v>
      </c>
      <c r="L125" s="174">
        <f t="shared" si="70"/>
        <v>0</v>
      </c>
      <c r="M125" s="90">
        <f t="shared" si="70"/>
        <v>0</v>
      </c>
      <c r="N125" s="50" t="e">
        <f>M125/Ф_2!M124/100</f>
        <v>#DIV/0!</v>
      </c>
      <c r="O125" s="162">
        <f t="shared" si="70"/>
        <v>0</v>
      </c>
      <c r="P125" s="77">
        <f t="shared" si="70"/>
        <v>0</v>
      </c>
      <c r="Q125" s="50" t="e">
        <f>P125/Ф_2!P124/100</f>
        <v>#DIV/0!</v>
      </c>
      <c r="R125" s="174">
        <f t="shared" si="70"/>
        <v>0</v>
      </c>
      <c r="S125" s="90">
        <f t="shared" si="70"/>
        <v>0</v>
      </c>
      <c r="T125" s="50" t="e">
        <f>S125/Ф_2!S124/100</f>
        <v>#DIV/0!</v>
      </c>
      <c r="U125" s="162">
        <f t="shared" si="70"/>
        <v>0</v>
      </c>
      <c r="V125" s="77">
        <f t="shared" si="70"/>
        <v>0</v>
      </c>
      <c r="W125" s="50" t="e">
        <f>V125/Ф_2!V124/100</f>
        <v>#DIV/0!</v>
      </c>
      <c r="X125" s="162">
        <f t="shared" si="70"/>
        <v>0</v>
      </c>
    </row>
    <row r="126" spans="1:24" x14ac:dyDescent="0.2">
      <c r="A126" s="509"/>
      <c r="B126" s="15" t="s">
        <v>176</v>
      </c>
      <c r="C126" s="527" t="s">
        <v>17</v>
      </c>
      <c r="D126" s="313">
        <v>3</v>
      </c>
      <c r="E126" s="314" t="s">
        <v>2</v>
      </c>
      <c r="F126" s="315">
        <v>1</v>
      </c>
      <c r="G126" s="89">
        <f>SUMIFS(Квитанции!Q:Q,Квитанции!B:B,G$8,Квитанции!D:D,$B126,Квитанции!E:E,$D126,Квитанции!K:K,$E126,Квитанции!F:F,$F126,Квитанции!C:C,0)</f>
        <v>0</v>
      </c>
      <c r="H126" s="203" t="e">
        <f>G126/Ф_2!G125*100</f>
        <v>#DIV/0!</v>
      </c>
      <c r="I126" s="160">
        <f>SUMIFS(Квитанции!R:R,Квитанции!B:B,G$8,Квитанции!D:D,$B126,Квитанции!E:E,$D126,Квитанции!K:K,$E126,Квитанции!F:F,$F126,Квитанции!C:C,0)</f>
        <v>0</v>
      </c>
      <c r="J126" s="75">
        <f>SUMIFS(Квитанции!Q:Q,Квитанции!B:B,J$8,Квитанции!D:D,$B126,Квитанции!E:E,$D126,Квитанции!K:K,$E126,Квитанции!F:F,$F126,Квитанции!C:C,0)</f>
        <v>0</v>
      </c>
      <c r="K126" s="203" t="e">
        <f>J126/Ф_2!J125*100</f>
        <v>#DIV/0!</v>
      </c>
      <c r="L126" s="172">
        <f>SUMIFS(Квитанции!R:R,Квитанции!B:B,J$8,Квитанции!D:D,$B126,Квитанции!E:E,$D126,Квитанции!K:K,$E126,Квитанции!F:F,$F126,Квитанции!C:C,0)</f>
        <v>0</v>
      </c>
      <c r="M126" s="89">
        <f>SUMIFS(Квитанции!Q:Q,Квитанции!B:B,M$8,Квитанции!D:D,$B126,Квитанции!E:E,$D126,Квитанции!K:K,$E126,Квитанции!F:F,$F126,Квитанции!C:C,0)</f>
        <v>0</v>
      </c>
      <c r="N126" s="203" t="e">
        <f>M126/Ф_2!M125*100</f>
        <v>#DIV/0!</v>
      </c>
      <c r="O126" s="160">
        <f>SUMIFS(Квитанции!R:R,Квитанции!B:B,M$8,Квитанции!D:D,$B126,Квитанции!E:E,$D126,Квитанции!K:K,$E126,Квитанции!F:F,$F126,Квитанции!C:C,0)</f>
        <v>0</v>
      </c>
      <c r="P126" s="75">
        <f>SUMIFS(Квитанции!Q:Q,Квитанции!B:B,P$8,Квитанции!D:D,$B126,Квитанции!E:E,$D126,Квитанции!K:K,$E126,Квитанции!F:F,$F126,Квитанции!C:C,0)</f>
        <v>0</v>
      </c>
      <c r="Q126" s="203" t="e">
        <f>P126/Ф_2!P125*100</f>
        <v>#DIV/0!</v>
      </c>
      <c r="R126" s="172">
        <f>SUMIFS(Квитанции!R:R,Квитанции!B:B,P$8,Квитанции!D:D,$B126,Квитанции!E:E,$D126,Квитанции!K:K,$E126,Квитанции!F:F,$F126,Квитанции!C:C,0)</f>
        <v>0</v>
      </c>
      <c r="S126" s="89">
        <f>SUMIFS(Квитанции!Q:Q,Квитанции!B:B,S$8,Квитанции!D:D,$B126,Квитанции!E:E,$D126,Квитанции!K:K,$E126,Квитанции!F:F,$F126,Квитанции!C:C,0)</f>
        <v>0</v>
      </c>
      <c r="T126" s="203" t="e">
        <f>S126/Ф_2!S125*100</f>
        <v>#DIV/0!</v>
      </c>
      <c r="U126" s="160">
        <f>SUMIFS(Квитанции!R:R,Квитанции!B:B,S$8,Квитанции!D:D,$B126,Квитанции!E:E,$D126,Квитанции!K:K,$E126,Квитанции!F:F,$F126,Квитанции!C:C,0)</f>
        <v>0</v>
      </c>
      <c r="V126" s="101">
        <f>G126+J126+M126+P126+S126</f>
        <v>0</v>
      </c>
      <c r="W126" s="51" t="e">
        <f>V126/Ф_2!V125/100</f>
        <v>#DIV/0!</v>
      </c>
      <c r="X126" s="161">
        <f>I126+L126+O126+R126+U126</f>
        <v>0</v>
      </c>
    </row>
    <row r="127" spans="1:24" x14ac:dyDescent="0.2">
      <c r="A127" s="509"/>
      <c r="B127" s="13" t="s">
        <v>10</v>
      </c>
      <c r="C127" s="528"/>
      <c r="D127" s="313">
        <v>3</v>
      </c>
      <c r="E127" s="314" t="s">
        <v>2</v>
      </c>
      <c r="F127" s="315">
        <v>1</v>
      </c>
      <c r="G127" s="84">
        <f>SUMIFS(Квитанции!Q:Q,Квитанции!B:B,G$8,Квитанции!D:D,$B127,Квитанции!E:E,$D127,Квитанции!K:K,$E127,Квитанции!F:F,$F127,Квитанции!C:C,0)</f>
        <v>0</v>
      </c>
      <c r="H127" s="47" t="e">
        <f>G127/Ф_2!G126*100</f>
        <v>#DIV/0!</v>
      </c>
      <c r="I127" s="155">
        <f>SUMIFS(Квитанции!R:R,Квитанции!B:B,G$8,Квитанции!D:D,$B127,Квитанции!E:E,$D127,Квитанции!K:K,$E127,Квитанции!F:F,$F127,Квитанции!C:C,0)</f>
        <v>0</v>
      </c>
      <c r="J127" s="72">
        <f>SUMIFS(Квитанции!Q:Q,Квитанции!B:B,J$8,Квитанции!D:D,$B127,Квитанции!E:E,$D127,Квитанции!K:K,$E127,Квитанции!F:F,$F127,Квитанции!C:C,0)</f>
        <v>0</v>
      </c>
      <c r="K127" s="47" t="e">
        <f>J127/Ф_2!J126*100</f>
        <v>#DIV/0!</v>
      </c>
      <c r="L127" s="167">
        <f>SUMIFS(Квитанции!R:R,Квитанции!B:B,J$8,Квитанции!D:D,$B127,Квитанции!E:E,$D127,Квитанции!K:K,$E127,Квитанции!F:F,$F127,Квитанции!C:C,0)</f>
        <v>0</v>
      </c>
      <c r="M127" s="84">
        <f>SUMIFS(Квитанции!Q:Q,Квитанции!B:B,M$8,Квитанции!D:D,$B127,Квитанции!E:E,$D127,Квитанции!K:K,$E127,Квитанции!F:F,$F127,Квитанции!C:C,0)</f>
        <v>0</v>
      </c>
      <c r="N127" s="47" t="e">
        <f>M127/Ф_2!M126*100</f>
        <v>#DIV/0!</v>
      </c>
      <c r="O127" s="155">
        <f>SUMIFS(Квитанции!R:R,Квитанции!B:B,M$8,Квитанции!D:D,$B127,Квитанции!E:E,$D127,Квитанции!K:K,$E127,Квитанции!F:F,$F127,Квитанции!C:C,0)</f>
        <v>0</v>
      </c>
      <c r="P127" s="72">
        <f>SUMIFS(Квитанции!Q:Q,Квитанции!B:B,P$8,Квитанции!D:D,$B127,Квитанции!E:E,$D127,Квитанции!K:K,$E127,Квитанции!F:F,$F127,Квитанции!C:C,0)</f>
        <v>0</v>
      </c>
      <c r="Q127" s="47" t="e">
        <f>P127/Ф_2!P126*100</f>
        <v>#DIV/0!</v>
      </c>
      <c r="R127" s="167">
        <f>SUMIFS(Квитанции!R:R,Квитанции!B:B,P$8,Квитанции!D:D,$B127,Квитанции!E:E,$D127,Квитанции!K:K,$E127,Квитанции!F:F,$F127,Квитанции!C:C,0)</f>
        <v>0</v>
      </c>
      <c r="S127" s="84">
        <f>SUMIFS(Квитанции!Q:Q,Квитанции!B:B,S$8,Квитанции!D:D,$B127,Квитанции!E:E,$D127,Квитанции!K:K,$E127,Квитанции!F:F,$F127,Квитанции!C:C,0)</f>
        <v>0</v>
      </c>
      <c r="T127" s="47" t="e">
        <f>S127/Ф_2!S126*100</f>
        <v>#DIV/0!</v>
      </c>
      <c r="U127" s="155">
        <f>SUMIFS(Квитанции!R:R,Квитанции!B:B,S$8,Квитанции!D:D,$B127,Квитанции!E:E,$D127,Квитанции!K:K,$E127,Квитанции!F:F,$F127,Квитанции!C:C,0)</f>
        <v>0</v>
      </c>
      <c r="V127" s="28">
        <f>G127+J127+M127+P127+S127</f>
        <v>0</v>
      </c>
      <c r="W127" s="49" t="e">
        <f>V127/Ф_2!V126/100</f>
        <v>#DIV/0!</v>
      </c>
      <c r="X127" s="158">
        <f>I127+L127+O127+R127+U127</f>
        <v>0</v>
      </c>
    </row>
    <row r="128" spans="1:24" x14ac:dyDescent="0.2">
      <c r="A128" s="509"/>
      <c r="B128" s="13" t="s">
        <v>177</v>
      </c>
      <c r="C128" s="528"/>
      <c r="D128" s="313">
        <v>3</v>
      </c>
      <c r="E128" s="314" t="s">
        <v>2</v>
      </c>
      <c r="F128" s="315">
        <v>1</v>
      </c>
      <c r="G128" s="84">
        <f>SUMIFS(Квитанции!Q:Q,Квитанции!B:B,G$8,Квитанции!D:D,$B128,Квитанции!E:E,$D128,Квитанции!K:K,$E128,Квитанции!F:F,$F128,Квитанции!C:C,0)</f>
        <v>0</v>
      </c>
      <c r="H128" s="47" t="e">
        <f>G128/Ф_2!G127*100</f>
        <v>#DIV/0!</v>
      </c>
      <c r="I128" s="155">
        <f>SUMIFS(Квитанции!R:R,Квитанции!B:B,G$8,Квитанции!D:D,$B128,Квитанции!E:E,$D128,Квитанции!K:K,$E128,Квитанции!F:F,$F128,Квитанции!C:C,0)</f>
        <v>0</v>
      </c>
      <c r="J128" s="72">
        <f>SUMIFS(Квитанции!Q:Q,Квитанции!B:B,J$8,Квитанции!D:D,$B128,Квитанции!E:E,$D128,Квитанции!K:K,$E128,Квитанции!F:F,$F128,Квитанции!C:C,0)</f>
        <v>0</v>
      </c>
      <c r="K128" s="47" t="e">
        <f>J128/Ф_2!J127*100</f>
        <v>#DIV/0!</v>
      </c>
      <c r="L128" s="167">
        <f>SUMIFS(Квитанции!R:R,Квитанции!B:B,J$8,Квитанции!D:D,$B128,Квитанции!E:E,$D128,Квитанции!K:K,$E128,Квитанции!F:F,$F128,Квитанции!C:C,0)</f>
        <v>0</v>
      </c>
      <c r="M128" s="84">
        <f>SUMIFS(Квитанции!Q:Q,Квитанции!B:B,M$8,Квитанции!D:D,$B128,Квитанции!E:E,$D128,Квитанции!K:K,$E128,Квитанции!F:F,$F128,Квитанции!C:C,0)</f>
        <v>0</v>
      </c>
      <c r="N128" s="47" t="e">
        <f>M128/Ф_2!M127*100</f>
        <v>#DIV/0!</v>
      </c>
      <c r="O128" s="155">
        <f>SUMIFS(Квитанции!R:R,Квитанции!B:B,M$8,Квитанции!D:D,$B128,Квитанции!E:E,$D128,Квитанции!K:K,$E128,Квитанции!F:F,$F128,Квитанции!C:C,0)</f>
        <v>0</v>
      </c>
      <c r="P128" s="72">
        <f>SUMIFS(Квитанции!Q:Q,Квитанции!B:B,P$8,Квитанции!D:D,$B128,Квитанции!E:E,$D128,Квитанции!K:K,$E128,Квитанции!F:F,$F128,Квитанции!C:C,0)</f>
        <v>0</v>
      </c>
      <c r="Q128" s="47" t="e">
        <f>P128/Ф_2!P127*100</f>
        <v>#DIV/0!</v>
      </c>
      <c r="R128" s="167">
        <f>SUMIFS(Квитанции!R:R,Квитанции!B:B,P$8,Квитанции!D:D,$B128,Квитанции!E:E,$D128,Квитанции!K:K,$E128,Квитанции!F:F,$F128,Квитанции!C:C,0)</f>
        <v>0</v>
      </c>
      <c r="S128" s="84">
        <f>SUMIFS(Квитанции!Q:Q,Квитанции!B:B,S$8,Квитанции!D:D,$B128,Квитанции!E:E,$D128,Квитанции!K:K,$E128,Квитанции!F:F,$F128,Квитанции!C:C,0)</f>
        <v>0</v>
      </c>
      <c r="T128" s="47" t="e">
        <f>S128/Ф_2!S127*100</f>
        <v>#DIV/0!</v>
      </c>
      <c r="U128" s="155">
        <f>SUMIFS(Квитанции!R:R,Квитанции!B:B,S$8,Квитанции!D:D,$B128,Квитанции!E:E,$D128,Квитанции!K:K,$E128,Квитанции!F:F,$F128,Квитанции!C:C,0)</f>
        <v>0</v>
      </c>
      <c r="V128" s="102">
        <f>G128+J128+M128+P128+S128</f>
        <v>0</v>
      </c>
      <c r="W128" s="49" t="e">
        <f>V128/Ф_2!V127/100</f>
        <v>#DIV/0!</v>
      </c>
      <c r="X128" s="158">
        <f>I128+L128+O128+R128+U128</f>
        <v>0</v>
      </c>
    </row>
    <row r="129" spans="1:24" ht="12.75" thickBot="1" x14ac:dyDescent="0.25">
      <c r="A129" s="509"/>
      <c r="B129" s="25" t="s">
        <v>178</v>
      </c>
      <c r="C129" s="529"/>
      <c r="D129" s="319"/>
      <c r="E129" s="320"/>
      <c r="F129" s="321"/>
      <c r="G129" s="90">
        <f>G126+G127+G128</f>
        <v>0</v>
      </c>
      <c r="H129" s="50" t="e">
        <f>G129/Ф_2!G128*100</f>
        <v>#DIV/0!</v>
      </c>
      <c r="I129" s="162">
        <f t="shared" ref="I129:X129" si="71">I126+I127+I128</f>
        <v>0</v>
      </c>
      <c r="J129" s="77">
        <f t="shared" si="71"/>
        <v>0</v>
      </c>
      <c r="K129" s="54" t="e">
        <f>J129/Ф_2!J128/100</f>
        <v>#DIV/0!</v>
      </c>
      <c r="L129" s="174">
        <f t="shared" si="71"/>
        <v>0</v>
      </c>
      <c r="M129" s="90">
        <f t="shared" si="71"/>
        <v>0</v>
      </c>
      <c r="N129" s="54" t="e">
        <f>M129/Ф_2!M128/100</f>
        <v>#DIV/0!</v>
      </c>
      <c r="O129" s="162">
        <f t="shared" si="71"/>
        <v>0</v>
      </c>
      <c r="P129" s="77">
        <f t="shared" si="71"/>
        <v>0</v>
      </c>
      <c r="Q129" s="54" t="e">
        <f>P129/Ф_2!P128/100</f>
        <v>#DIV/0!</v>
      </c>
      <c r="R129" s="174">
        <f t="shared" si="71"/>
        <v>0</v>
      </c>
      <c r="S129" s="90">
        <f t="shared" si="71"/>
        <v>0</v>
      </c>
      <c r="T129" s="54" t="e">
        <f>S129/Ф_2!S128/100</f>
        <v>#DIV/0!</v>
      </c>
      <c r="U129" s="162">
        <f t="shared" si="71"/>
        <v>0</v>
      </c>
      <c r="V129" s="77">
        <f t="shared" si="71"/>
        <v>0</v>
      </c>
      <c r="W129" s="54" t="e">
        <f>V129/Ф_2!V128/100</f>
        <v>#DIV/0!</v>
      </c>
      <c r="X129" s="162">
        <f t="shared" si="71"/>
        <v>0</v>
      </c>
    </row>
    <row r="130" spans="1:24" x14ac:dyDescent="0.2">
      <c r="A130" s="509"/>
      <c r="B130" s="15" t="s">
        <v>176</v>
      </c>
      <c r="C130" s="527" t="s">
        <v>18</v>
      </c>
      <c r="D130" s="319"/>
      <c r="E130" s="320"/>
      <c r="F130" s="321"/>
      <c r="G130" s="29">
        <f>G122+G126</f>
        <v>0</v>
      </c>
      <c r="H130" s="51" t="e">
        <f>G130/Ф_2!G129*100</f>
        <v>#DIV/0!</v>
      </c>
      <c r="I130" s="161">
        <f t="shared" ref="I130:U130" si="72">I122+I126</f>
        <v>0</v>
      </c>
      <c r="J130" s="76">
        <f t="shared" si="72"/>
        <v>0</v>
      </c>
      <c r="K130" s="51" t="e">
        <f>J130/Ф_2!J129/100</f>
        <v>#DIV/0!</v>
      </c>
      <c r="L130" s="173">
        <f t="shared" si="72"/>
        <v>0</v>
      </c>
      <c r="M130" s="29">
        <f t="shared" si="72"/>
        <v>0</v>
      </c>
      <c r="N130" s="51" t="e">
        <f>M130/Ф_2!M129/100</f>
        <v>#DIV/0!</v>
      </c>
      <c r="O130" s="161">
        <f t="shared" si="72"/>
        <v>0</v>
      </c>
      <c r="P130" s="76">
        <f t="shared" si="72"/>
        <v>0</v>
      </c>
      <c r="Q130" s="51" t="e">
        <f>P130/Ф_2!P129/100</f>
        <v>#DIV/0!</v>
      </c>
      <c r="R130" s="173">
        <f t="shared" si="72"/>
        <v>0</v>
      </c>
      <c r="S130" s="29">
        <f t="shared" si="72"/>
        <v>0</v>
      </c>
      <c r="T130" s="51" t="e">
        <f>S130/Ф_2!S129/100</f>
        <v>#DIV/0!</v>
      </c>
      <c r="U130" s="161">
        <f t="shared" si="72"/>
        <v>0</v>
      </c>
      <c r="V130" s="101">
        <f>G130+J130+M130+P130+S130</f>
        <v>0</v>
      </c>
      <c r="W130" s="51" t="e">
        <f>V130/Ф_2!V129/100</f>
        <v>#DIV/0!</v>
      </c>
      <c r="X130" s="161">
        <f>I130+L130+O130+R130+U130</f>
        <v>0</v>
      </c>
    </row>
    <row r="131" spans="1:24" x14ac:dyDescent="0.2">
      <c r="A131" s="509"/>
      <c r="B131" s="13" t="s">
        <v>10</v>
      </c>
      <c r="C131" s="528"/>
      <c r="D131" s="319"/>
      <c r="E131" s="320"/>
      <c r="F131" s="321"/>
      <c r="G131" s="30">
        <f t="shared" ref="G131:U132" si="73">G123+G127</f>
        <v>0</v>
      </c>
      <c r="H131" s="49" t="e">
        <f>G131/Ф_2!G130*100</f>
        <v>#DIV/0!</v>
      </c>
      <c r="I131" s="158">
        <f t="shared" si="73"/>
        <v>0</v>
      </c>
      <c r="J131" s="28">
        <f t="shared" si="73"/>
        <v>0</v>
      </c>
      <c r="K131" s="49" t="e">
        <f>J131/Ф_2!J130/100</f>
        <v>#DIV/0!</v>
      </c>
      <c r="L131" s="170">
        <f t="shared" si="73"/>
        <v>0</v>
      </c>
      <c r="M131" s="30">
        <f t="shared" si="73"/>
        <v>0</v>
      </c>
      <c r="N131" s="49" t="e">
        <f>M131/Ф_2!M130/100</f>
        <v>#DIV/0!</v>
      </c>
      <c r="O131" s="158">
        <f t="shared" si="73"/>
        <v>0</v>
      </c>
      <c r="P131" s="28">
        <f t="shared" si="73"/>
        <v>0</v>
      </c>
      <c r="Q131" s="49" t="e">
        <f>P131/Ф_2!P130/100</f>
        <v>#DIV/0!</v>
      </c>
      <c r="R131" s="170">
        <f t="shared" si="73"/>
        <v>0</v>
      </c>
      <c r="S131" s="30">
        <f t="shared" si="73"/>
        <v>0</v>
      </c>
      <c r="T131" s="49" t="e">
        <f>S131/Ф_2!S130/100</f>
        <v>#DIV/0!</v>
      </c>
      <c r="U131" s="158">
        <f t="shared" si="73"/>
        <v>0</v>
      </c>
      <c r="V131" s="28">
        <f>G131+J131+M131+P131+S131</f>
        <v>0</v>
      </c>
      <c r="W131" s="49" t="e">
        <f>V131/Ф_2!V130/100</f>
        <v>#DIV/0!</v>
      </c>
      <c r="X131" s="158">
        <f>I131+L131+O131+R131+U131</f>
        <v>0</v>
      </c>
    </row>
    <row r="132" spans="1:24" x14ac:dyDescent="0.2">
      <c r="A132" s="509"/>
      <c r="B132" s="13" t="s">
        <v>177</v>
      </c>
      <c r="C132" s="528"/>
      <c r="D132" s="319"/>
      <c r="E132" s="320"/>
      <c r="F132" s="321"/>
      <c r="G132" s="30">
        <f t="shared" si="73"/>
        <v>0</v>
      </c>
      <c r="H132" s="49" t="e">
        <f>G132/Ф_2!G131*100</f>
        <v>#DIV/0!</v>
      </c>
      <c r="I132" s="158">
        <f t="shared" si="73"/>
        <v>0</v>
      </c>
      <c r="J132" s="28">
        <f t="shared" si="73"/>
        <v>0</v>
      </c>
      <c r="K132" s="49" t="e">
        <f>J132/Ф_2!J131/100</f>
        <v>#DIV/0!</v>
      </c>
      <c r="L132" s="170">
        <f t="shared" si="73"/>
        <v>0</v>
      </c>
      <c r="M132" s="30">
        <f t="shared" si="73"/>
        <v>0</v>
      </c>
      <c r="N132" s="49" t="e">
        <f>M132/Ф_2!M131/100</f>
        <v>#DIV/0!</v>
      </c>
      <c r="O132" s="158">
        <f t="shared" si="73"/>
        <v>0</v>
      </c>
      <c r="P132" s="28">
        <f t="shared" si="73"/>
        <v>0</v>
      </c>
      <c r="Q132" s="49" t="e">
        <f>P132/Ф_2!P131/100</f>
        <v>#DIV/0!</v>
      </c>
      <c r="R132" s="170">
        <f t="shared" si="73"/>
        <v>0</v>
      </c>
      <c r="S132" s="30">
        <f t="shared" si="73"/>
        <v>0</v>
      </c>
      <c r="T132" s="49" t="e">
        <f>S132/Ф_2!S131/100</f>
        <v>#DIV/0!</v>
      </c>
      <c r="U132" s="158">
        <f t="shared" si="73"/>
        <v>0</v>
      </c>
      <c r="V132" s="102">
        <f>G132+J132+M132+P132+S132</f>
        <v>0</v>
      </c>
      <c r="W132" s="49" t="e">
        <f>V132/Ф_2!V131/100</f>
        <v>#DIV/0!</v>
      </c>
      <c r="X132" s="158">
        <f>I132+L132+O132+R132+U132</f>
        <v>0</v>
      </c>
    </row>
    <row r="133" spans="1:24" ht="12.75" thickBot="1" x14ac:dyDescent="0.25">
      <c r="A133" s="513"/>
      <c r="B133" s="25" t="s">
        <v>178</v>
      </c>
      <c r="C133" s="529"/>
      <c r="D133" s="319"/>
      <c r="E133" s="320"/>
      <c r="F133" s="321"/>
      <c r="G133" s="90">
        <f>G130+G131+G132</f>
        <v>0</v>
      </c>
      <c r="H133" s="50" t="e">
        <f>G133/Ф_2!G132*100</f>
        <v>#DIV/0!</v>
      </c>
      <c r="I133" s="162">
        <f t="shared" ref="I133:X133" si="74">I130+I131+I132</f>
        <v>0</v>
      </c>
      <c r="J133" s="77">
        <f t="shared" si="74"/>
        <v>0</v>
      </c>
      <c r="K133" s="50" t="e">
        <f>J133/Ф_2!J132/100</f>
        <v>#DIV/0!</v>
      </c>
      <c r="L133" s="174">
        <f t="shared" si="74"/>
        <v>0</v>
      </c>
      <c r="M133" s="90">
        <f t="shared" si="74"/>
        <v>0</v>
      </c>
      <c r="N133" s="50" t="e">
        <f>M133/Ф_2!M132/100</f>
        <v>#DIV/0!</v>
      </c>
      <c r="O133" s="162">
        <f t="shared" si="74"/>
        <v>0</v>
      </c>
      <c r="P133" s="77">
        <f t="shared" si="74"/>
        <v>0</v>
      </c>
      <c r="Q133" s="50" t="e">
        <f>P133/Ф_2!P132/100</f>
        <v>#DIV/0!</v>
      </c>
      <c r="R133" s="174">
        <f t="shared" si="74"/>
        <v>0</v>
      </c>
      <c r="S133" s="90">
        <f t="shared" si="74"/>
        <v>0</v>
      </c>
      <c r="T133" s="50" t="e">
        <f>S133/Ф_2!S132/100</f>
        <v>#DIV/0!</v>
      </c>
      <c r="U133" s="162">
        <f t="shared" si="74"/>
        <v>0</v>
      </c>
      <c r="V133" s="77">
        <f t="shared" si="74"/>
        <v>0</v>
      </c>
      <c r="W133" s="50" t="e">
        <f>V133/Ф_2!V132/100</f>
        <v>#DIV/0!</v>
      </c>
      <c r="X133" s="162">
        <f t="shared" si="74"/>
        <v>0</v>
      </c>
    </row>
    <row r="134" spans="1:24" ht="10.9" customHeight="1" x14ac:dyDescent="0.2">
      <c r="A134" s="133" t="s">
        <v>0</v>
      </c>
      <c r="B134" s="55"/>
      <c r="C134" s="55"/>
      <c r="D134" s="316"/>
      <c r="E134" s="317"/>
      <c r="F134" s="318"/>
      <c r="G134" s="214"/>
      <c r="H134" s="55"/>
      <c r="I134" s="157"/>
      <c r="J134" s="55"/>
      <c r="K134" s="55"/>
      <c r="L134" s="169"/>
      <c r="M134" s="87"/>
      <c r="N134" s="55"/>
      <c r="O134" s="157"/>
      <c r="P134" s="55"/>
      <c r="Q134" s="55"/>
      <c r="R134" s="169"/>
      <c r="S134" s="87"/>
      <c r="T134" s="55"/>
      <c r="U134" s="157"/>
      <c r="V134" s="55"/>
      <c r="W134" s="55"/>
      <c r="X134" s="157"/>
    </row>
    <row r="135" spans="1:24" x14ac:dyDescent="0.2">
      <c r="A135" s="134" t="s">
        <v>51</v>
      </c>
      <c r="B135" s="28" t="s">
        <v>30</v>
      </c>
      <c r="C135" s="62" t="s">
        <v>30</v>
      </c>
      <c r="D135" s="319"/>
      <c r="E135" s="314" t="s">
        <v>2</v>
      </c>
      <c r="F135" s="315">
        <v>2</v>
      </c>
      <c r="G135" s="84">
        <f>SUMIFS(Квитанции!Q:Q,Квитанции!B:B,G$8,Квитанции!G:G,$F135,Квитанции!K:K,$E135,Квитанции!F:F,2,Квитанции!C:C,0)</f>
        <v>0</v>
      </c>
      <c r="H135" s="49" t="s">
        <v>30</v>
      </c>
      <c r="I135" s="328">
        <f>SUMIFS(Квитанции!R:R,Квитанции!B:B,G$8,Квитанции!G:G,$F135,Квитанции!K:K,$E135,Квитанции!F:F,2,Квитанции!C:C,0)</f>
        <v>0</v>
      </c>
      <c r="J135" s="72">
        <f>SUMIFS(Квитанции!Q:Q,Квитанции!B:B,J$8,Квитанции!G:G,$F135,Квитанции!K:K,$E135,Квитанции!F:F,2,Квитанции!C:C,0)</f>
        <v>0</v>
      </c>
      <c r="K135" s="49" t="s">
        <v>30</v>
      </c>
      <c r="L135" s="167">
        <f>SUMIFS(Квитанции!R:R,Квитанции!B:B,J$8,Квитанции!G:G,$F135,Квитанции!K:K,$E135,Квитанции!F:F,2,Квитанции!C:C,0)</f>
        <v>0</v>
      </c>
      <c r="M135" s="84">
        <f>SUMIFS(Квитанции!Q:Q,Квитанции!B:B,M$8,Квитанции!G:G,$F135,Квитанции!K:K,$E135,Квитанции!F:F,2,Квитанции!C:C,0)</f>
        <v>0</v>
      </c>
      <c r="N135" s="49" t="s">
        <v>30</v>
      </c>
      <c r="O135" s="155">
        <f>SUMIFS(Квитанции!R:R,Квитанции!B:B,M$8,Квитанции!G:G,$F135,Квитанции!K:K,$E135,Квитанции!F:F,2,Квитанции!C:C,0)</f>
        <v>0</v>
      </c>
      <c r="P135" s="72">
        <f>SUMIFS(Квитанции!Q:Q,Квитанции!B:B,P$8,Квитанции!G:G,$F135,Квитанции!K:K,$E135,Квитанции!F:F,2,Квитанции!C:C,0)</f>
        <v>0</v>
      </c>
      <c r="Q135" s="49" t="s">
        <v>30</v>
      </c>
      <c r="R135" s="167">
        <f>SUMIFS(Квитанции!R:R,Квитанции!B:B,P$8,Квитанции!G:G,$F135,Квитанции!K:K,$E135,Квитанции!F:F,2,Квитанции!C:C,0)</f>
        <v>0</v>
      </c>
      <c r="S135" s="84">
        <f>SUMIFS(Квитанции!Q:Q,Квитанции!B:B,S$8,Квитанции!G:G,$F135,Квитанции!K:K,$E135,Квитанции!F:F,2,Квитанции!C:C,0)</f>
        <v>0</v>
      </c>
      <c r="T135" s="49" t="s">
        <v>30</v>
      </c>
      <c r="U135" s="155">
        <f>SUMIFS(Квитанции!R:R,Квитанции!B:B,S$8,Квитанции!G:G,$F135,Квитанции!K:K,$E135,Квитанции!F:F,2,Квитанции!C:C,0)</f>
        <v>0</v>
      </c>
      <c r="V135" s="28">
        <f>G135+J135+M135+P135+S135</f>
        <v>0</v>
      </c>
      <c r="W135" s="49" t="s">
        <v>30</v>
      </c>
      <c r="X135" s="158">
        <f>U135+R135+O135+L135+I135</f>
        <v>0</v>
      </c>
    </row>
    <row r="136" spans="1:24" ht="12.75" thickBot="1" x14ac:dyDescent="0.25">
      <c r="A136" s="136" t="s">
        <v>52</v>
      </c>
      <c r="B136" s="77" t="s">
        <v>30</v>
      </c>
      <c r="C136" s="70" t="s">
        <v>30</v>
      </c>
      <c r="D136" s="319"/>
      <c r="E136" s="314" t="s">
        <v>2</v>
      </c>
      <c r="F136" s="315">
        <v>1</v>
      </c>
      <c r="G136" s="85">
        <f>SUMIFS(Квитанции!Q:Q,Квитанции!B:B,G$8,Квитанции!G:G,$F136,Квитанции!K:K,$E136,Квитанции!F:F,2,Квитанции!C:C,0)</f>
        <v>0</v>
      </c>
      <c r="H136" s="50" t="s">
        <v>30</v>
      </c>
      <c r="I136" s="383">
        <f>SUMIFS(Квитанции!R:R,Квитанции!B:B,G$8,Квитанции!G:G,$F136,Квитанции!K:K,$E136,Квитанции!F:F,2,Квитанции!C:C,0)</f>
        <v>0</v>
      </c>
      <c r="J136" s="73">
        <f>SUMIFS(Квитанции!Q:Q,Квитанции!B:B,J$8,Квитанции!G:G,$F136,Квитанции!K:K,$E136,Квитанции!F:F,2,Квитанции!C:C,0)</f>
        <v>0</v>
      </c>
      <c r="K136" s="50" t="s">
        <v>30</v>
      </c>
      <c r="L136" s="168">
        <f>SUMIFS(Квитанции!R:R,Квитанции!B:B,J$8,Квитанции!G:G,$F136,Квитанции!K:K,$E136,Квитанции!F:F,2,Квитанции!C:C,0)</f>
        <v>0</v>
      </c>
      <c r="M136" s="85">
        <f>SUMIFS(Квитанции!Q:Q,Квитанции!B:B,M$8,Квитанции!G:G,$F136,Квитанции!K:K,$E136,Квитанции!F:F,2,Квитанции!C:C,0)</f>
        <v>0</v>
      </c>
      <c r="N136" s="50" t="s">
        <v>30</v>
      </c>
      <c r="O136" s="156">
        <f>SUMIFS(Квитанции!R:R,Квитанции!B:B,M$8,Квитанции!G:G,$F136,Квитанции!K:K,$E136,Квитанции!F:F,2,Квитанции!C:C,0)</f>
        <v>0</v>
      </c>
      <c r="P136" s="73">
        <f>SUMIFS(Квитанции!Q:Q,Квитанции!B:B,P$8,Квитанции!G:G,$F136,Квитанции!K:K,$E136,Квитанции!F:F,2,Квитанции!C:C,0)</f>
        <v>0</v>
      </c>
      <c r="Q136" s="50" t="s">
        <v>30</v>
      </c>
      <c r="R136" s="168">
        <f>SUMIFS(Квитанции!R:R,Квитанции!B:B,P$8,Квитанции!G:G,$F136,Квитанции!K:K,$E136,Квитанции!F:F,2,Квитанции!C:C,0)</f>
        <v>0</v>
      </c>
      <c r="S136" s="85">
        <f>SUMIFS(Квитанции!Q:Q,Квитанции!B:B,S$8,Квитанции!G:G,$F136,Квитанции!K:K,$E136,Квитанции!F:F,2,Квитанции!C:C,0)</f>
        <v>0</v>
      </c>
      <c r="T136" s="50" t="s">
        <v>30</v>
      </c>
      <c r="U136" s="156">
        <f>SUMIFS(Квитанции!R:R,Квитанции!B:B,S$8,Квитанции!G:G,$F136,Квитанции!K:K,$E136,Квитанции!F:F,2,Квитанции!C:C,0)</f>
        <v>0</v>
      </c>
      <c r="V136" s="28">
        <f>G136+J136+M136+P136+S136</f>
        <v>0</v>
      </c>
      <c r="W136" s="54" t="s">
        <v>30</v>
      </c>
      <c r="X136" s="162">
        <f>U136+R136+O136+L136+I136</f>
        <v>0</v>
      </c>
    </row>
    <row r="137" spans="1:24" ht="11.45" customHeight="1" x14ac:dyDescent="0.2">
      <c r="A137" s="508" t="s">
        <v>174</v>
      </c>
      <c r="B137" s="15" t="s">
        <v>176</v>
      </c>
      <c r="C137" s="527" t="s">
        <v>16</v>
      </c>
      <c r="D137" s="313">
        <v>1</v>
      </c>
      <c r="E137" s="314" t="s">
        <v>201</v>
      </c>
      <c r="F137" s="315">
        <v>1</v>
      </c>
      <c r="G137" s="83">
        <f>SUMIFS(Квитанции!Q:Q,Квитанции!B:B,G$8,Квитанции!D:D,$B137,Квитанции!E:E,$D137,Квитанции!K:K,$E137,Квитанции!F:F,$F137,Квитанции!C:C,0)</f>
        <v>0</v>
      </c>
      <c r="H137" s="46" t="e">
        <f>G137/Ф_2!G136*100</f>
        <v>#DIV/0!</v>
      </c>
      <c r="I137" s="154">
        <f>SUMIFS(Квитанции!R:R,Квитанции!B:B,G$8,Квитанции!D:D,$B137,Квитанции!E:E,$D137,Квитанции!K:K,$E137,Квитанции!F:F,$F137,Квитанции!C:C,0)</f>
        <v>0</v>
      </c>
      <c r="J137" s="71">
        <f>SUMIFS(Квитанции!Q:Q,Квитанции!B:B,J$8,Квитанции!D:D,$B137,Квитанции!E:E,$D137,Квитанции!K:K,$E137,Квитанции!F:F,$F137,Квитанции!C:C,0)</f>
        <v>0</v>
      </c>
      <c r="K137" s="46" t="e">
        <f>J137/Ф_2!J136*100</f>
        <v>#DIV/0!</v>
      </c>
      <c r="L137" s="166">
        <f>SUMIFS(Квитанции!R:R,Квитанции!B:B,J$8,Квитанции!D:D,$B137,Квитанции!E:E,$D137,Квитанции!K:K,$E137,Квитанции!F:F,$F137,Квитанции!C:C,0)</f>
        <v>0</v>
      </c>
      <c r="M137" s="83">
        <f>SUMIFS(Квитанции!Q:Q,Квитанции!B:B,M$8,Квитанции!D:D,$B137,Квитанции!E:E,$D137,Квитанции!K:K,$E137,Квитанции!F:F,$F137,Квитанции!C:C,0)</f>
        <v>0</v>
      </c>
      <c r="N137" s="46" t="e">
        <f>M137/Ф_2!M136*100</f>
        <v>#DIV/0!</v>
      </c>
      <c r="O137" s="154">
        <f>SUMIFS(Квитанции!R:R,Квитанции!B:B,M$8,Квитанции!D:D,$B137,Квитанции!E:E,$D137,Квитанции!K:K,$E137,Квитанции!F:F,$F137,Квитанции!C:C,0)</f>
        <v>0</v>
      </c>
      <c r="P137" s="71">
        <f>SUMIFS(Квитанции!Q:Q,Квитанции!B:B,P$8,Квитанции!D:D,$B137,Квитанции!E:E,$D137,Квитанции!K:K,$E137,Квитанции!F:F,$F137,Квитанции!C:C,0)</f>
        <v>0</v>
      </c>
      <c r="Q137" s="46" t="e">
        <f>P137/Ф_2!P136*100</f>
        <v>#DIV/0!</v>
      </c>
      <c r="R137" s="166">
        <f>SUMIFS(Квитанции!R:R,Квитанции!B:B,P$8,Квитанции!D:D,$B137,Квитанции!E:E,$D137,Квитанции!K:K,$E137,Квитанции!F:F,$F137,Квитанции!C:C,0)</f>
        <v>0</v>
      </c>
      <c r="S137" s="83">
        <f>SUMIFS(Квитанции!Q:Q,Квитанции!B:B,S$8,Квитанции!D:D,$B137,Квитанции!E:E,$D137,Квитанции!K:K,$E137,Квитанции!F:F,$F137,Квитанции!C:C,0)</f>
        <v>0</v>
      </c>
      <c r="T137" s="46" t="e">
        <f>S137/Ф_2!S136*100</f>
        <v>#DIV/0!</v>
      </c>
      <c r="U137" s="154">
        <f>SUMIFS(Квитанции!R:R,Квитанции!B:B,S$8,Квитанции!D:D,$B137,Квитанции!E:E,$D137,Квитанции!K:K,$E137,Квитанции!F:F,$F137,Квитанции!C:C,0)</f>
        <v>0</v>
      </c>
      <c r="V137" s="101">
        <f>G137+J137+M137+P137+S137</f>
        <v>0</v>
      </c>
      <c r="W137" s="51" t="e">
        <f>V137/Ф_2!V136/100</f>
        <v>#DIV/0!</v>
      </c>
      <c r="X137" s="161">
        <f>I137+L137+O137+R137+U137</f>
        <v>0</v>
      </c>
    </row>
    <row r="138" spans="1:24" ht="11.45" customHeight="1" x14ac:dyDescent="0.2">
      <c r="A138" s="509"/>
      <c r="B138" s="13" t="s">
        <v>10</v>
      </c>
      <c r="C138" s="528"/>
      <c r="D138" s="313">
        <v>1</v>
      </c>
      <c r="E138" s="314" t="s">
        <v>201</v>
      </c>
      <c r="F138" s="315">
        <v>1</v>
      </c>
      <c r="G138" s="84">
        <f>SUMIFS(Квитанции!Q:Q,Квитанции!B:B,G$8,Квитанции!D:D,$B138,Квитанции!E:E,$D138,Квитанции!K:K,$E138,Квитанции!F:F,$F138,Квитанции!C:C,0)</f>
        <v>0</v>
      </c>
      <c r="H138" s="47" t="e">
        <f>G138/Ф_2!G137*100</f>
        <v>#DIV/0!</v>
      </c>
      <c r="I138" s="155">
        <f>SUMIFS(Квитанции!R:R,Квитанции!B:B,G$8,Квитанции!D:D,$B138,Квитанции!E:E,$D138,Квитанции!K:K,$E138,Квитанции!F:F,$F138,Квитанции!C:C,0)</f>
        <v>0</v>
      </c>
      <c r="J138" s="72">
        <f>SUMIFS(Квитанции!Q:Q,Квитанции!B:B,J$8,Квитанции!D:D,$B138,Квитанции!E:E,$D138,Квитанции!K:K,$E138,Квитанции!F:F,$F138,Квитанции!C:C,0)</f>
        <v>0</v>
      </c>
      <c r="K138" s="47" t="e">
        <f>J138/Ф_2!J137*100</f>
        <v>#DIV/0!</v>
      </c>
      <c r="L138" s="167">
        <f>SUMIFS(Квитанции!R:R,Квитанции!B:B,J$8,Квитанции!D:D,$B138,Квитанции!E:E,$D138,Квитанции!K:K,$E138,Квитанции!F:F,$F138,Квитанции!C:C,0)</f>
        <v>0</v>
      </c>
      <c r="M138" s="84">
        <f>SUMIFS(Квитанции!Q:Q,Квитанции!B:B,M$8,Квитанции!D:D,$B138,Квитанции!E:E,$D138,Квитанции!K:K,$E138,Квитанции!F:F,$F138,Квитанции!C:C,0)</f>
        <v>0</v>
      </c>
      <c r="N138" s="47" t="e">
        <f>M138/Ф_2!M137*100</f>
        <v>#DIV/0!</v>
      </c>
      <c r="O138" s="155">
        <f>SUMIFS(Квитанции!R:R,Квитанции!B:B,M$8,Квитанции!D:D,$B138,Квитанции!E:E,$D138,Квитанции!K:K,$E138,Квитанции!F:F,$F138,Квитанции!C:C,0)</f>
        <v>0</v>
      </c>
      <c r="P138" s="72">
        <f>SUMIFS(Квитанции!Q:Q,Квитанции!B:B,P$8,Квитанции!D:D,$B138,Квитанции!E:E,$D138,Квитанции!K:K,$E138,Квитанции!F:F,$F138,Квитанции!C:C,0)</f>
        <v>0</v>
      </c>
      <c r="Q138" s="47" t="e">
        <f>P138/Ф_2!P137*100</f>
        <v>#DIV/0!</v>
      </c>
      <c r="R138" s="167">
        <f>SUMIFS(Квитанции!R:R,Квитанции!B:B,P$8,Квитанции!D:D,$B138,Квитанции!E:E,$D138,Квитанции!K:K,$E138,Квитанции!F:F,$F138,Квитанции!C:C,0)</f>
        <v>0</v>
      </c>
      <c r="S138" s="84">
        <f>SUMIFS(Квитанции!Q:Q,Квитанции!B:B,S$8,Квитанции!D:D,$B138,Квитанции!E:E,$D138,Квитанции!K:K,$E138,Квитанции!F:F,$F138,Квитанции!C:C,0)</f>
        <v>0</v>
      </c>
      <c r="T138" s="47" t="e">
        <f>S138/Ф_2!S137*100</f>
        <v>#DIV/0!</v>
      </c>
      <c r="U138" s="155">
        <f>SUMIFS(Квитанции!R:R,Квитанции!B:B,S$8,Квитанции!D:D,$B138,Квитанции!E:E,$D138,Квитанции!K:K,$E138,Квитанции!F:F,$F138,Квитанции!C:C,0)</f>
        <v>0</v>
      </c>
      <c r="V138" s="28">
        <f>G138+J138+M138+P138+S138</f>
        <v>0</v>
      </c>
      <c r="W138" s="49" t="e">
        <f>V138/Ф_2!V137/100</f>
        <v>#DIV/0!</v>
      </c>
      <c r="X138" s="158">
        <f>I138+L138+O138+R138+U138</f>
        <v>0</v>
      </c>
    </row>
    <row r="139" spans="1:24" ht="11.45" customHeight="1" x14ac:dyDescent="0.2">
      <c r="A139" s="509"/>
      <c r="B139" s="13" t="s">
        <v>177</v>
      </c>
      <c r="C139" s="528"/>
      <c r="D139" s="313">
        <v>1</v>
      </c>
      <c r="E139" s="314" t="s">
        <v>201</v>
      </c>
      <c r="F139" s="315">
        <v>1</v>
      </c>
      <c r="G139" s="84">
        <f>SUMIFS(Квитанции!Q:Q,Квитанции!B:B,G$8,Квитанции!D:D,$B139,Квитанции!E:E,$D139,Квитанции!K:K,$E139,Квитанции!F:F,$F139,Квитанции!C:C,0)</f>
        <v>0</v>
      </c>
      <c r="H139" s="47" t="e">
        <f>G139/Ф_2!G138*100</f>
        <v>#DIV/0!</v>
      </c>
      <c r="I139" s="155">
        <f>SUMIFS(Квитанции!R:R,Квитанции!B:B,G$8,Квитанции!D:D,$B139,Квитанции!E:E,$D139,Квитанции!K:K,$E139,Квитанции!F:F,$F139,Квитанции!C:C,0)</f>
        <v>0</v>
      </c>
      <c r="J139" s="72">
        <f>SUMIFS(Квитанции!Q:Q,Квитанции!B:B,J$8,Квитанции!D:D,$B139,Квитанции!E:E,$D139,Квитанции!K:K,$E139,Квитанции!F:F,$F139,Квитанции!C:C,0)</f>
        <v>0</v>
      </c>
      <c r="K139" s="47" t="e">
        <f>J139/Ф_2!J138*100</f>
        <v>#DIV/0!</v>
      </c>
      <c r="L139" s="167">
        <f>SUMIFS(Квитанции!R:R,Квитанции!B:B,J$8,Квитанции!D:D,$B139,Квитанции!E:E,$D139,Квитанции!K:K,$E139,Квитанции!F:F,$F139,Квитанции!C:C,0)</f>
        <v>0</v>
      </c>
      <c r="M139" s="84">
        <f>SUMIFS(Квитанции!Q:Q,Квитанции!B:B,M$8,Квитанции!D:D,$B139,Квитанции!E:E,$D139,Квитанции!K:K,$E139,Квитанции!F:F,$F139,Квитанции!C:C,0)</f>
        <v>0</v>
      </c>
      <c r="N139" s="47" t="e">
        <f>M139/Ф_2!M138*100</f>
        <v>#DIV/0!</v>
      </c>
      <c r="O139" s="155">
        <f>SUMIFS(Квитанции!R:R,Квитанции!B:B,M$8,Квитанции!D:D,$B139,Квитанции!E:E,$D139,Квитанции!K:K,$E139,Квитанции!F:F,$F139,Квитанции!C:C,0)</f>
        <v>0</v>
      </c>
      <c r="P139" s="72">
        <f>SUMIFS(Квитанции!Q:Q,Квитанции!B:B,P$8,Квитанции!D:D,$B139,Квитанции!E:E,$D139,Квитанции!K:K,$E139,Квитанции!F:F,$F139,Квитанции!C:C,0)</f>
        <v>0</v>
      </c>
      <c r="Q139" s="47" t="e">
        <f>P139/Ф_2!P138*100</f>
        <v>#DIV/0!</v>
      </c>
      <c r="R139" s="167">
        <f>SUMIFS(Квитанции!R:R,Квитанции!B:B,P$8,Квитанции!D:D,$B139,Квитанции!E:E,$D139,Квитанции!K:K,$E139,Квитанции!F:F,$F139,Квитанции!C:C,0)</f>
        <v>0</v>
      </c>
      <c r="S139" s="84">
        <f>SUMIFS(Квитанции!Q:Q,Квитанции!B:B,S$8,Квитанции!D:D,$B139,Квитанции!E:E,$D139,Квитанции!K:K,$E139,Квитанции!F:F,$F139,Квитанции!C:C,0)</f>
        <v>0</v>
      </c>
      <c r="T139" s="47" t="e">
        <f>S139/Ф_2!S138*100</f>
        <v>#DIV/0!</v>
      </c>
      <c r="U139" s="155">
        <f>SUMIFS(Квитанции!R:R,Квитанции!B:B,S$8,Квитанции!D:D,$B139,Квитанции!E:E,$D139,Квитанции!K:K,$E139,Квитанции!F:F,$F139,Квитанции!C:C,0)</f>
        <v>0</v>
      </c>
      <c r="V139" s="102">
        <f>G139+J139+M139+P139+S139</f>
        <v>0</v>
      </c>
      <c r="W139" s="49" t="e">
        <f>V139/Ф_2!V138/100</f>
        <v>#DIV/0!</v>
      </c>
      <c r="X139" s="158">
        <f>I139+L139+O139+R139+U139</f>
        <v>0</v>
      </c>
    </row>
    <row r="140" spans="1:24" ht="11.45" customHeight="1" thickBot="1" x14ac:dyDescent="0.25">
      <c r="A140" s="509"/>
      <c r="B140" s="25" t="s">
        <v>178</v>
      </c>
      <c r="C140" s="529"/>
      <c r="D140" s="319"/>
      <c r="E140" s="320"/>
      <c r="F140" s="321"/>
      <c r="G140" s="90">
        <f>G137+G138+G139</f>
        <v>0</v>
      </c>
      <c r="H140" s="50" t="e">
        <f>G140/Ф_2!G127*100</f>
        <v>#DIV/0!</v>
      </c>
      <c r="I140" s="162">
        <f t="shared" ref="I140:J140" si="75">I137+I138+I139</f>
        <v>0</v>
      </c>
      <c r="J140" s="77">
        <f t="shared" si="75"/>
        <v>0</v>
      </c>
      <c r="K140" s="50" t="e">
        <f>J140/Ф_2!J127*100</f>
        <v>#DIV/0!</v>
      </c>
      <c r="L140" s="174">
        <f t="shared" ref="L140:M140" si="76">L137+L138+L139</f>
        <v>0</v>
      </c>
      <c r="M140" s="90">
        <f t="shared" si="76"/>
        <v>0</v>
      </c>
      <c r="N140" s="50" t="e">
        <f>M140/Ф_2!M127*100</f>
        <v>#DIV/0!</v>
      </c>
      <c r="O140" s="162">
        <f t="shared" ref="O140:P140" si="77">O137+O138+O139</f>
        <v>0</v>
      </c>
      <c r="P140" s="77">
        <f t="shared" si="77"/>
        <v>0</v>
      </c>
      <c r="Q140" s="50" t="e">
        <f>P140/Ф_2!P127*100</f>
        <v>#DIV/0!</v>
      </c>
      <c r="R140" s="174">
        <f t="shared" ref="R140:S140" si="78">R137+R138+R139</f>
        <v>0</v>
      </c>
      <c r="S140" s="90">
        <f t="shared" si="78"/>
        <v>0</v>
      </c>
      <c r="T140" s="50" t="e">
        <f>S140/Ф_2!S127*100</f>
        <v>#DIV/0!</v>
      </c>
      <c r="U140" s="162">
        <f t="shared" ref="U140:V140" si="79">U137+U138+U139</f>
        <v>0</v>
      </c>
      <c r="V140" s="77">
        <f t="shared" si="79"/>
        <v>0</v>
      </c>
      <c r="W140" s="50" t="e">
        <f>V140/Ф_2!V127*100</f>
        <v>#DIV/0!</v>
      </c>
      <c r="X140" s="162">
        <f t="shared" ref="X140" si="80">X137+X138+X139</f>
        <v>0</v>
      </c>
    </row>
    <row r="141" spans="1:24" ht="11.45" customHeight="1" x14ac:dyDescent="0.2">
      <c r="A141" s="509"/>
      <c r="B141" s="15" t="s">
        <v>176</v>
      </c>
      <c r="C141" s="527" t="s">
        <v>17</v>
      </c>
      <c r="D141" s="313">
        <v>3</v>
      </c>
      <c r="E141" s="314" t="s">
        <v>201</v>
      </c>
      <c r="F141" s="315">
        <v>1</v>
      </c>
      <c r="G141" s="83">
        <f>SUMIFS(Квитанции!Q:Q,Квитанции!B:B,G$8,Квитанции!D:D,$B141,Квитанции!E:E,$D141,Квитанции!K:K,$E141,Квитанции!F:F,$F141,Квитанции!C:C,0)</f>
        <v>0</v>
      </c>
      <c r="H141" s="46" t="e">
        <f>G141/Ф_2!G140*100</f>
        <v>#DIV/0!</v>
      </c>
      <c r="I141" s="154">
        <f>SUMIFS(Квитанции!R:R,Квитанции!B:B,G$8,Квитанции!D:D,$B141,Квитанции!E:E,$D141,Квитанции!K:K,$E141,Квитанции!F:F,$F141,Квитанции!C:C,0)</f>
        <v>0</v>
      </c>
      <c r="J141" s="71">
        <f>SUMIFS(Квитанции!Q:Q,Квитанции!B:B,J$8,Квитанции!D:D,$B141,Квитанции!E:E,$D141,Квитанции!K:K,$E141,Квитанции!F:F,$F141,Квитанции!C:C,0)</f>
        <v>0</v>
      </c>
      <c r="K141" s="46" t="e">
        <f>J141/Ф_2!J140*100</f>
        <v>#DIV/0!</v>
      </c>
      <c r="L141" s="166">
        <f>SUMIFS(Квитанции!R:R,Квитанции!B:B,J$8,Квитанции!D:D,$B141,Квитанции!E:E,$D141,Квитанции!K:K,$E141,Квитанции!F:F,$F141,Квитанции!C:C,0)</f>
        <v>0</v>
      </c>
      <c r="M141" s="83">
        <f>SUMIFS(Квитанции!Q:Q,Квитанции!B:B,M$8,Квитанции!D:D,$B141,Квитанции!E:E,$D141,Квитанции!K:K,$E141,Квитанции!F:F,$F141,Квитанции!C:C,0)</f>
        <v>0</v>
      </c>
      <c r="N141" s="46" t="e">
        <f>M141/Ф_2!M140*100</f>
        <v>#DIV/0!</v>
      </c>
      <c r="O141" s="154">
        <f>SUMIFS(Квитанции!R:R,Квитанции!B:B,M$8,Квитанции!D:D,$B141,Квитанции!E:E,$D141,Квитанции!K:K,$E141,Квитанции!F:F,$F141,Квитанции!C:C,0)</f>
        <v>0</v>
      </c>
      <c r="P141" s="71">
        <f>SUMIFS(Квитанции!Q:Q,Квитанции!B:B,P$8,Квитанции!D:D,$B141,Квитанции!E:E,$D141,Квитанции!K:K,$E141,Квитанции!F:F,$F141,Квитанции!C:C,0)</f>
        <v>0</v>
      </c>
      <c r="Q141" s="46" t="e">
        <f>P141/Ф_2!P140*100</f>
        <v>#DIV/0!</v>
      </c>
      <c r="R141" s="166">
        <f>SUMIFS(Квитанции!R:R,Квитанции!B:B,P$8,Квитанции!D:D,$B141,Квитанции!E:E,$D141,Квитанции!K:K,$E141,Квитанции!F:F,$F141,Квитанции!C:C,0)</f>
        <v>0</v>
      </c>
      <c r="S141" s="83">
        <f>SUMIFS(Квитанции!Q:Q,Квитанции!B:B,S$8,Квитанции!D:D,$B141,Квитанции!E:E,$D141,Квитанции!K:K,$E141,Квитанции!F:F,$F141,Квитанции!C:C,0)</f>
        <v>0</v>
      </c>
      <c r="T141" s="46" t="e">
        <f>S141/Ф_2!S140*100</f>
        <v>#DIV/0!</v>
      </c>
      <c r="U141" s="154">
        <f>SUMIFS(Квитанции!R:R,Квитанции!B:B,S$8,Квитанции!D:D,$B141,Квитанции!E:E,$D141,Квитанции!K:K,$E141,Квитанции!F:F,$F141,Квитанции!C:C,0)</f>
        <v>0</v>
      </c>
      <c r="V141" s="101">
        <f>G141+J141+M141+P141+S141</f>
        <v>0</v>
      </c>
      <c r="W141" s="51" t="e">
        <f>V141/Ф_2!V140/100</f>
        <v>#DIV/0!</v>
      </c>
      <c r="X141" s="161">
        <f>I141+L141+O141+R141+U141</f>
        <v>0</v>
      </c>
    </row>
    <row r="142" spans="1:24" ht="11.45" customHeight="1" x14ac:dyDescent="0.2">
      <c r="A142" s="509"/>
      <c r="B142" s="13" t="s">
        <v>10</v>
      </c>
      <c r="C142" s="528"/>
      <c r="D142" s="313">
        <v>3</v>
      </c>
      <c r="E142" s="314" t="s">
        <v>201</v>
      </c>
      <c r="F142" s="315">
        <v>1</v>
      </c>
      <c r="G142" s="84">
        <f>SUMIFS(Квитанции!Q:Q,Квитанции!B:B,G$8,Квитанции!D:D,$B142,Квитанции!E:E,$D142,Квитанции!K:K,$E142,Квитанции!F:F,$F142,Квитанции!C:C,0)</f>
        <v>0</v>
      </c>
      <c r="H142" s="47" t="e">
        <f>G142/Ф_2!G141*100</f>
        <v>#DIV/0!</v>
      </c>
      <c r="I142" s="155">
        <f>SUMIFS(Квитанции!R:R,Квитанции!B:B,G$8,Квитанции!D:D,$B142,Квитанции!E:E,$D142,Квитанции!K:K,$E142,Квитанции!F:F,$F142,Квитанции!C:C,0)</f>
        <v>0</v>
      </c>
      <c r="J142" s="72">
        <f>SUMIFS(Квитанции!Q:Q,Квитанции!B:B,J$8,Квитанции!D:D,$B142,Квитанции!E:E,$D142,Квитанции!K:K,$E142,Квитанции!F:F,$F142,Квитанции!C:C,0)</f>
        <v>0</v>
      </c>
      <c r="K142" s="47" t="e">
        <f>J142/Ф_2!J141*100</f>
        <v>#DIV/0!</v>
      </c>
      <c r="L142" s="167">
        <f>SUMIFS(Квитанции!R:R,Квитанции!B:B,J$8,Квитанции!D:D,$B142,Квитанции!E:E,$D142,Квитанции!K:K,$E142,Квитанции!F:F,$F142,Квитанции!C:C,0)</f>
        <v>0</v>
      </c>
      <c r="M142" s="84">
        <f>SUMIFS(Квитанции!Q:Q,Квитанции!B:B,M$8,Квитанции!D:D,$B142,Квитанции!E:E,$D142,Квитанции!K:K,$E142,Квитанции!F:F,$F142,Квитанции!C:C,0)</f>
        <v>0</v>
      </c>
      <c r="N142" s="47" t="e">
        <f>M142/Ф_2!M141*100</f>
        <v>#DIV/0!</v>
      </c>
      <c r="O142" s="155">
        <f>SUMIFS(Квитанции!R:R,Квитанции!B:B,M$8,Квитанции!D:D,$B142,Квитанции!E:E,$D142,Квитанции!K:K,$E142,Квитанции!F:F,$F142,Квитанции!C:C,0)</f>
        <v>0</v>
      </c>
      <c r="P142" s="72">
        <f>SUMIFS(Квитанции!Q:Q,Квитанции!B:B,P$8,Квитанции!D:D,$B142,Квитанции!E:E,$D142,Квитанции!K:K,$E142,Квитанции!F:F,$F142,Квитанции!C:C,0)</f>
        <v>0</v>
      </c>
      <c r="Q142" s="47" t="e">
        <f>P142/Ф_2!P141*100</f>
        <v>#DIV/0!</v>
      </c>
      <c r="R142" s="167">
        <f>SUMIFS(Квитанции!R:R,Квитанции!B:B,P$8,Квитанции!D:D,$B142,Квитанции!E:E,$D142,Квитанции!K:K,$E142,Квитанции!F:F,$F142,Квитанции!C:C,0)</f>
        <v>0</v>
      </c>
      <c r="S142" s="84">
        <f>SUMIFS(Квитанции!Q:Q,Квитанции!B:B,S$8,Квитанции!D:D,$B142,Квитанции!E:E,$D142,Квитанции!K:K,$E142,Квитанции!F:F,$F142,Квитанции!C:C,0)</f>
        <v>0</v>
      </c>
      <c r="T142" s="47" t="e">
        <f>S142/Ф_2!S141*100</f>
        <v>#DIV/0!</v>
      </c>
      <c r="U142" s="155">
        <f>SUMIFS(Квитанции!R:R,Квитанции!B:B,S$8,Квитанции!D:D,$B142,Квитанции!E:E,$D142,Квитанции!K:K,$E142,Квитанции!F:F,$F142,Квитанции!C:C,0)</f>
        <v>0</v>
      </c>
      <c r="V142" s="28">
        <f>G142+J142+M142+P142+S142</f>
        <v>0</v>
      </c>
      <c r="W142" s="49" t="e">
        <f>V142/Ф_2!V141/100</f>
        <v>#DIV/0!</v>
      </c>
      <c r="X142" s="158">
        <f>I142+L142+O142+R142+U142</f>
        <v>0</v>
      </c>
    </row>
    <row r="143" spans="1:24" ht="11.45" customHeight="1" x14ac:dyDescent="0.2">
      <c r="A143" s="509"/>
      <c r="B143" s="13" t="s">
        <v>177</v>
      </c>
      <c r="C143" s="528"/>
      <c r="D143" s="313">
        <v>3</v>
      </c>
      <c r="E143" s="314" t="s">
        <v>201</v>
      </c>
      <c r="F143" s="315">
        <v>1</v>
      </c>
      <c r="G143" s="84">
        <f>SUMIFS(Квитанции!Q:Q,Квитанции!B:B,G$8,Квитанции!D:D,$B143,Квитанции!E:E,$D143,Квитанции!K:K,$E143,Квитанции!F:F,$F143,Квитанции!C:C,0)</f>
        <v>0</v>
      </c>
      <c r="H143" s="47" t="e">
        <f>G143/Ф_2!G142*100</f>
        <v>#DIV/0!</v>
      </c>
      <c r="I143" s="155">
        <f>SUMIFS(Квитанции!R:R,Квитанции!B:B,G$8,Квитанции!D:D,$B143,Квитанции!E:E,$D143,Квитанции!K:K,$E143,Квитанции!F:F,$F143,Квитанции!C:C,0)</f>
        <v>0</v>
      </c>
      <c r="J143" s="72">
        <f>SUMIFS(Квитанции!Q:Q,Квитанции!B:B,J$8,Квитанции!D:D,$B143,Квитанции!E:E,$D143,Квитанции!K:K,$E143,Квитанции!F:F,$F143,Квитанции!C:C,0)</f>
        <v>0</v>
      </c>
      <c r="K143" s="47" t="e">
        <f>J143/Ф_2!J142*100</f>
        <v>#DIV/0!</v>
      </c>
      <c r="L143" s="167">
        <f>SUMIFS(Квитанции!R:R,Квитанции!B:B,J$8,Квитанции!D:D,$B143,Квитанции!E:E,$D143,Квитанции!K:K,$E143,Квитанции!F:F,$F143,Квитанции!C:C,0)</f>
        <v>0</v>
      </c>
      <c r="M143" s="84">
        <f>SUMIFS(Квитанции!Q:Q,Квитанции!B:B,M$8,Квитанции!D:D,$B143,Квитанции!E:E,$D143,Квитанции!K:K,$E143,Квитанции!F:F,$F143,Квитанции!C:C,0)</f>
        <v>0</v>
      </c>
      <c r="N143" s="47" t="e">
        <f>M143/Ф_2!M142*100</f>
        <v>#DIV/0!</v>
      </c>
      <c r="O143" s="155">
        <f>SUMIFS(Квитанции!R:R,Квитанции!B:B,M$8,Квитанции!D:D,$B143,Квитанции!E:E,$D143,Квитанции!K:K,$E143,Квитанции!F:F,$F143,Квитанции!C:C,0)</f>
        <v>0</v>
      </c>
      <c r="P143" s="72">
        <f>SUMIFS(Квитанции!Q:Q,Квитанции!B:B,P$8,Квитанции!D:D,$B143,Квитанции!E:E,$D143,Квитанции!K:K,$E143,Квитанции!F:F,$F143,Квитанции!C:C,0)</f>
        <v>0</v>
      </c>
      <c r="Q143" s="47" t="e">
        <f>P143/Ф_2!P142*100</f>
        <v>#DIV/0!</v>
      </c>
      <c r="R143" s="167">
        <f>SUMIFS(Квитанции!R:R,Квитанции!B:B,P$8,Квитанции!D:D,$B143,Квитанции!E:E,$D143,Квитанции!K:K,$E143,Квитанции!F:F,$F143,Квитанции!C:C,0)</f>
        <v>0</v>
      </c>
      <c r="S143" s="84">
        <f>SUMIFS(Квитанции!Q:Q,Квитанции!B:B,S$8,Квитанции!D:D,$B143,Квитанции!E:E,$D143,Квитанции!K:K,$E143,Квитанции!F:F,$F143,Квитанции!C:C,0)</f>
        <v>0</v>
      </c>
      <c r="T143" s="47" t="e">
        <f>S143/Ф_2!S142*100</f>
        <v>#DIV/0!</v>
      </c>
      <c r="U143" s="155">
        <f>SUMIFS(Квитанции!R:R,Квитанции!B:B,S$8,Квитанции!D:D,$B143,Квитанции!E:E,$D143,Квитанции!K:K,$E143,Квитанции!F:F,$F143,Квитанции!C:C,0)</f>
        <v>0</v>
      </c>
      <c r="V143" s="102">
        <f>G143+J143+M143+P143+S143</f>
        <v>0</v>
      </c>
      <c r="W143" s="49" t="e">
        <f>V143/Ф_2!V142/100</f>
        <v>#DIV/0!</v>
      </c>
      <c r="X143" s="158">
        <f>I143+L143+O143+R143+U143</f>
        <v>0</v>
      </c>
    </row>
    <row r="144" spans="1:24" ht="11.45" customHeight="1" thickBot="1" x14ac:dyDescent="0.25">
      <c r="A144" s="509"/>
      <c r="B144" s="25" t="s">
        <v>178</v>
      </c>
      <c r="C144" s="529"/>
      <c r="D144" s="319"/>
      <c r="E144" s="320"/>
      <c r="F144" s="321"/>
      <c r="G144" s="90">
        <f>G141+G142+G143</f>
        <v>0</v>
      </c>
      <c r="H144" s="50" t="e">
        <f>G144/Ф_2!G131*100</f>
        <v>#DIV/0!</v>
      </c>
      <c r="I144" s="162">
        <f t="shared" ref="I144:J144" si="81">I141+I142+I143</f>
        <v>0</v>
      </c>
      <c r="J144" s="77">
        <f t="shared" si="81"/>
        <v>0</v>
      </c>
      <c r="K144" s="50" t="e">
        <f>J144/Ф_2!J131*100</f>
        <v>#DIV/0!</v>
      </c>
      <c r="L144" s="174">
        <f t="shared" ref="L144:M144" si="82">L141+L142+L143</f>
        <v>0</v>
      </c>
      <c r="M144" s="90">
        <f t="shared" si="82"/>
        <v>0</v>
      </c>
      <c r="N144" s="50" t="e">
        <f>M144/Ф_2!M131*100</f>
        <v>#DIV/0!</v>
      </c>
      <c r="O144" s="162">
        <f t="shared" ref="O144:P144" si="83">O141+O142+O143</f>
        <v>0</v>
      </c>
      <c r="P144" s="77">
        <f t="shared" si="83"/>
        <v>0</v>
      </c>
      <c r="Q144" s="50" t="e">
        <f>P144/Ф_2!P131*100</f>
        <v>#DIV/0!</v>
      </c>
      <c r="R144" s="174">
        <f t="shared" ref="R144:S144" si="84">R141+R142+R143</f>
        <v>0</v>
      </c>
      <c r="S144" s="90">
        <f t="shared" si="84"/>
        <v>0</v>
      </c>
      <c r="T144" s="50" t="e">
        <f>S144/Ф_2!S131*100</f>
        <v>#DIV/0!</v>
      </c>
      <c r="U144" s="162">
        <f t="shared" ref="U144:V144" si="85">U141+U142+U143</f>
        <v>0</v>
      </c>
      <c r="V144" s="77">
        <f t="shared" si="85"/>
        <v>0</v>
      </c>
      <c r="W144" s="50" t="e">
        <f>V144/Ф_2!V131*100</f>
        <v>#DIV/0!</v>
      </c>
      <c r="X144" s="162">
        <f t="shared" ref="X144" si="86">X141+X142+X143</f>
        <v>0</v>
      </c>
    </row>
    <row r="145" spans="1:24" ht="11.45" customHeight="1" x14ac:dyDescent="0.2">
      <c r="A145" s="509"/>
      <c r="B145" s="15" t="s">
        <v>176</v>
      </c>
      <c r="C145" s="527" t="s">
        <v>18</v>
      </c>
      <c r="D145" s="319"/>
      <c r="E145" s="320"/>
      <c r="F145" s="321"/>
      <c r="G145" s="83">
        <f>G137+G141</f>
        <v>0</v>
      </c>
      <c r="H145" s="51" t="e">
        <f>G145/Ф_2!G132*100</f>
        <v>#DIV/0!</v>
      </c>
      <c r="I145" s="154">
        <f t="shared" ref="I145:J145" si="87">I137+I141</f>
        <v>0</v>
      </c>
      <c r="J145" s="71">
        <f t="shared" si="87"/>
        <v>0</v>
      </c>
      <c r="K145" s="51" t="e">
        <f>J145/Ф_2!J132*100</f>
        <v>#DIV/0!</v>
      </c>
      <c r="L145" s="166">
        <f t="shared" ref="L145:M145" si="88">L137+L141</f>
        <v>0</v>
      </c>
      <c r="M145" s="83">
        <f t="shared" si="88"/>
        <v>0</v>
      </c>
      <c r="N145" s="51" t="e">
        <f>M145/Ф_2!M132*100</f>
        <v>#DIV/0!</v>
      </c>
      <c r="O145" s="154">
        <f t="shared" ref="O145:P145" si="89">O137+O141</f>
        <v>0</v>
      </c>
      <c r="P145" s="71">
        <f t="shared" si="89"/>
        <v>0</v>
      </c>
      <c r="Q145" s="51" t="e">
        <f>P145/Ф_2!P132*100</f>
        <v>#DIV/0!</v>
      </c>
      <c r="R145" s="166">
        <f t="shared" ref="R145:S145" si="90">R137+R141</f>
        <v>0</v>
      </c>
      <c r="S145" s="83">
        <f t="shared" si="90"/>
        <v>0</v>
      </c>
      <c r="T145" s="51" t="e">
        <f>S145/Ф_2!S132*100</f>
        <v>#DIV/0!</v>
      </c>
      <c r="U145" s="154">
        <f t="shared" ref="U145" si="91">U137+U141</f>
        <v>0</v>
      </c>
      <c r="V145" s="101">
        <f>G145+J145+M145+P145+S145</f>
        <v>0</v>
      </c>
      <c r="W145" s="51" t="e">
        <f>V145/Ф_2!V132*100</f>
        <v>#DIV/0!</v>
      </c>
      <c r="X145" s="161">
        <f>I145+L145+O145+R145+U145</f>
        <v>0</v>
      </c>
    </row>
    <row r="146" spans="1:24" ht="11.45" customHeight="1" x14ac:dyDescent="0.2">
      <c r="A146" s="509"/>
      <c r="B146" s="13" t="s">
        <v>10</v>
      </c>
      <c r="C146" s="528"/>
      <c r="D146" s="319"/>
      <c r="E146" s="320"/>
      <c r="F146" s="321"/>
      <c r="G146" s="84">
        <f t="shared" ref="G146" si="92">G138+G142</f>
        <v>0</v>
      </c>
      <c r="H146" s="49" t="e">
        <f>G146/Ф_2!G133*100</f>
        <v>#DIV/0!</v>
      </c>
      <c r="I146" s="155">
        <f t="shared" ref="I146:J146" si="93">I138+I142</f>
        <v>0</v>
      </c>
      <c r="J146" s="72">
        <f t="shared" si="93"/>
        <v>0</v>
      </c>
      <c r="K146" s="49" t="e">
        <f>J146/Ф_2!J133*100</f>
        <v>#DIV/0!</v>
      </c>
      <c r="L146" s="167">
        <f t="shared" ref="L146:M146" si="94">L138+L142</f>
        <v>0</v>
      </c>
      <c r="M146" s="84">
        <f t="shared" si="94"/>
        <v>0</v>
      </c>
      <c r="N146" s="49" t="e">
        <f>M146/Ф_2!M133*100</f>
        <v>#DIV/0!</v>
      </c>
      <c r="O146" s="155">
        <f t="shared" ref="O146:P146" si="95">O138+O142</f>
        <v>0</v>
      </c>
      <c r="P146" s="72">
        <f t="shared" si="95"/>
        <v>0</v>
      </c>
      <c r="Q146" s="49" t="e">
        <f>P146/Ф_2!P133*100</f>
        <v>#DIV/0!</v>
      </c>
      <c r="R146" s="167">
        <f t="shared" ref="R146:S146" si="96">R138+R142</f>
        <v>0</v>
      </c>
      <c r="S146" s="84">
        <f t="shared" si="96"/>
        <v>0</v>
      </c>
      <c r="T146" s="49" t="e">
        <f>S146/Ф_2!S133*100</f>
        <v>#DIV/0!</v>
      </c>
      <c r="U146" s="155">
        <f t="shared" ref="U146" si="97">U138+U142</f>
        <v>0</v>
      </c>
      <c r="V146" s="28">
        <f>G146+J146+M146+P146+S146</f>
        <v>0</v>
      </c>
      <c r="W146" s="49" t="e">
        <f>V146/Ф_2!V133*100</f>
        <v>#DIV/0!</v>
      </c>
      <c r="X146" s="158">
        <f>I146+L146+O146+R146+U146</f>
        <v>0</v>
      </c>
    </row>
    <row r="147" spans="1:24" ht="11.45" customHeight="1" x14ac:dyDescent="0.2">
      <c r="A147" s="509"/>
      <c r="B147" s="13" t="s">
        <v>177</v>
      </c>
      <c r="C147" s="528"/>
      <c r="D147" s="319"/>
      <c r="E147" s="320"/>
      <c r="F147" s="321"/>
      <c r="G147" s="84">
        <f t="shared" ref="G147" si="98">G139+G143</f>
        <v>0</v>
      </c>
      <c r="H147" s="49" t="e">
        <f>G147/Ф_2!G134*100</f>
        <v>#VALUE!</v>
      </c>
      <c r="I147" s="155">
        <f t="shared" ref="I147:J147" si="99">I139+I143</f>
        <v>0</v>
      </c>
      <c r="J147" s="72">
        <f t="shared" si="99"/>
        <v>0</v>
      </c>
      <c r="K147" s="49" t="e">
        <f>J147/Ф_2!J134*100</f>
        <v>#DIV/0!</v>
      </c>
      <c r="L147" s="167">
        <f t="shared" ref="L147:M147" si="100">L139+L143</f>
        <v>0</v>
      </c>
      <c r="M147" s="84">
        <f t="shared" si="100"/>
        <v>0</v>
      </c>
      <c r="N147" s="49" t="e">
        <f>M147/Ф_2!M134*100</f>
        <v>#VALUE!</v>
      </c>
      <c r="O147" s="155">
        <f t="shared" ref="O147:P147" si="101">O139+O143</f>
        <v>0</v>
      </c>
      <c r="P147" s="72">
        <f t="shared" si="101"/>
        <v>0</v>
      </c>
      <c r="Q147" s="49" t="e">
        <f>P147/Ф_2!P134*100</f>
        <v>#DIV/0!</v>
      </c>
      <c r="R147" s="167">
        <f t="shared" ref="R147:S147" si="102">R139+R143</f>
        <v>0</v>
      </c>
      <c r="S147" s="84">
        <f t="shared" si="102"/>
        <v>0</v>
      </c>
      <c r="T147" s="49" t="e">
        <f>S147/Ф_2!S134*100</f>
        <v>#DIV/0!</v>
      </c>
      <c r="U147" s="155">
        <f t="shared" ref="U147" si="103">U139+U143</f>
        <v>0</v>
      </c>
      <c r="V147" s="102">
        <f>G147+J147+M147+P147+S147</f>
        <v>0</v>
      </c>
      <c r="W147" s="49" t="e">
        <f>V147/Ф_2!V134*100</f>
        <v>#DIV/0!</v>
      </c>
      <c r="X147" s="158">
        <f>I147+L147+O147+R147+U147</f>
        <v>0</v>
      </c>
    </row>
    <row r="148" spans="1:24" ht="11.45" customHeight="1" thickBot="1" x14ac:dyDescent="0.25">
      <c r="A148" s="513"/>
      <c r="B148" s="25" t="s">
        <v>178</v>
      </c>
      <c r="C148" s="529"/>
      <c r="D148" s="319"/>
      <c r="E148" s="320"/>
      <c r="F148" s="321"/>
      <c r="G148" s="85">
        <f>G145+G146+G147</f>
        <v>0</v>
      </c>
      <c r="H148" s="50" t="e">
        <f>G148/Ф_2!G135*100</f>
        <v>#VALUE!</v>
      </c>
      <c r="I148" s="156">
        <f t="shared" ref="I148:J148" si="104">I145+I146+I147</f>
        <v>0</v>
      </c>
      <c r="J148" s="73">
        <f t="shared" si="104"/>
        <v>0</v>
      </c>
      <c r="K148" s="50" t="e">
        <f>J148/Ф_2!J135*100</f>
        <v>#DIV/0!</v>
      </c>
      <c r="L148" s="168">
        <f t="shared" ref="L148:M148" si="105">L145+L146+L147</f>
        <v>0</v>
      </c>
      <c r="M148" s="85">
        <f t="shared" si="105"/>
        <v>0</v>
      </c>
      <c r="N148" s="50" t="e">
        <f>M148/Ф_2!M135*100</f>
        <v>#VALUE!</v>
      </c>
      <c r="O148" s="156">
        <f t="shared" ref="O148:P148" si="106">O145+O146+O147</f>
        <v>0</v>
      </c>
      <c r="P148" s="73">
        <f t="shared" si="106"/>
        <v>0</v>
      </c>
      <c r="Q148" s="50" t="e">
        <f>P148/Ф_2!P135*100</f>
        <v>#DIV/0!</v>
      </c>
      <c r="R148" s="168">
        <f t="shared" ref="R148:S148" si="107">R145+R146+R147</f>
        <v>0</v>
      </c>
      <c r="S148" s="85">
        <f t="shared" si="107"/>
        <v>0</v>
      </c>
      <c r="T148" s="50" t="e">
        <f>S148/Ф_2!S135*100</f>
        <v>#DIV/0!</v>
      </c>
      <c r="U148" s="156">
        <f t="shared" ref="U148:V148" si="108">U145+U146+U147</f>
        <v>0</v>
      </c>
      <c r="V148" s="77">
        <f t="shared" si="108"/>
        <v>0</v>
      </c>
      <c r="W148" s="50" t="e">
        <f>V148/Ф_2!V135*100</f>
        <v>#DIV/0!</v>
      </c>
      <c r="X148" s="162">
        <f t="shared" ref="X148" si="109">X145+X146+X147</f>
        <v>0</v>
      </c>
    </row>
    <row r="149" spans="1:24" ht="11.45" customHeight="1" x14ac:dyDescent="0.2">
      <c r="A149" s="508" t="s">
        <v>175</v>
      </c>
      <c r="B149" s="15" t="s">
        <v>176</v>
      </c>
      <c r="C149" s="527" t="s">
        <v>16</v>
      </c>
      <c r="D149" s="313">
        <v>1</v>
      </c>
      <c r="E149" s="314" t="s">
        <v>201</v>
      </c>
      <c r="F149" s="315">
        <v>2</v>
      </c>
      <c r="G149" s="89">
        <f>SUMIFS(Квитанции!Q:Q,Квитанции!B:B,G$8,Квитанции!D:D,$B149,Квитанции!E:E,$D149,Квитанции!K:K,$E149,Квитанции!F:F,$F149,Квитанции!C:C,0)</f>
        <v>0</v>
      </c>
      <c r="H149" s="203" t="e">
        <f>G149/Ф_2!G148*100</f>
        <v>#DIV/0!</v>
      </c>
      <c r="I149" s="160">
        <f>SUMIFS(Квитанции!R:R,Квитанции!B:B,G$8,Квитанции!D:D,$B149,Квитанции!E:E,$D149,Квитанции!K:K,$E149,Квитанции!F:F,$F149,Квитанции!C:C,0)</f>
        <v>0</v>
      </c>
      <c r="J149" s="75">
        <f>SUMIFS(Квитанции!Q:Q,Квитанции!B:B,J$8,Квитанции!D:D,$B149,Квитанции!E:E,$D149,Квитанции!K:K,$E149,Квитанции!F:F,$F149,Квитанции!C:C,0)</f>
        <v>0</v>
      </c>
      <c r="K149" s="203" t="e">
        <f>J149/Ф_2!J148*100</f>
        <v>#DIV/0!</v>
      </c>
      <c r="L149" s="172">
        <f>SUMIFS(Квитанции!R:R,Квитанции!B:B,J$8,Квитанции!D:D,$B149,Квитанции!E:E,$D149,Квитанции!K:K,$E149,Квитанции!F:F,$F149,Квитанции!C:C,0)</f>
        <v>0</v>
      </c>
      <c r="M149" s="89">
        <f>SUMIFS(Квитанции!Q:Q,Квитанции!B:B,M$8,Квитанции!D:D,$B149,Квитанции!E:E,$D149,Квитанции!K:K,$E149,Квитанции!F:F,$F149,Квитанции!C:C,0)</f>
        <v>0</v>
      </c>
      <c r="N149" s="203" t="e">
        <f>M149/Ф_2!M148*100</f>
        <v>#DIV/0!</v>
      </c>
      <c r="O149" s="160">
        <f>SUMIFS(Квитанции!R:R,Квитанции!B:B,M$8,Квитанции!D:D,$B149,Квитанции!E:E,$D149,Квитанции!K:K,$E149,Квитанции!F:F,$F149,Квитанции!C:C,0)</f>
        <v>0</v>
      </c>
      <c r="P149" s="75">
        <f>SUMIFS(Квитанции!Q:Q,Квитанции!B:B,P$8,Квитанции!D:D,$B149,Квитанции!E:E,$D149,Квитанции!K:K,$E149,Квитанции!F:F,$F149,Квитанции!C:C,0)</f>
        <v>0</v>
      </c>
      <c r="Q149" s="203" t="e">
        <f>P149/Ф_2!P148*100</f>
        <v>#DIV/0!</v>
      </c>
      <c r="R149" s="172">
        <f>SUMIFS(Квитанции!R:R,Квитанции!B:B,P$8,Квитанции!D:D,$B149,Квитанции!E:E,$D149,Квитанции!K:K,$E149,Квитанции!F:F,$F149,Квитанции!C:C,0)</f>
        <v>0</v>
      </c>
      <c r="S149" s="89">
        <f>SUMIFS(Квитанции!Q:Q,Квитанции!B:B,S$8,Квитанции!D:D,$B149,Квитанции!E:E,$D149,Квитанции!K:K,$E149,Квитанции!F:F,$F149,Квитанции!C:C,0)</f>
        <v>0</v>
      </c>
      <c r="T149" s="203" t="e">
        <f>S149/Ф_2!S148*100</f>
        <v>#DIV/0!</v>
      </c>
      <c r="U149" s="160">
        <f>SUMIFS(Квитанции!R:R,Квитанции!B:B,S$8,Квитанции!D:D,$B149,Квитанции!E:E,$D149,Квитанции!K:K,$E149,Квитанции!F:F,$F149,Квитанции!C:C,0)</f>
        <v>0</v>
      </c>
      <c r="V149" s="27">
        <f>G149+J149+M149+P149+S149</f>
        <v>0</v>
      </c>
      <c r="W149" s="53" t="e">
        <f>V149/Ф_2!V148/100</f>
        <v>#DIV/0!</v>
      </c>
      <c r="X149" s="163">
        <f>I149+L149+O149+R149+U149</f>
        <v>0</v>
      </c>
    </row>
    <row r="150" spans="1:24" ht="11.45" customHeight="1" x14ac:dyDescent="0.2">
      <c r="A150" s="509"/>
      <c r="B150" s="13" t="s">
        <v>10</v>
      </c>
      <c r="C150" s="528"/>
      <c r="D150" s="313">
        <v>1</v>
      </c>
      <c r="E150" s="314" t="s">
        <v>201</v>
      </c>
      <c r="F150" s="315">
        <v>2</v>
      </c>
      <c r="G150" s="84">
        <f>SUMIFS(Квитанции!Q:Q,Квитанции!B:B,G$8,Квитанции!D:D,$B150,Квитанции!E:E,$D150,Квитанции!K:K,$E150,Квитанции!F:F,$F150,Квитанции!C:C,0)</f>
        <v>0</v>
      </c>
      <c r="H150" s="47" t="e">
        <f>G150/Ф_2!G149*100</f>
        <v>#DIV/0!</v>
      </c>
      <c r="I150" s="155">
        <f>SUMIFS(Квитанции!R:R,Квитанции!B:B,G$8,Квитанции!D:D,$B150,Квитанции!E:E,$D150,Квитанции!K:K,$E150,Квитанции!F:F,$F150,Квитанции!C:C,0)</f>
        <v>0</v>
      </c>
      <c r="J150" s="72">
        <f>SUMIFS(Квитанции!Q:Q,Квитанции!B:B,J$8,Квитанции!D:D,$B150,Квитанции!E:E,$D150,Квитанции!K:K,$E150,Квитанции!F:F,$F150,Квитанции!C:C,0)</f>
        <v>0</v>
      </c>
      <c r="K150" s="47" t="e">
        <f>J150/Ф_2!J149*100</f>
        <v>#DIV/0!</v>
      </c>
      <c r="L150" s="167">
        <f>SUMIFS(Квитанции!R:R,Квитанции!B:B,J$8,Квитанции!D:D,$B150,Квитанции!E:E,$D150,Квитанции!K:K,$E150,Квитанции!F:F,$F150,Квитанции!C:C,0)</f>
        <v>0</v>
      </c>
      <c r="M150" s="84">
        <f>SUMIFS(Квитанции!Q:Q,Квитанции!B:B,M$8,Квитанции!D:D,$B150,Квитанции!E:E,$D150,Квитанции!K:K,$E150,Квитанции!F:F,$F150,Квитанции!C:C,0)</f>
        <v>0</v>
      </c>
      <c r="N150" s="47" t="e">
        <f>M150/Ф_2!M149*100</f>
        <v>#DIV/0!</v>
      </c>
      <c r="O150" s="155">
        <f>SUMIFS(Квитанции!R:R,Квитанции!B:B,M$8,Квитанции!D:D,$B150,Квитанции!E:E,$D150,Квитанции!K:K,$E150,Квитанции!F:F,$F150,Квитанции!C:C,0)</f>
        <v>0</v>
      </c>
      <c r="P150" s="72">
        <f>SUMIFS(Квитанции!Q:Q,Квитанции!B:B,P$8,Квитанции!D:D,$B150,Квитанции!E:E,$D150,Квитанции!K:K,$E150,Квитанции!F:F,$F150,Квитанции!C:C,0)</f>
        <v>0</v>
      </c>
      <c r="Q150" s="47" t="e">
        <f>P150/Ф_2!P149*100</f>
        <v>#DIV/0!</v>
      </c>
      <c r="R150" s="167">
        <f>SUMIFS(Квитанции!R:R,Квитанции!B:B,P$8,Квитанции!D:D,$B150,Квитанции!E:E,$D150,Квитанции!K:K,$E150,Квитанции!F:F,$F150,Квитанции!C:C,0)</f>
        <v>0</v>
      </c>
      <c r="S150" s="84">
        <f>SUMIFS(Квитанции!Q:Q,Квитанции!B:B,S$8,Квитанции!D:D,$B150,Квитанции!E:E,$D150,Квитанции!K:K,$E150,Квитанции!F:F,$F150,Квитанции!C:C,0)</f>
        <v>0</v>
      </c>
      <c r="T150" s="47" t="e">
        <f>S150/Ф_2!S149*100</f>
        <v>#DIV/0!</v>
      </c>
      <c r="U150" s="155">
        <f>SUMIFS(Квитанции!R:R,Квитанции!B:B,S$8,Квитанции!D:D,$B150,Квитанции!E:E,$D150,Квитанции!K:K,$E150,Квитанции!F:F,$F150,Квитанции!C:C,0)</f>
        <v>0</v>
      </c>
      <c r="V150" s="28">
        <f>G150+J150+M150+P150+S150</f>
        <v>0</v>
      </c>
      <c r="W150" s="49" t="e">
        <f>V150/Ф_2!V149/100</f>
        <v>#DIV/0!</v>
      </c>
      <c r="X150" s="158">
        <f>I150+L150+O150+R150+U150</f>
        <v>0</v>
      </c>
    </row>
    <row r="151" spans="1:24" ht="11.45" customHeight="1" x14ac:dyDescent="0.2">
      <c r="A151" s="509"/>
      <c r="B151" s="13" t="s">
        <v>177</v>
      </c>
      <c r="C151" s="528"/>
      <c r="D151" s="313">
        <v>1</v>
      </c>
      <c r="E151" s="314" t="s">
        <v>201</v>
      </c>
      <c r="F151" s="315">
        <v>2</v>
      </c>
      <c r="G151" s="84">
        <f>SUMIFS(Квитанции!Q:Q,Квитанции!B:B,G$8,Квитанции!D:D,$B151,Квитанции!E:E,$D151,Квитанции!K:K,$E151,Квитанции!F:F,$F151,Квитанции!C:C,0)</f>
        <v>0</v>
      </c>
      <c r="H151" s="47" t="e">
        <f>G151/Ф_2!G150*100</f>
        <v>#DIV/0!</v>
      </c>
      <c r="I151" s="155">
        <f>SUMIFS(Квитанции!R:R,Квитанции!B:B,G$8,Квитанции!D:D,$B151,Квитанции!E:E,$D151,Квитанции!K:K,$E151,Квитанции!F:F,$F151,Квитанции!C:C,0)</f>
        <v>0</v>
      </c>
      <c r="J151" s="72">
        <f>SUMIFS(Квитанции!Q:Q,Квитанции!B:B,J$8,Квитанции!D:D,$B151,Квитанции!E:E,$D151,Квитанции!K:K,$E151,Квитанции!F:F,$F151,Квитанции!C:C,0)</f>
        <v>0</v>
      </c>
      <c r="K151" s="47" t="e">
        <f>J151/Ф_2!J150*100</f>
        <v>#DIV/0!</v>
      </c>
      <c r="L151" s="167">
        <f>SUMIFS(Квитанции!R:R,Квитанции!B:B,J$8,Квитанции!D:D,$B151,Квитанции!E:E,$D151,Квитанции!K:K,$E151,Квитанции!F:F,$F151,Квитанции!C:C,0)</f>
        <v>0</v>
      </c>
      <c r="M151" s="84">
        <f>SUMIFS(Квитанции!Q:Q,Квитанции!B:B,M$8,Квитанции!D:D,$B151,Квитанции!E:E,$D151,Квитанции!K:K,$E151,Квитанции!F:F,$F151,Квитанции!C:C,0)</f>
        <v>0</v>
      </c>
      <c r="N151" s="47" t="e">
        <f>M151/Ф_2!M150*100</f>
        <v>#DIV/0!</v>
      </c>
      <c r="O151" s="155">
        <f>SUMIFS(Квитанции!R:R,Квитанции!B:B,M$8,Квитанции!D:D,$B151,Квитанции!E:E,$D151,Квитанции!K:K,$E151,Квитанции!F:F,$F151,Квитанции!C:C,0)</f>
        <v>0</v>
      </c>
      <c r="P151" s="72">
        <f>SUMIFS(Квитанции!Q:Q,Квитанции!B:B,P$8,Квитанции!D:D,$B151,Квитанции!E:E,$D151,Квитанции!K:K,$E151,Квитанции!F:F,$F151,Квитанции!C:C,0)</f>
        <v>0</v>
      </c>
      <c r="Q151" s="47" t="e">
        <f>P151/Ф_2!P150*100</f>
        <v>#DIV/0!</v>
      </c>
      <c r="R151" s="167">
        <f>SUMIFS(Квитанции!R:R,Квитанции!B:B,P$8,Квитанции!D:D,$B151,Квитанции!E:E,$D151,Квитанции!K:K,$E151,Квитанции!F:F,$F151,Квитанции!C:C,0)</f>
        <v>0</v>
      </c>
      <c r="S151" s="84">
        <f>SUMIFS(Квитанции!Q:Q,Квитанции!B:B,S$8,Квитанции!D:D,$B151,Квитанции!E:E,$D151,Квитанции!K:K,$E151,Квитанции!F:F,$F151,Квитанции!C:C,0)</f>
        <v>0</v>
      </c>
      <c r="T151" s="47" t="e">
        <f>S151/Ф_2!S150*100</f>
        <v>#DIV/0!</v>
      </c>
      <c r="U151" s="155">
        <f>SUMIFS(Квитанции!R:R,Квитанции!B:B,S$8,Квитанции!D:D,$B151,Квитанции!E:E,$D151,Квитанции!K:K,$E151,Квитанции!F:F,$F151,Квитанции!C:C,0)</f>
        <v>0</v>
      </c>
      <c r="V151" s="102">
        <f>G151+J151+M151+P151+S151</f>
        <v>0</v>
      </c>
      <c r="W151" s="49" t="e">
        <f>V151/Ф_2!V150/100</f>
        <v>#DIV/0!</v>
      </c>
      <c r="X151" s="158">
        <f>I151+L151+O151+R151+U151</f>
        <v>0</v>
      </c>
    </row>
    <row r="152" spans="1:24" ht="11.45" customHeight="1" thickBot="1" x14ac:dyDescent="0.25">
      <c r="A152" s="509"/>
      <c r="B152" s="25" t="s">
        <v>178</v>
      </c>
      <c r="C152" s="529"/>
      <c r="D152" s="319"/>
      <c r="E152" s="320"/>
      <c r="F152" s="321"/>
      <c r="G152" s="90">
        <f>G149+G150+G151</f>
        <v>0</v>
      </c>
      <c r="H152" s="50" t="e">
        <f>G152/Ф_2!G151*100</f>
        <v>#DIV/0!</v>
      </c>
      <c r="I152" s="162">
        <f t="shared" ref="I152:X152" si="110">I149+I150+I151</f>
        <v>0</v>
      </c>
      <c r="J152" s="77">
        <f t="shared" si="110"/>
        <v>0</v>
      </c>
      <c r="K152" s="50" t="e">
        <f>J152/Ф_2!J151*100</f>
        <v>#DIV/0!</v>
      </c>
      <c r="L152" s="174">
        <f t="shared" si="110"/>
        <v>0</v>
      </c>
      <c r="M152" s="90">
        <f t="shared" si="110"/>
        <v>0</v>
      </c>
      <c r="N152" s="50" t="e">
        <f>M152/Ф_2!M151*100</f>
        <v>#DIV/0!</v>
      </c>
      <c r="O152" s="162">
        <f t="shared" si="110"/>
        <v>0</v>
      </c>
      <c r="P152" s="77">
        <f t="shared" si="110"/>
        <v>0</v>
      </c>
      <c r="Q152" s="50" t="e">
        <f>P152/Ф_2!P151*100</f>
        <v>#DIV/0!</v>
      </c>
      <c r="R152" s="174">
        <f t="shared" si="110"/>
        <v>0</v>
      </c>
      <c r="S152" s="90">
        <f t="shared" si="110"/>
        <v>0</v>
      </c>
      <c r="T152" s="50" t="e">
        <f>S152/Ф_2!S151*100</f>
        <v>#DIV/0!</v>
      </c>
      <c r="U152" s="162">
        <f t="shared" si="110"/>
        <v>0</v>
      </c>
      <c r="V152" s="77">
        <f t="shared" si="110"/>
        <v>0</v>
      </c>
      <c r="W152" s="50" t="e">
        <f>V152/Ф_2!V151*100</f>
        <v>#DIV/0!</v>
      </c>
      <c r="X152" s="162">
        <f t="shared" si="110"/>
        <v>0</v>
      </c>
    </row>
    <row r="153" spans="1:24" ht="11.45" customHeight="1" x14ac:dyDescent="0.2">
      <c r="A153" s="509"/>
      <c r="B153" s="15" t="s">
        <v>176</v>
      </c>
      <c r="C153" s="527" t="s">
        <v>17</v>
      </c>
      <c r="D153" s="313">
        <v>3</v>
      </c>
      <c r="E153" s="314" t="s">
        <v>201</v>
      </c>
      <c r="F153" s="315">
        <v>2</v>
      </c>
      <c r="G153" s="89">
        <f>SUMIFS(Квитанции!Q:Q,Квитанции!B:B,G$8,Квитанции!D:D,$B153,Квитанции!E:E,$D153,Квитанции!K:K,$E153,Квитанции!F:F,$F153,Квитанции!C:C,0)</f>
        <v>0</v>
      </c>
      <c r="H153" s="203" t="e">
        <f>G153/Ф_2!G152*100</f>
        <v>#DIV/0!</v>
      </c>
      <c r="I153" s="160">
        <f>SUMIFS(Квитанции!R:R,Квитанции!B:B,G$8,Квитанции!D:D,$B153,Квитанции!E:E,$D153,Квитанции!K:K,$E153,Квитанции!F:F,$F153,Квитанции!C:C,0)</f>
        <v>0</v>
      </c>
      <c r="J153" s="75">
        <f>SUMIFS(Квитанции!Q:Q,Квитанции!B:B,J$8,Квитанции!D:D,$B153,Квитанции!E:E,$D153,Квитанции!K:K,$E153,Квитанции!F:F,$F153,Квитанции!C:C,0)</f>
        <v>0</v>
      </c>
      <c r="K153" s="203" t="e">
        <f>J153/Ф_2!J152*100</f>
        <v>#DIV/0!</v>
      </c>
      <c r="L153" s="172">
        <f>SUMIFS(Квитанции!R:R,Квитанции!B:B,J$8,Квитанции!D:D,$B153,Квитанции!E:E,$D153,Квитанции!K:K,$E153,Квитанции!F:F,$F153,Квитанции!C:C,0)</f>
        <v>0</v>
      </c>
      <c r="M153" s="89">
        <f>SUMIFS(Квитанции!Q:Q,Квитанции!B:B,M$8,Квитанции!D:D,$B153,Квитанции!E:E,$D153,Квитанции!K:K,$E153,Квитанции!F:F,$F153,Квитанции!C:C,0)</f>
        <v>0</v>
      </c>
      <c r="N153" s="203" t="e">
        <f>M153/Ф_2!M152*100</f>
        <v>#DIV/0!</v>
      </c>
      <c r="O153" s="160">
        <f>SUMIFS(Квитанции!R:R,Квитанции!B:B,M$8,Квитанции!D:D,$B153,Квитанции!E:E,$D153,Квитанции!K:K,$E153,Квитанции!F:F,$F153,Квитанции!C:C,0)</f>
        <v>0</v>
      </c>
      <c r="P153" s="75">
        <f>SUMIFS(Квитанции!Q:Q,Квитанции!B:B,P$8,Квитанции!D:D,$B153,Квитанции!E:E,$D153,Квитанции!K:K,$E153,Квитанции!F:F,$F153,Квитанции!C:C,0)</f>
        <v>0</v>
      </c>
      <c r="Q153" s="203" t="e">
        <f>P153/Ф_2!P152*100</f>
        <v>#DIV/0!</v>
      </c>
      <c r="R153" s="172">
        <f>SUMIFS(Квитанции!R:R,Квитанции!B:B,P$8,Квитанции!D:D,$B153,Квитанции!E:E,$D153,Квитанции!K:K,$E153,Квитанции!F:F,$F153,Квитанции!C:C,0)</f>
        <v>0</v>
      </c>
      <c r="S153" s="89">
        <f>SUMIFS(Квитанции!Q:Q,Квитанции!B:B,S$8,Квитанции!D:D,$B153,Квитанции!E:E,$D153,Квитанции!K:K,$E153,Квитанции!F:F,$F153,Квитанции!C:C,0)</f>
        <v>0</v>
      </c>
      <c r="T153" s="203" t="e">
        <f>S153/Ф_2!S152*100</f>
        <v>#DIV/0!</v>
      </c>
      <c r="U153" s="160">
        <f>SUMIFS(Квитанции!R:R,Квитанции!B:B,S$8,Квитанции!D:D,$B153,Квитанции!E:E,$D153,Квитанции!K:K,$E153,Квитанции!F:F,$F153,Квитанции!C:C,0)</f>
        <v>0</v>
      </c>
      <c r="V153" s="101">
        <f>G153+J153+M153+P153+S153</f>
        <v>0</v>
      </c>
      <c r="W153" s="51" t="e">
        <f>V153/Ф_2!V152/100</f>
        <v>#DIV/0!</v>
      </c>
      <c r="X153" s="161">
        <f>I153+L153+O153+R153+U153</f>
        <v>0</v>
      </c>
    </row>
    <row r="154" spans="1:24" ht="11.45" customHeight="1" x14ac:dyDescent="0.2">
      <c r="A154" s="509"/>
      <c r="B154" s="13" t="s">
        <v>10</v>
      </c>
      <c r="C154" s="528"/>
      <c r="D154" s="313">
        <v>3</v>
      </c>
      <c r="E154" s="314" t="s">
        <v>201</v>
      </c>
      <c r="F154" s="315">
        <v>2</v>
      </c>
      <c r="G154" s="84">
        <f>SUMIFS(Квитанции!Q:Q,Квитанции!B:B,G$8,Квитанции!D:D,$B154,Квитанции!E:E,$D154,Квитанции!K:K,$E154,Квитанции!F:F,$F154,Квитанции!C:C,0)</f>
        <v>0</v>
      </c>
      <c r="H154" s="47" t="e">
        <f>G154/Ф_2!G153*100</f>
        <v>#DIV/0!</v>
      </c>
      <c r="I154" s="155">
        <f>SUMIFS(Квитанции!R:R,Квитанции!B:B,G$8,Квитанции!D:D,$B154,Квитанции!E:E,$D154,Квитанции!K:K,$E154,Квитанции!F:F,$F154,Квитанции!C:C,0)</f>
        <v>0</v>
      </c>
      <c r="J154" s="72">
        <f>SUMIFS(Квитанции!Q:Q,Квитанции!B:B,J$8,Квитанции!D:D,$B154,Квитанции!E:E,$D154,Квитанции!K:K,$E154,Квитанции!F:F,$F154,Квитанции!C:C,0)</f>
        <v>0</v>
      </c>
      <c r="K154" s="47" t="e">
        <f>J154/Ф_2!J153*100</f>
        <v>#DIV/0!</v>
      </c>
      <c r="L154" s="167">
        <f>SUMIFS(Квитанции!R:R,Квитанции!B:B,J$8,Квитанции!D:D,$B154,Квитанции!E:E,$D154,Квитанции!K:K,$E154,Квитанции!F:F,$F154,Квитанции!C:C,0)</f>
        <v>0</v>
      </c>
      <c r="M154" s="84">
        <f>SUMIFS(Квитанции!Q:Q,Квитанции!B:B,M$8,Квитанции!D:D,$B154,Квитанции!E:E,$D154,Квитанции!K:K,$E154,Квитанции!F:F,$F154,Квитанции!C:C,0)</f>
        <v>0</v>
      </c>
      <c r="N154" s="47" t="e">
        <f>M154/Ф_2!M153*100</f>
        <v>#DIV/0!</v>
      </c>
      <c r="O154" s="155">
        <f>SUMIFS(Квитанции!R:R,Квитанции!B:B,M$8,Квитанции!D:D,$B154,Квитанции!E:E,$D154,Квитанции!K:K,$E154,Квитанции!F:F,$F154,Квитанции!C:C,0)</f>
        <v>0</v>
      </c>
      <c r="P154" s="72">
        <f>SUMIFS(Квитанции!Q:Q,Квитанции!B:B,P$8,Квитанции!D:D,$B154,Квитанции!E:E,$D154,Квитанции!K:K,$E154,Квитанции!F:F,$F154,Квитанции!C:C,0)</f>
        <v>0</v>
      </c>
      <c r="Q154" s="47" t="e">
        <f>P154/Ф_2!P153*100</f>
        <v>#DIV/0!</v>
      </c>
      <c r="R154" s="167">
        <f>SUMIFS(Квитанции!R:R,Квитанции!B:B,P$8,Квитанции!D:D,$B154,Квитанции!E:E,$D154,Квитанции!K:K,$E154,Квитанции!F:F,$F154,Квитанции!C:C,0)</f>
        <v>0</v>
      </c>
      <c r="S154" s="84">
        <f>SUMIFS(Квитанции!Q:Q,Квитанции!B:B,S$8,Квитанции!D:D,$B154,Квитанции!E:E,$D154,Квитанции!K:K,$E154,Квитанции!F:F,$F154,Квитанции!C:C,0)</f>
        <v>0</v>
      </c>
      <c r="T154" s="47" t="e">
        <f>S154/Ф_2!S153*100</f>
        <v>#DIV/0!</v>
      </c>
      <c r="U154" s="155">
        <f>SUMIFS(Квитанции!R:R,Квитанции!B:B,S$8,Квитанции!D:D,$B154,Квитанции!E:E,$D154,Квитанции!K:K,$E154,Квитанции!F:F,$F154,Квитанции!C:C,0)</f>
        <v>0</v>
      </c>
      <c r="V154" s="28">
        <f>G154+J154+M154+P154+S154</f>
        <v>0</v>
      </c>
      <c r="W154" s="49" t="e">
        <f>V154/Ф_2!V153/100</f>
        <v>#DIV/0!</v>
      </c>
      <c r="X154" s="158">
        <f>I154+L154+O154+R154+U154</f>
        <v>0</v>
      </c>
    </row>
    <row r="155" spans="1:24" ht="11.45" customHeight="1" x14ac:dyDescent="0.2">
      <c r="A155" s="509"/>
      <c r="B155" s="13" t="s">
        <v>177</v>
      </c>
      <c r="C155" s="528"/>
      <c r="D155" s="313">
        <v>3</v>
      </c>
      <c r="E155" s="314" t="s">
        <v>201</v>
      </c>
      <c r="F155" s="315">
        <v>2</v>
      </c>
      <c r="G155" s="84">
        <f>SUMIFS(Квитанции!Q:Q,Квитанции!B:B,G$8,Квитанции!D:D,$B155,Квитанции!E:E,$D155,Квитанции!K:K,$E155,Квитанции!F:F,$F155,Квитанции!C:C,0)</f>
        <v>0</v>
      </c>
      <c r="H155" s="47" t="e">
        <f>G155/Ф_2!G154*100</f>
        <v>#DIV/0!</v>
      </c>
      <c r="I155" s="155">
        <f>SUMIFS(Квитанции!R:R,Квитанции!B:B,G$8,Квитанции!D:D,$B155,Квитанции!E:E,$D155,Квитанции!K:K,$E155,Квитанции!F:F,$F155,Квитанции!C:C,0)</f>
        <v>0</v>
      </c>
      <c r="J155" s="72">
        <f>SUMIFS(Квитанции!Q:Q,Квитанции!B:B,J$8,Квитанции!D:D,$B155,Квитанции!E:E,$D155,Квитанции!K:K,$E155,Квитанции!F:F,$F155,Квитанции!C:C,0)</f>
        <v>0</v>
      </c>
      <c r="K155" s="47" t="e">
        <f>J155/Ф_2!J154*100</f>
        <v>#DIV/0!</v>
      </c>
      <c r="L155" s="167">
        <f>SUMIFS(Квитанции!R:R,Квитанции!B:B,J$8,Квитанции!D:D,$B155,Квитанции!E:E,$D155,Квитанции!K:K,$E155,Квитанции!F:F,$F155,Квитанции!C:C,0)</f>
        <v>0</v>
      </c>
      <c r="M155" s="84">
        <f>SUMIFS(Квитанции!Q:Q,Квитанции!B:B,M$8,Квитанции!D:D,$B155,Квитанции!E:E,$D155,Квитанции!K:K,$E155,Квитанции!F:F,$F155,Квитанции!C:C,0)</f>
        <v>0</v>
      </c>
      <c r="N155" s="47" t="e">
        <f>M155/Ф_2!M154*100</f>
        <v>#DIV/0!</v>
      </c>
      <c r="O155" s="155">
        <f>SUMIFS(Квитанции!R:R,Квитанции!B:B,M$8,Квитанции!D:D,$B155,Квитанции!E:E,$D155,Квитанции!K:K,$E155,Квитанции!F:F,$F155,Квитанции!C:C,0)</f>
        <v>0</v>
      </c>
      <c r="P155" s="72">
        <f>SUMIFS(Квитанции!Q:Q,Квитанции!B:B,P$8,Квитанции!D:D,$B155,Квитанции!E:E,$D155,Квитанции!K:K,$E155,Квитанции!F:F,$F155,Квитанции!C:C,0)</f>
        <v>0</v>
      </c>
      <c r="Q155" s="47" t="e">
        <f>P155/Ф_2!P154*100</f>
        <v>#DIV/0!</v>
      </c>
      <c r="R155" s="167">
        <f>SUMIFS(Квитанции!R:R,Квитанции!B:B,P$8,Квитанции!D:D,$B155,Квитанции!E:E,$D155,Квитанции!K:K,$E155,Квитанции!F:F,$F155,Квитанции!C:C,0)</f>
        <v>0</v>
      </c>
      <c r="S155" s="84">
        <f>SUMIFS(Квитанции!Q:Q,Квитанции!B:B,S$8,Квитанции!D:D,$B155,Квитанции!E:E,$D155,Квитанции!K:K,$E155,Квитанции!F:F,$F155,Квитанции!C:C,0)</f>
        <v>0</v>
      </c>
      <c r="T155" s="47" t="e">
        <f>S155/Ф_2!S154*100</f>
        <v>#DIV/0!</v>
      </c>
      <c r="U155" s="155">
        <f>SUMIFS(Квитанции!R:R,Квитанции!B:B,S$8,Квитанции!D:D,$B155,Квитанции!E:E,$D155,Квитанции!K:K,$E155,Квитанции!F:F,$F155,Квитанции!C:C,0)</f>
        <v>0</v>
      </c>
      <c r="V155" s="102">
        <f>G155+J155+M155+P155+S155</f>
        <v>0</v>
      </c>
      <c r="W155" s="49" t="e">
        <f>V155/Ф_2!V154/100</f>
        <v>#DIV/0!</v>
      </c>
      <c r="X155" s="158">
        <f>I155+L155+O155+R155+U155</f>
        <v>0</v>
      </c>
    </row>
    <row r="156" spans="1:24" ht="11.45" customHeight="1" thickBot="1" x14ac:dyDescent="0.25">
      <c r="A156" s="509"/>
      <c r="B156" s="25" t="s">
        <v>178</v>
      </c>
      <c r="C156" s="529"/>
      <c r="D156" s="319"/>
      <c r="E156" s="320"/>
      <c r="F156" s="321"/>
      <c r="G156" s="90">
        <f>G153+G154+G155</f>
        <v>0</v>
      </c>
      <c r="H156" s="50" t="e">
        <f>G156/Ф_2!G155*100</f>
        <v>#DIV/0!</v>
      </c>
      <c r="I156" s="162">
        <f t="shared" ref="I156:X156" si="111">I153+I154+I155</f>
        <v>0</v>
      </c>
      <c r="J156" s="77">
        <f t="shared" si="111"/>
        <v>0</v>
      </c>
      <c r="K156" s="50" t="e">
        <f>J156/Ф_2!J155*100</f>
        <v>#DIV/0!</v>
      </c>
      <c r="L156" s="174">
        <f t="shared" si="111"/>
        <v>0</v>
      </c>
      <c r="M156" s="90">
        <f t="shared" si="111"/>
        <v>0</v>
      </c>
      <c r="N156" s="50" t="e">
        <f>M156/Ф_2!M155*100</f>
        <v>#DIV/0!</v>
      </c>
      <c r="O156" s="162">
        <f t="shared" si="111"/>
        <v>0</v>
      </c>
      <c r="P156" s="77">
        <f t="shared" si="111"/>
        <v>0</v>
      </c>
      <c r="Q156" s="50" t="e">
        <f>P156/Ф_2!P155*100</f>
        <v>#DIV/0!</v>
      </c>
      <c r="R156" s="174">
        <f t="shared" si="111"/>
        <v>0</v>
      </c>
      <c r="S156" s="90">
        <f t="shared" si="111"/>
        <v>0</v>
      </c>
      <c r="T156" s="50" t="e">
        <f>S156/Ф_2!S155*100</f>
        <v>#DIV/0!</v>
      </c>
      <c r="U156" s="162">
        <f t="shared" si="111"/>
        <v>0</v>
      </c>
      <c r="V156" s="77">
        <f t="shared" si="111"/>
        <v>0</v>
      </c>
      <c r="W156" s="50" t="e">
        <f>V156/Ф_2!V155*100</f>
        <v>#DIV/0!</v>
      </c>
      <c r="X156" s="162">
        <f t="shared" si="111"/>
        <v>0</v>
      </c>
    </row>
    <row r="157" spans="1:24" ht="11.45" customHeight="1" x14ac:dyDescent="0.2">
      <c r="A157" s="509"/>
      <c r="B157" s="15" t="s">
        <v>176</v>
      </c>
      <c r="C157" s="527" t="s">
        <v>18</v>
      </c>
      <c r="D157" s="319"/>
      <c r="E157" s="320"/>
      <c r="F157" s="321"/>
      <c r="G157" s="83">
        <f>G149+G153</f>
        <v>0</v>
      </c>
      <c r="H157" s="53" t="e">
        <f>G157/Ф_2!G156*100</f>
        <v>#DIV/0!</v>
      </c>
      <c r="I157" s="154">
        <f t="shared" ref="I157:U157" si="112">I149+I153</f>
        <v>0</v>
      </c>
      <c r="J157" s="71">
        <f t="shared" si="112"/>
        <v>0</v>
      </c>
      <c r="K157" s="53" t="e">
        <f>J157/Ф_2!J156*100</f>
        <v>#DIV/0!</v>
      </c>
      <c r="L157" s="166">
        <f t="shared" si="112"/>
        <v>0</v>
      </c>
      <c r="M157" s="83">
        <f t="shared" si="112"/>
        <v>0</v>
      </c>
      <c r="N157" s="53" t="e">
        <f>M157/Ф_2!M156*100</f>
        <v>#DIV/0!</v>
      </c>
      <c r="O157" s="154">
        <f t="shared" si="112"/>
        <v>0</v>
      </c>
      <c r="P157" s="71">
        <f t="shared" si="112"/>
        <v>0</v>
      </c>
      <c r="Q157" s="53" t="e">
        <f>P157/Ф_2!P156*100</f>
        <v>#DIV/0!</v>
      </c>
      <c r="R157" s="166">
        <f t="shared" si="112"/>
        <v>0</v>
      </c>
      <c r="S157" s="83">
        <f t="shared" si="112"/>
        <v>0</v>
      </c>
      <c r="T157" s="53" t="e">
        <f>S157/Ф_2!S156*100</f>
        <v>#DIV/0!</v>
      </c>
      <c r="U157" s="154">
        <f t="shared" si="112"/>
        <v>0</v>
      </c>
      <c r="V157" s="101">
        <f>G157+J157+M157+P157+S157</f>
        <v>0</v>
      </c>
      <c r="W157" s="53" t="e">
        <f>V157/Ф_2!V156*100</f>
        <v>#DIV/0!</v>
      </c>
      <c r="X157" s="161">
        <f>I157+L157+O157+R157+U157</f>
        <v>0</v>
      </c>
    </row>
    <row r="158" spans="1:24" ht="11.45" customHeight="1" x14ac:dyDescent="0.2">
      <c r="A158" s="509"/>
      <c r="B158" s="13" t="s">
        <v>10</v>
      </c>
      <c r="C158" s="528"/>
      <c r="D158" s="319"/>
      <c r="E158" s="320"/>
      <c r="F158" s="321"/>
      <c r="G158" s="84">
        <f t="shared" ref="G158:U159" si="113">G150+G154</f>
        <v>0</v>
      </c>
      <c r="H158" s="49" t="e">
        <f>G158/Ф_2!G157*100</f>
        <v>#DIV/0!</v>
      </c>
      <c r="I158" s="155">
        <f t="shared" si="113"/>
        <v>0</v>
      </c>
      <c r="J158" s="72">
        <f t="shared" si="113"/>
        <v>0</v>
      </c>
      <c r="K158" s="49" t="e">
        <f>J158/Ф_2!J157*100</f>
        <v>#DIV/0!</v>
      </c>
      <c r="L158" s="167">
        <f t="shared" si="113"/>
        <v>0</v>
      </c>
      <c r="M158" s="84">
        <f t="shared" si="113"/>
        <v>0</v>
      </c>
      <c r="N158" s="49" t="e">
        <f>M158/Ф_2!M157*100</f>
        <v>#DIV/0!</v>
      </c>
      <c r="O158" s="155">
        <f t="shared" si="113"/>
        <v>0</v>
      </c>
      <c r="P158" s="72">
        <f t="shared" si="113"/>
        <v>0</v>
      </c>
      <c r="Q158" s="49" t="e">
        <f>P158/Ф_2!P157*100</f>
        <v>#DIV/0!</v>
      </c>
      <c r="R158" s="167">
        <f t="shared" si="113"/>
        <v>0</v>
      </c>
      <c r="S158" s="84">
        <f t="shared" si="113"/>
        <v>0</v>
      </c>
      <c r="T158" s="49" t="e">
        <f>S158/Ф_2!S157*100</f>
        <v>#DIV/0!</v>
      </c>
      <c r="U158" s="155">
        <f t="shared" si="113"/>
        <v>0</v>
      </c>
      <c r="V158" s="28">
        <f>G158+J158+M158+P158+S158</f>
        <v>0</v>
      </c>
      <c r="W158" s="49" t="e">
        <f>V158/Ф_2!V157*100</f>
        <v>#DIV/0!</v>
      </c>
      <c r="X158" s="158">
        <f>I158+L158+O158+R158+U158</f>
        <v>0</v>
      </c>
    </row>
    <row r="159" spans="1:24" ht="11.45" customHeight="1" x14ac:dyDescent="0.2">
      <c r="A159" s="509"/>
      <c r="B159" s="13" t="s">
        <v>177</v>
      </c>
      <c r="C159" s="528"/>
      <c r="D159" s="319"/>
      <c r="E159" s="320"/>
      <c r="F159" s="321"/>
      <c r="G159" s="84">
        <f t="shared" si="113"/>
        <v>0</v>
      </c>
      <c r="H159" s="49" t="e">
        <f>G159/Ф_2!G158*100</f>
        <v>#DIV/0!</v>
      </c>
      <c r="I159" s="155">
        <f t="shared" si="113"/>
        <v>0</v>
      </c>
      <c r="J159" s="72">
        <f t="shared" si="113"/>
        <v>0</v>
      </c>
      <c r="K159" s="49" t="e">
        <f>J159/Ф_2!J158*100</f>
        <v>#DIV/0!</v>
      </c>
      <c r="L159" s="167">
        <f t="shared" si="113"/>
        <v>0</v>
      </c>
      <c r="M159" s="84">
        <f t="shared" si="113"/>
        <v>0</v>
      </c>
      <c r="N159" s="49" t="e">
        <f>M159/Ф_2!M158*100</f>
        <v>#DIV/0!</v>
      </c>
      <c r="O159" s="155">
        <f t="shared" si="113"/>
        <v>0</v>
      </c>
      <c r="P159" s="72">
        <f t="shared" si="113"/>
        <v>0</v>
      </c>
      <c r="Q159" s="49" t="e">
        <f>P159/Ф_2!P158*100</f>
        <v>#DIV/0!</v>
      </c>
      <c r="R159" s="167">
        <f t="shared" si="113"/>
        <v>0</v>
      </c>
      <c r="S159" s="84">
        <f t="shared" si="113"/>
        <v>0</v>
      </c>
      <c r="T159" s="49" t="e">
        <f>S159/Ф_2!S158*100</f>
        <v>#DIV/0!</v>
      </c>
      <c r="U159" s="155">
        <f t="shared" si="113"/>
        <v>0</v>
      </c>
      <c r="V159" s="102">
        <f>G159+J159+M159+P159+S159</f>
        <v>0</v>
      </c>
      <c r="W159" s="49" t="e">
        <f>V159/Ф_2!V158*100</f>
        <v>#DIV/0!</v>
      </c>
      <c r="X159" s="158">
        <f>I159+L159+O159+R159+U159</f>
        <v>0</v>
      </c>
    </row>
    <row r="160" spans="1:24" ht="11.45" customHeight="1" thickBot="1" x14ac:dyDescent="0.25">
      <c r="A160" s="513"/>
      <c r="B160" s="25" t="s">
        <v>178</v>
      </c>
      <c r="C160" s="529"/>
      <c r="D160" s="319"/>
      <c r="E160" s="320"/>
      <c r="F160" s="321"/>
      <c r="G160" s="85">
        <f>G157+G158+G159</f>
        <v>0</v>
      </c>
      <c r="H160" s="49" t="e">
        <f>G160/Ф_2!G159*100</f>
        <v>#DIV/0!</v>
      </c>
      <c r="I160" s="156">
        <f t="shared" ref="I160:X160" si="114">I157+I158+I159</f>
        <v>0</v>
      </c>
      <c r="J160" s="73">
        <f t="shared" si="114"/>
        <v>0</v>
      </c>
      <c r="K160" s="49" t="e">
        <f>J160/Ф_2!J159*100</f>
        <v>#DIV/0!</v>
      </c>
      <c r="L160" s="168">
        <f t="shared" si="114"/>
        <v>0</v>
      </c>
      <c r="M160" s="85">
        <f t="shared" si="114"/>
        <v>0</v>
      </c>
      <c r="N160" s="49" t="e">
        <f>M160/Ф_2!M159*100</f>
        <v>#DIV/0!</v>
      </c>
      <c r="O160" s="156">
        <f t="shared" si="114"/>
        <v>0</v>
      </c>
      <c r="P160" s="73">
        <f t="shared" si="114"/>
        <v>0</v>
      </c>
      <c r="Q160" s="49" t="e">
        <f>P160/Ф_2!P159*100</f>
        <v>#DIV/0!</v>
      </c>
      <c r="R160" s="168">
        <f t="shared" si="114"/>
        <v>0</v>
      </c>
      <c r="S160" s="85">
        <f t="shared" si="114"/>
        <v>0</v>
      </c>
      <c r="T160" s="49" t="e">
        <f>S160/Ф_2!S159*100</f>
        <v>#DIV/0!</v>
      </c>
      <c r="U160" s="156">
        <f t="shared" si="114"/>
        <v>0</v>
      </c>
      <c r="V160" s="77">
        <f t="shared" si="114"/>
        <v>0</v>
      </c>
      <c r="W160" s="49" t="e">
        <f>V160/Ф_2!V159*100</f>
        <v>#DIV/0!</v>
      </c>
      <c r="X160" s="162">
        <f t="shared" si="114"/>
        <v>0</v>
      </c>
    </row>
    <row r="161" spans="1:24" ht="10.9" customHeight="1" x14ac:dyDescent="0.2">
      <c r="A161" s="133" t="s">
        <v>0</v>
      </c>
      <c r="B161" s="55"/>
      <c r="C161" s="55"/>
      <c r="D161" s="316"/>
      <c r="E161" s="317"/>
      <c r="F161" s="318"/>
      <c r="G161" s="214"/>
      <c r="H161" s="55"/>
      <c r="I161" s="157"/>
      <c r="J161" s="55"/>
      <c r="K161" s="55"/>
      <c r="L161" s="169"/>
      <c r="M161" s="87"/>
      <c r="N161" s="55"/>
      <c r="O161" s="157"/>
      <c r="P161" s="55"/>
      <c r="Q161" s="55"/>
      <c r="R161" s="169"/>
      <c r="S161" s="87"/>
      <c r="T161" s="55"/>
      <c r="U161" s="157"/>
      <c r="V161" s="55"/>
      <c r="W161" s="55"/>
      <c r="X161" s="157"/>
    </row>
    <row r="162" spans="1:24" x14ac:dyDescent="0.2">
      <c r="A162" s="134" t="s">
        <v>51</v>
      </c>
      <c r="B162" s="28" t="s">
        <v>30</v>
      </c>
      <c r="C162" s="266" t="s">
        <v>30</v>
      </c>
      <c r="D162" s="319"/>
      <c r="E162" s="314" t="s">
        <v>201</v>
      </c>
      <c r="F162" s="315">
        <v>2</v>
      </c>
      <c r="G162" s="84">
        <f>SUMIFS(Квитанции!Q:Q,Квитанции!B:B,G$8,Квитанции!G:G,$F162,Квитанции!K:K,$E162,Квитанции!F:F,2,Квитанции!C:C,0)</f>
        <v>0</v>
      </c>
      <c r="H162" s="49" t="s">
        <v>30</v>
      </c>
      <c r="I162" s="328">
        <f>SUMIFS(Квитанции!R:R,Квитанции!B:B,G$8,Квитанции!G:G,$F162,Квитанции!K:K,$E162,Квитанции!F:F,2,Квитанции!C:C,0)</f>
        <v>0</v>
      </c>
      <c r="J162" s="72">
        <f>SUMIFS(Квитанции!Q:Q,Квитанции!B:B,J$8,Квитанции!G:G,$F162,Квитанции!K:K,$E162,Квитанции!F:F,2,Квитанции!C:C,0)</f>
        <v>0</v>
      </c>
      <c r="K162" s="49" t="s">
        <v>30</v>
      </c>
      <c r="L162" s="167">
        <f>SUMIFS(Квитанции!R:R,Квитанции!B:B,J$8,Квитанции!G:G,$F162,Квитанции!K:K,$E162,Квитанции!F:F,2,Квитанции!C:C,0)</f>
        <v>0</v>
      </c>
      <c r="M162" s="84">
        <f>SUMIFS(Квитанции!Q:Q,Квитанции!B:B,M$8,Квитанции!G:G,$F162,Квитанции!K:K,$E162,Квитанции!F:F,2,Квитанции!C:C,0)</f>
        <v>0</v>
      </c>
      <c r="N162" s="49" t="s">
        <v>30</v>
      </c>
      <c r="O162" s="155">
        <f>SUMIFS(Квитанции!R:R,Квитанции!B:B,M$8,Квитанции!G:G,$F162,Квитанции!K:K,$E162,Квитанции!F:F,2,Квитанции!C:C,0)</f>
        <v>0</v>
      </c>
      <c r="P162" s="72">
        <f>SUMIFS(Квитанции!Q:Q,Квитанции!B:B,P$8,Квитанции!G:G,$F162,Квитанции!K:K,$E162,Квитанции!F:F,2,Квитанции!C:C,0)</f>
        <v>0</v>
      </c>
      <c r="Q162" s="49" t="s">
        <v>30</v>
      </c>
      <c r="R162" s="167">
        <f>SUMIFS(Квитанции!R:R,Квитанции!B:B,P$8,Квитанции!G:G,$F162,Квитанции!K:K,$E162,Квитанции!F:F,2,Квитанции!C:C,0)</f>
        <v>0</v>
      </c>
      <c r="S162" s="84">
        <f>SUMIFS(Квитанции!Q:Q,Квитанции!B:B,S$8,Квитанции!G:G,$F162,Квитанции!K:K,$E162,Квитанции!F:F,2,Квитанции!C:C,0)</f>
        <v>0</v>
      </c>
      <c r="T162" s="49" t="s">
        <v>30</v>
      </c>
      <c r="U162" s="155">
        <f>SUMIFS(Квитанции!R:R,Квитанции!B:B,S$8,Квитанции!G:G,$F162,Квитанции!K:K,$E162,Квитанции!F:F,2,Квитанции!C:C,0)</f>
        <v>0</v>
      </c>
      <c r="V162" s="28">
        <f>G162+J162+M162+P162+S162</f>
        <v>0</v>
      </c>
      <c r="W162" s="49" t="s">
        <v>30</v>
      </c>
      <c r="X162" s="158">
        <f>U162+R162+O162+L162+I162</f>
        <v>0</v>
      </c>
    </row>
    <row r="163" spans="1:24" ht="12.75" thickBot="1" x14ac:dyDescent="0.25">
      <c r="A163" s="136" t="s">
        <v>52</v>
      </c>
      <c r="B163" s="77" t="s">
        <v>30</v>
      </c>
      <c r="C163" s="70" t="s">
        <v>30</v>
      </c>
      <c r="D163" s="319"/>
      <c r="E163" s="314" t="s">
        <v>201</v>
      </c>
      <c r="F163" s="315">
        <v>1</v>
      </c>
      <c r="G163" s="85">
        <f>SUMIFS(Квитанции!Q:Q,Квитанции!B:B,G$8,Квитанции!G:G,$F163,Квитанции!K:K,$E163,Квитанции!F:F,2,Квитанции!C:C,0)</f>
        <v>0</v>
      </c>
      <c r="H163" s="50" t="s">
        <v>30</v>
      </c>
      <c r="I163" s="383">
        <f>SUMIFS(Квитанции!R:R,Квитанции!B:B,G$8,Квитанции!G:G,$F163,Квитанции!K:K,$E163,Квитанции!F:F,2,Квитанции!C:C,0)</f>
        <v>0</v>
      </c>
      <c r="J163" s="73">
        <f>SUMIFS(Квитанции!Q:Q,Квитанции!B:B,J$8,Квитанции!G:G,$F163,Квитанции!K:K,$E163,Квитанции!F:F,2,Квитанции!C:C,0)</f>
        <v>0</v>
      </c>
      <c r="K163" s="50" t="s">
        <v>30</v>
      </c>
      <c r="L163" s="168">
        <f>SUMIFS(Квитанции!R:R,Квитанции!B:B,J$8,Квитанции!G:G,$F163,Квитанции!K:K,$E163,Квитанции!F:F,2,Квитанции!C:C,0)</f>
        <v>0</v>
      </c>
      <c r="M163" s="85">
        <f>SUMIFS(Квитанции!Q:Q,Квитанции!B:B,M$8,Квитанции!G:G,$F163,Квитанции!K:K,$E163,Квитанции!F:F,2,Квитанции!C:C,0)</f>
        <v>0</v>
      </c>
      <c r="N163" s="50" t="s">
        <v>30</v>
      </c>
      <c r="O163" s="156">
        <f>SUMIFS(Квитанции!R:R,Квитанции!B:B,M$8,Квитанции!G:G,$F163,Квитанции!K:K,$E163,Квитанции!F:F,2,Квитанции!C:C,0)</f>
        <v>0</v>
      </c>
      <c r="P163" s="73">
        <f>SUMIFS(Квитанции!Q:Q,Квитанции!B:B,P$8,Квитанции!G:G,$F163,Квитанции!K:K,$E163,Квитанции!F:F,2,Квитанции!C:C,0)</f>
        <v>0</v>
      </c>
      <c r="Q163" s="50" t="s">
        <v>30</v>
      </c>
      <c r="R163" s="168">
        <f>SUMIFS(Квитанции!R:R,Квитанции!B:B,P$8,Квитанции!G:G,$F163,Квитанции!K:K,$E163,Квитанции!F:F,2,Квитанции!C:C,0)</f>
        <v>0</v>
      </c>
      <c r="S163" s="85">
        <f>SUMIFS(Квитанции!Q:Q,Квитанции!B:B,S$8,Квитанции!G:G,$F163,Квитанции!K:K,$E163,Квитанции!F:F,2,Квитанции!C:C,0)</f>
        <v>0</v>
      </c>
      <c r="T163" s="50" t="s">
        <v>30</v>
      </c>
      <c r="U163" s="156">
        <f>SUMIFS(Квитанции!R:R,Квитанции!B:B,S$8,Квитанции!G:G,$F163,Квитанции!K:K,$E163,Квитанции!F:F,2,Квитанции!C:C,0)</f>
        <v>0</v>
      </c>
      <c r="V163" s="28">
        <f>G163+J163+M163+P163+S163</f>
        <v>0</v>
      </c>
      <c r="W163" s="54" t="s">
        <v>30</v>
      </c>
      <c r="X163" s="162">
        <f>U163+R163+O163+L163+I163</f>
        <v>0</v>
      </c>
    </row>
    <row r="164" spans="1:24" ht="11.45" customHeight="1" x14ac:dyDescent="0.2">
      <c r="A164" s="508" t="s">
        <v>13</v>
      </c>
      <c r="B164" s="15" t="s">
        <v>176</v>
      </c>
      <c r="C164" s="527" t="s">
        <v>16</v>
      </c>
      <c r="D164" s="313">
        <v>1</v>
      </c>
      <c r="E164" s="314" t="s">
        <v>13</v>
      </c>
      <c r="F164" s="315">
        <v>1</v>
      </c>
      <c r="G164" s="89">
        <f>SUMIFS(Квитанции!Q:Q,Квитанции!B:B,G$8,Квитанции!D:D,$B164,Квитанции!E:E,$D164,Квитанции!K:K,$E164,Квитанции!F:F,$F164,Квитанции!C:C,0)</f>
        <v>0</v>
      </c>
      <c r="H164" s="203" t="e">
        <f>G164/Ф_2!G163*100</f>
        <v>#DIV/0!</v>
      </c>
      <c r="I164" s="160">
        <f>SUMIFS(Квитанции!R:R,Квитанции!B:B,G$8,Квитанции!D:D,$B164,Квитанции!E:E,$D164,Квитанции!K:K,$E164,Квитанции!F:F,$F164,Квитанции!C:C,0)</f>
        <v>0</v>
      </c>
      <c r="J164" s="75">
        <f>SUMIFS(Квитанции!Q:Q,Квитанции!B:B,J$8,Квитанции!D:D,$B164,Квитанции!E:E,$D164,Квитанции!K:K,$E164,Квитанции!F:F,$F164,Квитанции!C:C,0)</f>
        <v>0</v>
      </c>
      <c r="K164" s="203" t="e">
        <f>J164/Ф_2!J163*100</f>
        <v>#DIV/0!</v>
      </c>
      <c r="L164" s="172">
        <f>SUMIFS(Квитанции!R:R,Квитанции!B:B,J$8,Квитанции!D:D,$B164,Квитанции!E:E,$D164,Квитанции!K:K,$E164,Квитанции!F:F,$F164,Квитанции!C:C,0)</f>
        <v>0</v>
      </c>
      <c r="M164" s="89">
        <f>SUMIFS(Квитанции!Q:Q,Квитанции!B:B,M$8,Квитанции!D:D,$B164,Квитанции!E:E,$D164,Квитанции!K:K,$E164,Квитанции!F:F,$F164,Квитанции!C:C,0)</f>
        <v>0</v>
      </c>
      <c r="N164" s="203" t="e">
        <f>M164/Ф_2!M163*100</f>
        <v>#DIV/0!</v>
      </c>
      <c r="O164" s="160">
        <f>SUMIFS(Квитанции!R:R,Квитанции!B:B,M$8,Квитанции!D:D,$B164,Квитанции!E:E,$D164,Квитанции!K:K,$E164,Квитанции!F:F,$F164,Квитанции!C:C,0)</f>
        <v>0</v>
      </c>
      <c r="P164" s="75">
        <f>SUMIFS(Квитанции!Q:Q,Квитанции!B:B,P$8,Квитанции!D:D,$B164,Квитанции!E:E,$D164,Квитанции!K:K,$E164,Квитанции!F:F,$F164,Квитанции!C:C,0)</f>
        <v>0</v>
      </c>
      <c r="Q164" s="203" t="e">
        <f>P164/Ф_2!P163*100</f>
        <v>#DIV/0!</v>
      </c>
      <c r="R164" s="172">
        <f>SUMIFS(Квитанции!R:R,Квитанции!B:B,P$8,Квитанции!D:D,$B164,Квитанции!E:E,$D164,Квитанции!K:K,$E164,Квитанции!F:F,$F164,Квитанции!C:C,0)</f>
        <v>0</v>
      </c>
      <c r="S164" s="89">
        <f>SUMIFS(Квитанции!Q:Q,Квитанции!B:B,S$8,Квитанции!D:D,$B164,Квитанции!E:E,$D164,Квитанции!K:K,$E164,Квитанции!F:F,$F164,Квитанции!C:C,0)</f>
        <v>0</v>
      </c>
      <c r="T164" s="203" t="e">
        <f>S164/Ф_2!S163*100</f>
        <v>#DIV/0!</v>
      </c>
      <c r="U164" s="160">
        <f>SUMIFS(Квитанции!R:R,Квитанции!B:B,S$8,Квитанции!D:D,$B164,Квитанции!E:E,$D164,Квитанции!K:K,$E164,Квитанции!F:F,$F164,Квитанции!C:C,0)</f>
        <v>0</v>
      </c>
      <c r="V164" s="101">
        <f>G164+J164+M164+P164+S164</f>
        <v>0</v>
      </c>
      <c r="W164" s="51" t="e">
        <f>V164/Ф_2!V163*100</f>
        <v>#DIV/0!</v>
      </c>
      <c r="X164" s="161">
        <f>I164+L164+O164+R164+U164</f>
        <v>0</v>
      </c>
    </row>
    <row r="165" spans="1:24" ht="11.45" customHeight="1" x14ac:dyDescent="0.2">
      <c r="A165" s="509"/>
      <c r="B165" s="13" t="s">
        <v>10</v>
      </c>
      <c r="C165" s="528"/>
      <c r="D165" s="313">
        <v>1</v>
      </c>
      <c r="E165" s="314" t="s">
        <v>13</v>
      </c>
      <c r="F165" s="315">
        <v>1</v>
      </c>
      <c r="G165" s="84">
        <f>SUMIFS(Квитанции!Q:Q,Квитанции!B:B,G$8,Квитанции!D:D,$B165,Квитанции!E:E,$D165,Квитанции!K:K,$E165,Квитанции!F:F,$F165,Квитанции!C:C,0)</f>
        <v>0</v>
      </c>
      <c r="H165" s="47" t="e">
        <f>G165/Ф_2!G164*100</f>
        <v>#DIV/0!</v>
      </c>
      <c r="I165" s="155">
        <f>SUMIFS(Квитанции!R:R,Квитанции!B:B,G$8,Квитанции!D:D,$B165,Квитанции!E:E,$D165,Квитанции!K:K,$E165,Квитанции!F:F,$F165,Квитанции!C:C,0)</f>
        <v>0</v>
      </c>
      <c r="J165" s="72">
        <f>SUMIFS(Квитанции!Q:Q,Квитанции!B:B,J$8,Квитанции!D:D,$B165,Квитанции!E:E,$D165,Квитанции!K:K,$E165,Квитанции!F:F,$F165,Квитанции!C:C,0)</f>
        <v>0</v>
      </c>
      <c r="K165" s="47" t="e">
        <f>J165/Ф_2!J164*100</f>
        <v>#DIV/0!</v>
      </c>
      <c r="L165" s="167">
        <f>SUMIFS(Квитанции!R:R,Квитанции!B:B,J$8,Квитанции!D:D,$B165,Квитанции!E:E,$D165,Квитанции!K:K,$E165,Квитанции!F:F,$F165,Квитанции!C:C,0)</f>
        <v>0</v>
      </c>
      <c r="M165" s="84">
        <f>SUMIFS(Квитанции!Q:Q,Квитанции!B:B,M$8,Квитанции!D:D,$B165,Квитанции!E:E,$D165,Квитанции!K:K,$E165,Квитанции!F:F,$F165,Квитанции!C:C,0)</f>
        <v>0</v>
      </c>
      <c r="N165" s="47" t="e">
        <f>M165/Ф_2!M164*100</f>
        <v>#DIV/0!</v>
      </c>
      <c r="O165" s="155">
        <f>SUMIFS(Квитанции!R:R,Квитанции!B:B,M$8,Квитанции!D:D,$B165,Квитанции!E:E,$D165,Квитанции!K:K,$E165,Квитанции!F:F,$F165,Квитанции!C:C,0)</f>
        <v>0</v>
      </c>
      <c r="P165" s="72">
        <f>SUMIFS(Квитанции!Q:Q,Квитанции!B:B,P$8,Квитанции!D:D,$B165,Квитанции!E:E,$D165,Квитанции!K:K,$E165,Квитанции!F:F,$F165,Квитанции!C:C,0)</f>
        <v>0</v>
      </c>
      <c r="Q165" s="47" t="e">
        <f>P165/Ф_2!P164*100</f>
        <v>#DIV/0!</v>
      </c>
      <c r="R165" s="167">
        <f>SUMIFS(Квитанции!R:R,Квитанции!B:B,P$8,Квитанции!D:D,$B165,Квитанции!E:E,$D165,Квитанции!K:K,$E165,Квитанции!F:F,$F165,Квитанции!C:C,0)</f>
        <v>0</v>
      </c>
      <c r="S165" s="84">
        <f>SUMIFS(Квитанции!Q:Q,Квитанции!B:B,S$8,Квитанции!D:D,$B165,Квитанции!E:E,$D165,Квитанции!K:K,$E165,Квитанции!F:F,$F165,Квитанции!C:C,0)</f>
        <v>0</v>
      </c>
      <c r="T165" s="47" t="e">
        <f>S165/Ф_2!S164*100</f>
        <v>#DIV/0!</v>
      </c>
      <c r="U165" s="155">
        <f>SUMIFS(Квитанции!R:R,Квитанции!B:B,S$8,Квитанции!D:D,$B165,Квитанции!E:E,$D165,Квитанции!K:K,$E165,Квитанции!F:F,$F165,Квитанции!C:C,0)</f>
        <v>0</v>
      </c>
      <c r="V165" s="28">
        <f>G165+J165+M165+P165+S165</f>
        <v>0</v>
      </c>
      <c r="W165" s="49" t="e">
        <f>V165/Ф_2!V164*100</f>
        <v>#DIV/0!</v>
      </c>
      <c r="X165" s="158">
        <f>I165+L165+O165+R165+U165</f>
        <v>0</v>
      </c>
    </row>
    <row r="166" spans="1:24" ht="11.45" customHeight="1" x14ac:dyDescent="0.2">
      <c r="A166" s="509"/>
      <c r="B166" s="13" t="s">
        <v>177</v>
      </c>
      <c r="C166" s="528"/>
      <c r="D166" s="313">
        <v>1</v>
      </c>
      <c r="E166" s="314" t="s">
        <v>13</v>
      </c>
      <c r="F166" s="315">
        <v>1</v>
      </c>
      <c r="G166" s="84">
        <f>SUMIFS(Квитанции!Q:Q,Квитанции!B:B,G$8,Квитанции!D:D,$B166,Квитанции!E:E,$D166,Квитанции!K:K,$E166,Квитанции!F:F,$F166,Квитанции!C:C,0)</f>
        <v>0</v>
      </c>
      <c r="H166" s="47" t="e">
        <f>G166/Ф_2!G165*100</f>
        <v>#DIV/0!</v>
      </c>
      <c r="I166" s="155">
        <f>SUMIFS(Квитанции!R:R,Квитанции!B:B,G$8,Квитанции!D:D,$B166,Квитанции!E:E,$D166,Квитанции!K:K,$E166,Квитанции!F:F,$F166,Квитанции!C:C,0)</f>
        <v>0</v>
      </c>
      <c r="J166" s="72">
        <f>SUMIFS(Квитанции!Q:Q,Квитанции!B:B,J$8,Квитанции!D:D,$B166,Квитанции!E:E,$D166,Квитанции!K:K,$E166,Квитанции!F:F,$F166,Квитанции!C:C,0)</f>
        <v>0</v>
      </c>
      <c r="K166" s="47" t="e">
        <f>J166/Ф_2!J165*100</f>
        <v>#DIV/0!</v>
      </c>
      <c r="L166" s="167">
        <f>SUMIFS(Квитанции!R:R,Квитанции!B:B,J$8,Квитанции!D:D,$B166,Квитанции!E:E,$D166,Квитанции!K:K,$E166,Квитанции!F:F,$F166,Квитанции!C:C,0)</f>
        <v>0</v>
      </c>
      <c r="M166" s="84">
        <f>SUMIFS(Квитанции!Q:Q,Квитанции!B:B,M$8,Квитанции!D:D,$B166,Квитанции!E:E,$D166,Квитанции!K:K,$E166,Квитанции!F:F,$F166,Квитанции!C:C,0)</f>
        <v>0</v>
      </c>
      <c r="N166" s="47" t="e">
        <f>M166/Ф_2!M165*100</f>
        <v>#DIV/0!</v>
      </c>
      <c r="O166" s="155">
        <f>SUMIFS(Квитанции!R:R,Квитанции!B:B,M$8,Квитанции!D:D,$B166,Квитанции!E:E,$D166,Квитанции!K:K,$E166,Квитанции!F:F,$F166,Квитанции!C:C,0)</f>
        <v>0</v>
      </c>
      <c r="P166" s="72">
        <f>SUMIFS(Квитанции!Q:Q,Квитанции!B:B,P$8,Квитанции!D:D,$B166,Квитанции!E:E,$D166,Квитанции!K:K,$E166,Квитанции!F:F,$F166,Квитанции!C:C,0)</f>
        <v>0</v>
      </c>
      <c r="Q166" s="47" t="e">
        <f>P166/Ф_2!P165*100</f>
        <v>#DIV/0!</v>
      </c>
      <c r="R166" s="167">
        <f>SUMIFS(Квитанции!R:R,Квитанции!B:B,P$8,Квитанции!D:D,$B166,Квитанции!E:E,$D166,Квитанции!K:K,$E166,Квитанции!F:F,$F166,Квитанции!C:C,0)</f>
        <v>0</v>
      </c>
      <c r="S166" s="84">
        <f>SUMIFS(Квитанции!Q:Q,Квитанции!B:B,S$8,Квитанции!D:D,$B166,Квитанции!E:E,$D166,Квитанции!K:K,$E166,Квитанции!F:F,$F166,Квитанции!C:C,0)</f>
        <v>0</v>
      </c>
      <c r="T166" s="47" t="e">
        <f>S166/Ф_2!S165*100</f>
        <v>#DIV/0!</v>
      </c>
      <c r="U166" s="155">
        <f>SUMIFS(Квитанции!R:R,Квитанции!B:B,S$8,Квитанции!D:D,$B166,Квитанции!E:E,$D166,Квитанции!K:K,$E166,Квитанции!F:F,$F166,Квитанции!C:C,0)</f>
        <v>0</v>
      </c>
      <c r="V166" s="102">
        <f>G166+J166+M166+P166+S166</f>
        <v>0</v>
      </c>
      <c r="W166" s="49" t="e">
        <f>V166/Ф_2!V165*100</f>
        <v>#DIV/0!</v>
      </c>
      <c r="X166" s="158">
        <f>I166+L166+O166+R166+U166</f>
        <v>0</v>
      </c>
    </row>
    <row r="167" spans="1:24" ht="11.45" customHeight="1" thickBot="1" x14ac:dyDescent="0.25">
      <c r="A167" s="513"/>
      <c r="B167" s="25" t="s">
        <v>178</v>
      </c>
      <c r="C167" s="529"/>
      <c r="D167" s="319"/>
      <c r="E167" s="320"/>
      <c r="F167" s="321"/>
      <c r="G167" s="90">
        <f>G164+G165+G166</f>
        <v>0</v>
      </c>
      <c r="H167" s="50" t="e">
        <f>G167/Ф_2!G166*100</f>
        <v>#DIV/0!</v>
      </c>
      <c r="I167" s="162">
        <f t="shared" ref="I167:X167" si="115">I164+I165+I166</f>
        <v>0</v>
      </c>
      <c r="J167" s="77">
        <f t="shared" si="115"/>
        <v>0</v>
      </c>
      <c r="K167" s="50" t="e">
        <f>J167/Ф_2!J166*100</f>
        <v>#DIV/0!</v>
      </c>
      <c r="L167" s="174">
        <f t="shared" si="115"/>
        <v>0</v>
      </c>
      <c r="M167" s="90">
        <f t="shared" si="115"/>
        <v>0</v>
      </c>
      <c r="N167" s="50" t="e">
        <f>M167/Ф_2!M166*100</f>
        <v>#DIV/0!</v>
      </c>
      <c r="O167" s="162">
        <f t="shared" si="115"/>
        <v>0</v>
      </c>
      <c r="P167" s="77">
        <f t="shared" si="115"/>
        <v>0</v>
      </c>
      <c r="Q167" s="50" t="e">
        <f>P167/Ф_2!P166*100</f>
        <v>#DIV/0!</v>
      </c>
      <c r="R167" s="174">
        <f t="shared" si="115"/>
        <v>0</v>
      </c>
      <c r="S167" s="90">
        <f t="shared" si="115"/>
        <v>0</v>
      </c>
      <c r="T167" s="50" t="e">
        <f>S167/Ф_2!S166*100</f>
        <v>#DIV/0!</v>
      </c>
      <c r="U167" s="162">
        <f t="shared" si="115"/>
        <v>0</v>
      </c>
      <c r="V167" s="77">
        <f t="shared" si="115"/>
        <v>0</v>
      </c>
      <c r="W167" s="50" t="e">
        <f>V167/Ф_2!V166*100</f>
        <v>#DIV/0!</v>
      </c>
      <c r="X167" s="162">
        <f t="shared" si="115"/>
        <v>0</v>
      </c>
    </row>
    <row r="168" spans="1:24" ht="12" customHeight="1" x14ac:dyDescent="0.2">
      <c r="A168" s="508" t="s">
        <v>13</v>
      </c>
      <c r="B168" s="15" t="s">
        <v>176</v>
      </c>
      <c r="C168" s="487" t="s">
        <v>17</v>
      </c>
      <c r="D168" s="313">
        <v>3</v>
      </c>
      <c r="E168" s="314" t="s">
        <v>13</v>
      </c>
      <c r="F168" s="315">
        <v>1</v>
      </c>
      <c r="G168" s="89">
        <f>SUMIFS(Квитанции!Q:Q,Квитанции!B:B,G$8,Квитанции!D:D,$B168,Квитанции!E:E,$D168,Квитанции!K:K,$E168,Квитанции!F:F,$F168,Квитанции!C:C,0)</f>
        <v>0</v>
      </c>
      <c r="H168" s="203" t="e">
        <f>G168/Ф_2!G167*100</f>
        <v>#DIV/0!</v>
      </c>
      <c r="I168" s="160">
        <f>SUMIFS(Квитанции!R:R,Квитанции!B:B,G$8,Квитанции!D:D,$B168,Квитанции!E:E,$D168,Квитанции!K:K,$E168,Квитанции!F:F,$F168,Квитанции!C:C,0)</f>
        <v>0</v>
      </c>
      <c r="J168" s="75">
        <f>SUMIFS(Квитанции!Q:Q,Квитанции!B:B,J$8,Квитанции!D:D,$B168,Квитанции!E:E,$D168,Квитанции!K:K,$E168,Квитанции!F:F,$F168,Квитанции!C:C,0)</f>
        <v>0</v>
      </c>
      <c r="K168" s="203" t="e">
        <f>J168/Ф_2!J167*100</f>
        <v>#DIV/0!</v>
      </c>
      <c r="L168" s="172">
        <f>SUMIFS(Квитанции!R:R,Квитанции!B:B,J$8,Квитанции!D:D,$B168,Квитанции!E:E,$D168,Квитанции!K:K,$E168,Квитанции!F:F,$F168,Квитанции!C:C,0)</f>
        <v>0</v>
      </c>
      <c r="M168" s="89">
        <f>SUMIFS(Квитанции!Q:Q,Квитанции!B:B,M$8,Квитанции!D:D,$B168,Квитанции!E:E,$D168,Квитанции!K:K,$E168,Квитанции!F:F,$F168,Квитанции!C:C,0)</f>
        <v>0</v>
      </c>
      <c r="N168" s="203" t="e">
        <f>M168/Ф_2!M167*100</f>
        <v>#DIV/0!</v>
      </c>
      <c r="O168" s="160">
        <f>SUMIFS(Квитанции!R:R,Квитанции!B:B,M$8,Квитанции!D:D,$B168,Квитанции!E:E,$D168,Квитанции!K:K,$E168,Квитанции!F:F,$F168,Квитанции!C:C,0)</f>
        <v>0</v>
      </c>
      <c r="P168" s="75">
        <f>SUMIFS(Квитанции!Q:Q,Квитанции!B:B,P$8,Квитанции!D:D,$B168,Квитанции!E:E,$D168,Квитанции!K:K,$E168,Квитанции!F:F,$F168,Квитанции!C:C,0)</f>
        <v>0</v>
      </c>
      <c r="Q168" s="203" t="e">
        <f>P168/Ф_2!P167*100</f>
        <v>#DIV/0!</v>
      </c>
      <c r="R168" s="172">
        <f>SUMIFS(Квитанции!R:R,Квитанции!B:B,P$8,Квитанции!D:D,$B168,Квитанции!E:E,$D168,Квитанции!K:K,$E168,Квитанции!F:F,$F168,Квитанции!C:C,0)</f>
        <v>0</v>
      </c>
      <c r="S168" s="89">
        <f>SUMIFS(Квитанции!Q:Q,Квитанции!B:B,S$8,Квитанции!D:D,$B168,Квитанции!E:E,$D168,Квитанции!K:K,$E168,Квитанции!F:F,$F168,Квитанции!C:C,0)</f>
        <v>0</v>
      </c>
      <c r="T168" s="203" t="e">
        <f>S168/Ф_2!S167*100</f>
        <v>#DIV/0!</v>
      </c>
      <c r="U168" s="160">
        <f>SUMIFS(Квитанции!R:R,Квитанции!B:B,S$8,Квитанции!D:D,$B168,Квитанции!E:E,$D168,Квитанции!K:K,$E168,Квитанции!F:F,$F168,Квитанции!C:C,0)</f>
        <v>0</v>
      </c>
      <c r="V168" s="101">
        <f>G168+J168+M168+P168+S168</f>
        <v>0</v>
      </c>
      <c r="W168" s="51" t="e">
        <f>V168/Ф_2!V167*100</f>
        <v>#DIV/0!</v>
      </c>
      <c r="X168" s="161">
        <f>I168+L168+O168+R168+U168</f>
        <v>0</v>
      </c>
    </row>
    <row r="169" spans="1:24" x14ac:dyDescent="0.2">
      <c r="A169" s="509"/>
      <c r="B169" s="13" t="s">
        <v>10</v>
      </c>
      <c r="C169" s="488"/>
      <c r="D169" s="313">
        <v>3</v>
      </c>
      <c r="E169" s="314" t="s">
        <v>13</v>
      </c>
      <c r="F169" s="315">
        <v>1</v>
      </c>
      <c r="G169" s="84">
        <f>SUMIFS(Квитанции!Q:Q,Квитанции!B:B,G$8,Квитанции!D:D,$B169,Квитанции!E:E,$D169,Квитанции!K:K,$E169,Квитанции!F:F,$F169,Квитанции!C:C,0)</f>
        <v>0</v>
      </c>
      <c r="H169" s="47" t="e">
        <f>G169/Ф_2!G168*100</f>
        <v>#DIV/0!</v>
      </c>
      <c r="I169" s="155">
        <f>SUMIFS(Квитанции!R:R,Квитанции!B:B,G$8,Квитанции!D:D,$B169,Квитанции!E:E,$D169,Квитанции!K:K,$E169,Квитанции!F:F,$F169,Квитанции!C:C,0)</f>
        <v>0</v>
      </c>
      <c r="J169" s="72">
        <f>SUMIFS(Квитанции!Q:Q,Квитанции!B:B,J$8,Квитанции!D:D,$B169,Квитанции!E:E,$D169,Квитанции!K:K,$E169,Квитанции!F:F,$F169,Квитанции!C:C,0)</f>
        <v>0</v>
      </c>
      <c r="K169" s="47" t="e">
        <f>J169/Ф_2!J168*100</f>
        <v>#DIV/0!</v>
      </c>
      <c r="L169" s="167">
        <f>SUMIFS(Квитанции!R:R,Квитанции!B:B,J$8,Квитанции!D:D,$B169,Квитанции!E:E,$D169,Квитанции!K:K,$E169,Квитанции!F:F,$F169,Квитанции!C:C,0)</f>
        <v>0</v>
      </c>
      <c r="M169" s="84">
        <f>SUMIFS(Квитанции!Q:Q,Квитанции!B:B,M$8,Квитанции!D:D,$B169,Квитанции!E:E,$D169,Квитанции!K:K,$E169,Квитанции!F:F,$F169,Квитанции!C:C,0)</f>
        <v>0</v>
      </c>
      <c r="N169" s="47" t="e">
        <f>M169/Ф_2!M168*100</f>
        <v>#DIV/0!</v>
      </c>
      <c r="O169" s="155">
        <f>SUMIFS(Квитанции!R:R,Квитанции!B:B,M$8,Квитанции!D:D,$B169,Квитанции!E:E,$D169,Квитанции!K:K,$E169,Квитанции!F:F,$F169,Квитанции!C:C,0)</f>
        <v>0</v>
      </c>
      <c r="P169" s="72">
        <f>SUMIFS(Квитанции!Q:Q,Квитанции!B:B,P$8,Квитанции!D:D,$B169,Квитанции!E:E,$D169,Квитанции!K:K,$E169,Квитанции!F:F,$F169,Квитанции!C:C,0)</f>
        <v>0</v>
      </c>
      <c r="Q169" s="47" t="e">
        <f>P169/Ф_2!P168*100</f>
        <v>#DIV/0!</v>
      </c>
      <c r="R169" s="167">
        <f>SUMIFS(Квитанции!R:R,Квитанции!B:B,P$8,Квитанции!D:D,$B169,Квитанции!E:E,$D169,Квитанции!K:K,$E169,Квитанции!F:F,$F169,Квитанции!C:C,0)</f>
        <v>0</v>
      </c>
      <c r="S169" s="84">
        <f>SUMIFS(Квитанции!Q:Q,Квитанции!B:B,S$8,Квитанции!D:D,$B169,Квитанции!E:E,$D169,Квитанции!K:K,$E169,Квитанции!F:F,$F169,Квитанции!C:C,0)</f>
        <v>0</v>
      </c>
      <c r="T169" s="47" t="e">
        <f>S169/Ф_2!S168*100</f>
        <v>#DIV/0!</v>
      </c>
      <c r="U169" s="155">
        <f>SUMIFS(Квитанции!R:R,Квитанции!B:B,S$8,Квитанции!D:D,$B169,Квитанции!E:E,$D169,Квитанции!K:K,$E169,Квитанции!F:F,$F169,Квитанции!C:C,0)</f>
        <v>0</v>
      </c>
      <c r="V169" s="28">
        <f>G169+J169+M169+P169+S169</f>
        <v>0</v>
      </c>
      <c r="W169" s="49" t="e">
        <f>V169/Ф_2!V168*100</f>
        <v>#DIV/0!</v>
      </c>
      <c r="X169" s="158">
        <f>I169+L169+O169+R169+U169</f>
        <v>0</v>
      </c>
    </row>
    <row r="170" spans="1:24" x14ac:dyDescent="0.2">
      <c r="A170" s="509"/>
      <c r="B170" s="13" t="s">
        <v>177</v>
      </c>
      <c r="C170" s="488"/>
      <c r="D170" s="313">
        <v>3</v>
      </c>
      <c r="E170" s="314" t="s">
        <v>13</v>
      </c>
      <c r="F170" s="315">
        <v>1</v>
      </c>
      <c r="G170" s="84">
        <f>SUMIFS(Квитанции!Q:Q,Квитанции!B:B,G$8,Квитанции!D:D,$B170,Квитанции!E:E,$D170,Квитанции!K:K,$E170,Квитанции!F:F,$F170,Квитанции!C:C,0)</f>
        <v>0</v>
      </c>
      <c r="H170" s="47" t="e">
        <f>G170/Ф_2!G169*100</f>
        <v>#DIV/0!</v>
      </c>
      <c r="I170" s="155">
        <f>SUMIFS(Квитанции!R:R,Квитанции!B:B,G$8,Квитанции!D:D,$B170,Квитанции!E:E,$D170,Квитанции!K:K,$E170,Квитанции!F:F,$F170,Квитанции!C:C,0)</f>
        <v>0</v>
      </c>
      <c r="J170" s="72">
        <f>SUMIFS(Квитанции!Q:Q,Квитанции!B:B,J$8,Квитанции!D:D,$B170,Квитанции!E:E,$D170,Квитанции!K:K,$E170,Квитанции!F:F,$F170,Квитанции!C:C,0)</f>
        <v>0</v>
      </c>
      <c r="K170" s="47" t="e">
        <f>J170/Ф_2!J169*100</f>
        <v>#DIV/0!</v>
      </c>
      <c r="L170" s="167">
        <f>SUMIFS(Квитанции!R:R,Квитанции!B:B,J$8,Квитанции!D:D,$B170,Квитанции!E:E,$D170,Квитанции!K:K,$E170,Квитанции!F:F,$F170,Квитанции!C:C,0)</f>
        <v>0</v>
      </c>
      <c r="M170" s="84">
        <f>SUMIFS(Квитанции!Q:Q,Квитанции!B:B,M$8,Квитанции!D:D,$B170,Квитанции!E:E,$D170,Квитанции!K:K,$E170,Квитанции!F:F,$F170,Квитанции!C:C,0)</f>
        <v>0</v>
      </c>
      <c r="N170" s="47" t="e">
        <f>M170/Ф_2!M169*100</f>
        <v>#DIV/0!</v>
      </c>
      <c r="O170" s="155">
        <f>SUMIFS(Квитанции!R:R,Квитанции!B:B,M$8,Квитанции!D:D,$B170,Квитанции!E:E,$D170,Квитанции!K:K,$E170,Квитанции!F:F,$F170,Квитанции!C:C,0)</f>
        <v>0</v>
      </c>
      <c r="P170" s="72">
        <f>SUMIFS(Квитанции!Q:Q,Квитанции!B:B,P$8,Квитанции!D:D,$B170,Квитанции!E:E,$D170,Квитанции!K:K,$E170,Квитанции!F:F,$F170,Квитанции!C:C,0)</f>
        <v>0</v>
      </c>
      <c r="Q170" s="47" t="e">
        <f>P170/Ф_2!P169*100</f>
        <v>#DIV/0!</v>
      </c>
      <c r="R170" s="167">
        <f>SUMIFS(Квитанции!R:R,Квитанции!B:B,P$8,Квитанции!D:D,$B170,Квитанции!E:E,$D170,Квитанции!K:K,$E170,Квитанции!F:F,$F170,Квитанции!C:C,0)</f>
        <v>0</v>
      </c>
      <c r="S170" s="84">
        <f>SUMIFS(Квитанции!Q:Q,Квитанции!B:B,S$8,Квитанции!D:D,$B170,Квитанции!E:E,$D170,Квитанции!K:K,$E170,Квитанции!F:F,$F170,Квитанции!C:C,0)</f>
        <v>0</v>
      </c>
      <c r="T170" s="47" t="e">
        <f>S170/Ф_2!S169*100</f>
        <v>#DIV/0!</v>
      </c>
      <c r="U170" s="155">
        <f>SUMIFS(Квитанции!R:R,Квитанции!B:B,S$8,Квитанции!D:D,$B170,Квитанции!E:E,$D170,Квитанции!K:K,$E170,Квитанции!F:F,$F170,Квитанции!C:C,0)</f>
        <v>0</v>
      </c>
      <c r="V170" s="102">
        <f>G170+J170+M170+P170+S170</f>
        <v>0</v>
      </c>
      <c r="W170" s="49" t="e">
        <f>V170/Ф_2!V169*100</f>
        <v>#DIV/0!</v>
      </c>
      <c r="X170" s="158">
        <f>I170+L170+O170+R170+U170</f>
        <v>0</v>
      </c>
    </row>
    <row r="171" spans="1:24" ht="12.75" thickBot="1" x14ac:dyDescent="0.25">
      <c r="A171" s="509"/>
      <c r="B171" s="25" t="s">
        <v>178</v>
      </c>
      <c r="C171" s="489"/>
      <c r="D171" s="319"/>
      <c r="E171" s="320"/>
      <c r="F171" s="321"/>
      <c r="G171" s="90">
        <f>G168+G169+G170</f>
        <v>0</v>
      </c>
      <c r="H171" s="50" t="e">
        <f>G171/Ф_2!G170*100</f>
        <v>#DIV/0!</v>
      </c>
      <c r="I171" s="162">
        <f t="shared" ref="I171:X171" si="116">I168+I169+I170</f>
        <v>0</v>
      </c>
      <c r="J171" s="77">
        <f t="shared" si="116"/>
        <v>0</v>
      </c>
      <c r="K171" s="50" t="e">
        <f>J171/Ф_2!J170*100</f>
        <v>#DIV/0!</v>
      </c>
      <c r="L171" s="174">
        <f t="shared" si="116"/>
        <v>0</v>
      </c>
      <c r="M171" s="90">
        <f t="shared" si="116"/>
        <v>0</v>
      </c>
      <c r="N171" s="50" t="e">
        <f>M171/Ф_2!M170*100</f>
        <v>#DIV/0!</v>
      </c>
      <c r="O171" s="162">
        <f t="shared" si="116"/>
        <v>0</v>
      </c>
      <c r="P171" s="77">
        <f t="shared" si="116"/>
        <v>0</v>
      </c>
      <c r="Q171" s="50" t="e">
        <f>P171/Ф_2!P170*100</f>
        <v>#DIV/0!</v>
      </c>
      <c r="R171" s="174">
        <f t="shared" si="116"/>
        <v>0</v>
      </c>
      <c r="S171" s="90">
        <f t="shared" si="116"/>
        <v>0</v>
      </c>
      <c r="T171" s="50" t="e">
        <f>S171/Ф_2!S170*100</f>
        <v>#DIV/0!</v>
      </c>
      <c r="U171" s="162">
        <f t="shared" si="116"/>
        <v>0</v>
      </c>
      <c r="V171" s="77">
        <f t="shared" si="116"/>
        <v>0</v>
      </c>
      <c r="W171" s="50" t="e">
        <f>V171/Ф_2!V170*100</f>
        <v>#DIV/0!</v>
      </c>
      <c r="X171" s="162">
        <f t="shared" si="116"/>
        <v>0</v>
      </c>
    </row>
    <row r="172" spans="1:24" x14ac:dyDescent="0.2">
      <c r="A172" s="509"/>
      <c r="B172" s="15" t="s">
        <v>176</v>
      </c>
      <c r="C172" s="527" t="s">
        <v>18</v>
      </c>
      <c r="D172" s="319"/>
      <c r="E172" s="320"/>
      <c r="F172" s="321"/>
      <c r="G172" s="29">
        <f>G164+G168</f>
        <v>0</v>
      </c>
      <c r="H172" s="51" t="e">
        <f>G172/Ф_2!G171*100</f>
        <v>#DIV/0!</v>
      </c>
      <c r="I172" s="161">
        <f>I164+I168</f>
        <v>0</v>
      </c>
      <c r="J172" s="76">
        <f>J164+J168</f>
        <v>0</v>
      </c>
      <c r="K172" s="51" t="e">
        <f>J172/Ф_2!J171*100</f>
        <v>#DIV/0!</v>
      </c>
      <c r="L172" s="173">
        <f>L164+L168</f>
        <v>0</v>
      </c>
      <c r="M172" s="29">
        <f>M164+M168</f>
        <v>0</v>
      </c>
      <c r="N172" s="51" t="e">
        <f>M172/Ф_2!M171*100</f>
        <v>#DIV/0!</v>
      </c>
      <c r="O172" s="161">
        <f>O164+O168</f>
        <v>0</v>
      </c>
      <c r="P172" s="76">
        <f>P164+P168</f>
        <v>0</v>
      </c>
      <c r="Q172" s="51" t="e">
        <f>P172/Ф_2!P171*100</f>
        <v>#DIV/0!</v>
      </c>
      <c r="R172" s="173">
        <f>R164+R168</f>
        <v>0</v>
      </c>
      <c r="S172" s="29">
        <f>S164+S168</f>
        <v>0</v>
      </c>
      <c r="T172" s="51" t="e">
        <f>S172/Ф_2!S171*100</f>
        <v>#DIV/0!</v>
      </c>
      <c r="U172" s="161">
        <f>U164+U168</f>
        <v>0</v>
      </c>
      <c r="V172" s="101">
        <f>G172+J172+M172+P172+S172</f>
        <v>0</v>
      </c>
      <c r="W172" s="53" t="e">
        <f>V172/Ф_2!V171*100</f>
        <v>#DIV/0!</v>
      </c>
      <c r="X172" s="161">
        <f>I172+L172+O172+R172+U172</f>
        <v>0</v>
      </c>
    </row>
    <row r="173" spans="1:24" x14ac:dyDescent="0.2">
      <c r="A173" s="509"/>
      <c r="B173" s="13" t="s">
        <v>10</v>
      </c>
      <c r="C173" s="528"/>
      <c r="D173" s="319"/>
      <c r="E173" s="320"/>
      <c r="F173" s="321"/>
      <c r="G173" s="30">
        <f>G165+G169</f>
        <v>0</v>
      </c>
      <c r="H173" s="49" t="e">
        <f>G173/Ф_2!G172*100</f>
        <v>#DIV/0!</v>
      </c>
      <c r="I173" s="158">
        <f>I165+I169</f>
        <v>0</v>
      </c>
      <c r="J173" s="28">
        <f>J165+J169</f>
        <v>0</v>
      </c>
      <c r="K173" s="49" t="e">
        <f>J173/Ф_2!J172*100</f>
        <v>#DIV/0!</v>
      </c>
      <c r="L173" s="170">
        <f>L165+L169</f>
        <v>0</v>
      </c>
      <c r="M173" s="30">
        <f>M165+M169</f>
        <v>0</v>
      </c>
      <c r="N173" s="49" t="e">
        <f>M173/Ф_2!M172*100</f>
        <v>#DIV/0!</v>
      </c>
      <c r="O173" s="158">
        <f>O165+O169</f>
        <v>0</v>
      </c>
      <c r="P173" s="28">
        <f>P165+P169</f>
        <v>0</v>
      </c>
      <c r="Q173" s="49" t="e">
        <f>P173/Ф_2!P172*100</f>
        <v>#DIV/0!</v>
      </c>
      <c r="R173" s="170">
        <f>R165+R169</f>
        <v>0</v>
      </c>
      <c r="S173" s="30">
        <f>S165+S169</f>
        <v>0</v>
      </c>
      <c r="T173" s="49" t="e">
        <f>S173/Ф_2!S172*100</f>
        <v>#DIV/0!</v>
      </c>
      <c r="U173" s="158">
        <f>U165+U169</f>
        <v>0</v>
      </c>
      <c r="V173" s="28">
        <f>G173+J173+M173+P173+S173</f>
        <v>0</v>
      </c>
      <c r="W173" s="49" t="e">
        <f>V173/Ф_2!V172*100</f>
        <v>#DIV/0!</v>
      </c>
      <c r="X173" s="158">
        <f>I173+L173+O173+R173+U173</f>
        <v>0</v>
      </c>
    </row>
    <row r="174" spans="1:24" x14ac:dyDescent="0.2">
      <c r="A174" s="509"/>
      <c r="B174" s="13" t="s">
        <v>177</v>
      </c>
      <c r="C174" s="528"/>
      <c r="D174" s="319"/>
      <c r="E174" s="320"/>
      <c r="F174" s="321"/>
      <c r="G174" s="30">
        <f>G166+G170</f>
        <v>0</v>
      </c>
      <c r="H174" s="49" t="e">
        <f>G174/Ф_2!G173*100</f>
        <v>#DIV/0!</v>
      </c>
      <c r="I174" s="158">
        <f>I166+I170</f>
        <v>0</v>
      </c>
      <c r="J174" s="28">
        <f>J166+J170</f>
        <v>0</v>
      </c>
      <c r="K174" s="49" t="e">
        <f>J174/Ф_2!J173*100</f>
        <v>#DIV/0!</v>
      </c>
      <c r="L174" s="170">
        <f>L166+L170</f>
        <v>0</v>
      </c>
      <c r="M174" s="30">
        <f>M166+M170</f>
        <v>0</v>
      </c>
      <c r="N174" s="49" t="e">
        <f>M174/Ф_2!M173*100</f>
        <v>#DIV/0!</v>
      </c>
      <c r="O174" s="158">
        <f>O166+O170</f>
        <v>0</v>
      </c>
      <c r="P174" s="28">
        <f>P166+P170</f>
        <v>0</v>
      </c>
      <c r="Q174" s="49" t="e">
        <f>P174/Ф_2!P173*100</f>
        <v>#DIV/0!</v>
      </c>
      <c r="R174" s="170">
        <f>R166+R170</f>
        <v>0</v>
      </c>
      <c r="S174" s="30">
        <f>S166+S170</f>
        <v>0</v>
      </c>
      <c r="T174" s="49" t="e">
        <f>S174/Ф_2!S173*100</f>
        <v>#DIV/0!</v>
      </c>
      <c r="U174" s="158">
        <f>U166+U170</f>
        <v>0</v>
      </c>
      <c r="V174" s="102">
        <f>G174+J174+M174+P174+S174</f>
        <v>0</v>
      </c>
      <c r="W174" s="49" t="e">
        <f>V174/Ф_2!V173*100</f>
        <v>#DIV/0!</v>
      </c>
      <c r="X174" s="158">
        <f>I174+L174+O174+R174+U174</f>
        <v>0</v>
      </c>
    </row>
    <row r="175" spans="1:24" ht="12.75" thickBot="1" x14ac:dyDescent="0.25">
      <c r="A175" s="513"/>
      <c r="B175" s="25" t="s">
        <v>178</v>
      </c>
      <c r="C175" s="529"/>
      <c r="D175" s="319"/>
      <c r="E175" s="320"/>
      <c r="F175" s="321"/>
      <c r="G175" s="90">
        <f>G172+G173+G174</f>
        <v>0</v>
      </c>
      <c r="H175" s="50" t="e">
        <f>G175/Ф_2!G174*100</f>
        <v>#DIV/0!</v>
      </c>
      <c r="I175" s="162">
        <f t="shared" ref="I175:X175" si="117">I172+I173+I174</f>
        <v>0</v>
      </c>
      <c r="J175" s="77">
        <f t="shared" si="117"/>
        <v>0</v>
      </c>
      <c r="K175" s="50" t="e">
        <f>J175/Ф_2!J174*100</f>
        <v>#DIV/0!</v>
      </c>
      <c r="L175" s="174">
        <f t="shared" si="117"/>
        <v>0</v>
      </c>
      <c r="M175" s="90">
        <f t="shared" si="117"/>
        <v>0</v>
      </c>
      <c r="N175" s="50" t="e">
        <f>M175/Ф_2!M174*100</f>
        <v>#DIV/0!</v>
      </c>
      <c r="O175" s="162">
        <f t="shared" si="117"/>
        <v>0</v>
      </c>
      <c r="P175" s="77">
        <f t="shared" si="117"/>
        <v>0</v>
      </c>
      <c r="Q175" s="50" t="e">
        <f>P175/Ф_2!P174*100</f>
        <v>#DIV/0!</v>
      </c>
      <c r="R175" s="174">
        <f t="shared" si="117"/>
        <v>0</v>
      </c>
      <c r="S175" s="90">
        <f t="shared" si="117"/>
        <v>0</v>
      </c>
      <c r="T175" s="50" t="e">
        <f>S175/Ф_2!S174*100</f>
        <v>#DIV/0!</v>
      </c>
      <c r="U175" s="162">
        <f t="shared" si="117"/>
        <v>0</v>
      </c>
      <c r="V175" s="77">
        <f t="shared" si="117"/>
        <v>0</v>
      </c>
      <c r="W175" s="49" t="e">
        <f>V175/Ф_2!V174*100</f>
        <v>#DIV/0!</v>
      </c>
      <c r="X175" s="162">
        <f t="shared" si="117"/>
        <v>0</v>
      </c>
    </row>
    <row r="176" spans="1:24" x14ac:dyDescent="0.2">
      <c r="A176" s="508" t="s">
        <v>6</v>
      </c>
      <c r="B176" s="5" t="s">
        <v>176</v>
      </c>
      <c r="C176" s="493" t="s">
        <v>16</v>
      </c>
      <c r="D176" s="313">
        <v>1</v>
      </c>
      <c r="E176" s="314" t="s">
        <v>202</v>
      </c>
      <c r="F176" s="315">
        <v>1</v>
      </c>
      <c r="G176" s="89">
        <f>SUMIFS(Квитанции!Q:Q,Квитанции!B:B,G$8,Квитанции!D:D,$B176,Квитанции!E:E,$D176,Квитанции!K:K,$E176,Квитанции!F:F,$F176,Квитанции!C:C,0)</f>
        <v>0</v>
      </c>
      <c r="H176" s="203" t="e">
        <f>G176/Ф_2!G175*100</f>
        <v>#DIV/0!</v>
      </c>
      <c r="I176" s="160">
        <f>SUMIFS(Квитанции!R:R,Квитанции!B:B,G$8,Квитанции!D:D,$B176,Квитанции!E:E,$D176,Квитанции!K:K,$E176,Квитанции!F:F,$F176,Квитанции!C:C,0)</f>
        <v>0</v>
      </c>
      <c r="J176" s="75">
        <f>SUMIFS(Квитанции!Q:Q,Квитанции!B:B,J$8,Квитанции!D:D,$B176,Квитанции!E:E,$D176,Квитанции!K:K,$E176,Квитанции!F:F,$F176,Квитанции!C:C,0)</f>
        <v>0</v>
      </c>
      <c r="K176" s="203" t="e">
        <f>J176/Ф_2!J175*100</f>
        <v>#DIV/0!</v>
      </c>
      <c r="L176" s="172">
        <f>SUMIFS(Квитанции!R:R,Квитанции!B:B,J$8,Квитанции!D:D,$B176,Квитанции!E:E,$D176,Квитанции!K:K,$E176,Квитанции!F:F,$F176,Квитанции!C:C,0)</f>
        <v>0</v>
      </c>
      <c r="M176" s="89">
        <f>SUMIFS(Квитанции!Q:Q,Квитанции!B:B,M$8,Квитанции!D:D,$B176,Квитанции!E:E,$D176,Квитанции!K:K,$E176,Квитанции!F:F,$F176,Квитанции!C:C,0)</f>
        <v>0</v>
      </c>
      <c r="N176" s="203" t="e">
        <f>M176/Ф_2!M175*100</f>
        <v>#DIV/0!</v>
      </c>
      <c r="O176" s="160">
        <f>SUMIFS(Квитанции!R:R,Квитанции!B:B,M$8,Квитанции!D:D,$B176,Квитанции!E:E,$D176,Квитанции!K:K,$E176,Квитанции!F:F,$F176,Квитанции!C:C,0)</f>
        <v>0</v>
      </c>
      <c r="P176" s="75">
        <f>SUMIFS(Квитанции!Q:Q,Квитанции!B:B,P$8,Квитанции!D:D,$B176,Квитанции!E:E,$D176,Квитанции!K:K,$E176,Квитанции!F:F,$F176,Квитанции!C:C,0)</f>
        <v>0</v>
      </c>
      <c r="Q176" s="203" t="e">
        <f>P176/Ф_2!P175*100</f>
        <v>#DIV/0!</v>
      </c>
      <c r="R176" s="172">
        <f>SUMIFS(Квитанции!R:R,Квитанции!B:B,P$8,Квитанции!D:D,$B176,Квитанции!E:E,$D176,Квитанции!K:K,$E176,Квитанции!F:F,$F176,Квитанции!C:C,0)</f>
        <v>0</v>
      </c>
      <c r="S176" s="89">
        <f>SUMIFS(Квитанции!Q:Q,Квитанции!B:B,S$8,Квитанции!D:D,$B176,Квитанции!E:E,$D176,Квитанции!K:K,$E176,Квитанции!F:F,$F176,Квитанции!C:C,0)</f>
        <v>0</v>
      </c>
      <c r="T176" s="203" t="e">
        <f>S176/Ф_2!S175*100</f>
        <v>#DIV/0!</v>
      </c>
      <c r="U176" s="160">
        <f>SUMIFS(Квитанции!R:R,Квитанции!B:B,S$8,Квитанции!D:D,$B176,Квитанции!E:E,$D176,Квитанции!K:K,$E176,Квитанции!F:F,$F176,Квитанции!C:C,0)</f>
        <v>0</v>
      </c>
      <c r="V176" s="101">
        <f>G176+J176+M176+P176+S176</f>
        <v>0</v>
      </c>
      <c r="W176" s="51" t="e">
        <f>V176/Ф_2!V175*100</f>
        <v>#DIV/0!</v>
      </c>
      <c r="X176" s="161">
        <f>I176+L176+O176+R176+U176</f>
        <v>0</v>
      </c>
    </row>
    <row r="177" spans="1:24" x14ac:dyDescent="0.2">
      <c r="A177" s="509"/>
      <c r="B177" s="7" t="s">
        <v>10</v>
      </c>
      <c r="C177" s="494"/>
      <c r="D177" s="313">
        <v>1</v>
      </c>
      <c r="E177" s="314" t="s">
        <v>202</v>
      </c>
      <c r="F177" s="315">
        <v>1</v>
      </c>
      <c r="G177" s="84">
        <f>SUMIFS(Квитанции!Q:Q,Квитанции!B:B,G$8,Квитанции!D:D,$B177,Квитанции!E:E,$D177,Квитанции!K:K,$E177,Квитанции!F:F,$F177,Квитанции!C:C,0)</f>
        <v>0</v>
      </c>
      <c r="H177" s="47" t="e">
        <f>G177/Ф_2!G176*100</f>
        <v>#DIV/0!</v>
      </c>
      <c r="I177" s="155">
        <f>SUMIFS(Квитанции!R:R,Квитанции!B:B,G$8,Квитанции!D:D,$B177,Квитанции!E:E,$D177,Квитанции!K:K,$E177,Квитанции!F:F,$F177,Квитанции!C:C,0)</f>
        <v>0</v>
      </c>
      <c r="J177" s="72">
        <f>SUMIFS(Квитанции!Q:Q,Квитанции!B:B,J$8,Квитанции!D:D,$B177,Квитанции!E:E,$D177,Квитанции!K:K,$E177,Квитанции!F:F,$F177,Квитанции!C:C,0)</f>
        <v>0</v>
      </c>
      <c r="K177" s="47" t="e">
        <f>J177/Ф_2!J176*100</f>
        <v>#DIV/0!</v>
      </c>
      <c r="L177" s="167">
        <f>SUMIFS(Квитанции!R:R,Квитанции!B:B,J$8,Квитанции!D:D,$B177,Квитанции!E:E,$D177,Квитанции!K:K,$E177,Квитанции!F:F,$F177,Квитанции!C:C,0)</f>
        <v>0</v>
      </c>
      <c r="M177" s="84">
        <f>SUMIFS(Квитанции!Q:Q,Квитанции!B:B,M$8,Квитанции!D:D,$B177,Квитанции!E:E,$D177,Квитанции!K:K,$E177,Квитанции!F:F,$F177,Квитанции!C:C,0)</f>
        <v>0</v>
      </c>
      <c r="N177" s="47" t="e">
        <f>M177/Ф_2!M176*100</f>
        <v>#DIV/0!</v>
      </c>
      <c r="O177" s="155">
        <f>SUMIFS(Квитанции!R:R,Квитанции!B:B,M$8,Квитанции!D:D,$B177,Квитанции!E:E,$D177,Квитанции!K:K,$E177,Квитанции!F:F,$F177,Квитанции!C:C,0)</f>
        <v>0</v>
      </c>
      <c r="P177" s="72">
        <f>SUMIFS(Квитанции!Q:Q,Квитанции!B:B,P$8,Квитанции!D:D,$B177,Квитанции!E:E,$D177,Квитанции!K:K,$E177,Квитанции!F:F,$F177,Квитанции!C:C,0)</f>
        <v>0</v>
      </c>
      <c r="Q177" s="47" t="e">
        <f>P177/Ф_2!P176*100</f>
        <v>#DIV/0!</v>
      </c>
      <c r="R177" s="167">
        <f>SUMIFS(Квитанции!R:R,Квитанции!B:B,P$8,Квитанции!D:D,$B177,Квитанции!E:E,$D177,Квитанции!K:K,$E177,Квитанции!F:F,$F177,Квитанции!C:C,0)</f>
        <v>0</v>
      </c>
      <c r="S177" s="84">
        <f>SUMIFS(Квитанции!Q:Q,Квитанции!B:B,S$8,Квитанции!D:D,$B177,Квитанции!E:E,$D177,Квитанции!K:K,$E177,Квитанции!F:F,$F177,Квитанции!C:C,0)</f>
        <v>0</v>
      </c>
      <c r="T177" s="47" t="e">
        <f>S177/Ф_2!S176*100</f>
        <v>#DIV/0!</v>
      </c>
      <c r="U177" s="155">
        <f>SUMIFS(Квитанции!R:R,Квитанции!B:B,S$8,Квитанции!D:D,$B177,Квитанции!E:E,$D177,Квитанции!K:K,$E177,Квитанции!F:F,$F177,Квитанции!C:C,0)</f>
        <v>0</v>
      </c>
      <c r="V177" s="28">
        <f>G177+J177+M177+P177+S177</f>
        <v>0</v>
      </c>
      <c r="W177" s="49" t="e">
        <f>V177/Ф_2!V176*100</f>
        <v>#DIV/0!</v>
      </c>
      <c r="X177" s="158">
        <f>I177+L177+O177+R177+U177</f>
        <v>0</v>
      </c>
    </row>
    <row r="178" spans="1:24" x14ac:dyDescent="0.2">
      <c r="A178" s="509"/>
      <c r="B178" s="7" t="s">
        <v>177</v>
      </c>
      <c r="C178" s="494"/>
      <c r="D178" s="313">
        <v>1</v>
      </c>
      <c r="E178" s="314" t="s">
        <v>202</v>
      </c>
      <c r="F178" s="315">
        <v>1</v>
      </c>
      <c r="G178" s="84">
        <f>SUMIFS(Квитанции!Q:Q,Квитанции!B:B,G$8,Квитанции!D:D,$B178,Квитанции!E:E,$D178,Квитанции!K:K,$E178,Квитанции!F:F,$F178,Квитанции!C:C,0)</f>
        <v>0</v>
      </c>
      <c r="H178" s="47" t="e">
        <f>G178/Ф_2!G177*100</f>
        <v>#DIV/0!</v>
      </c>
      <c r="I178" s="155">
        <f>SUMIFS(Квитанции!R:R,Квитанции!B:B,G$8,Квитанции!D:D,$B178,Квитанции!E:E,$D178,Квитанции!K:K,$E178,Квитанции!F:F,$F178,Квитанции!C:C,0)</f>
        <v>0</v>
      </c>
      <c r="J178" s="72">
        <f>SUMIFS(Квитанции!Q:Q,Квитанции!B:B,J$8,Квитанции!D:D,$B178,Квитанции!E:E,$D178,Квитанции!K:K,$E178,Квитанции!F:F,$F178,Квитанции!C:C,0)</f>
        <v>0</v>
      </c>
      <c r="K178" s="47" t="e">
        <f>J178/Ф_2!J177*100</f>
        <v>#DIV/0!</v>
      </c>
      <c r="L178" s="167">
        <f>SUMIFS(Квитанции!R:R,Квитанции!B:B,J$8,Квитанции!D:D,$B178,Квитанции!E:E,$D178,Квитанции!K:K,$E178,Квитанции!F:F,$F178,Квитанции!C:C,0)</f>
        <v>0</v>
      </c>
      <c r="M178" s="84">
        <f>SUMIFS(Квитанции!Q:Q,Квитанции!B:B,M$8,Квитанции!D:D,$B178,Квитанции!E:E,$D178,Квитанции!K:K,$E178,Квитанции!F:F,$F178,Квитанции!C:C,0)</f>
        <v>0</v>
      </c>
      <c r="N178" s="47" t="e">
        <f>M178/Ф_2!M177*100</f>
        <v>#DIV/0!</v>
      </c>
      <c r="O178" s="155">
        <f>SUMIFS(Квитанции!R:R,Квитанции!B:B,M$8,Квитанции!D:D,$B178,Квитанции!E:E,$D178,Квитанции!K:K,$E178,Квитанции!F:F,$F178,Квитанции!C:C,0)</f>
        <v>0</v>
      </c>
      <c r="P178" s="72">
        <f>SUMIFS(Квитанции!Q:Q,Квитанции!B:B,P$8,Квитанции!D:D,$B178,Квитанции!E:E,$D178,Квитанции!K:K,$E178,Квитанции!F:F,$F178,Квитанции!C:C,0)</f>
        <v>0</v>
      </c>
      <c r="Q178" s="47" t="e">
        <f>P178/Ф_2!P177*100</f>
        <v>#DIV/0!</v>
      </c>
      <c r="R178" s="167">
        <f>SUMIFS(Квитанции!R:R,Квитанции!B:B,P$8,Квитанции!D:D,$B178,Квитанции!E:E,$D178,Квитанции!K:K,$E178,Квитанции!F:F,$F178,Квитанции!C:C,0)</f>
        <v>0</v>
      </c>
      <c r="S178" s="84">
        <f>SUMIFS(Квитанции!Q:Q,Квитанции!B:B,S$8,Квитанции!D:D,$B178,Квитанции!E:E,$D178,Квитанции!K:K,$E178,Квитанции!F:F,$F178,Квитанции!C:C,0)</f>
        <v>0</v>
      </c>
      <c r="T178" s="47" t="e">
        <f>S178/Ф_2!S177*100</f>
        <v>#DIV/0!</v>
      </c>
      <c r="U178" s="155">
        <f>SUMIFS(Квитанции!R:R,Квитанции!B:B,S$8,Квитанции!D:D,$B178,Квитанции!E:E,$D178,Квитанции!K:K,$E178,Квитанции!F:F,$F178,Квитанции!C:C,0)</f>
        <v>0</v>
      </c>
      <c r="V178" s="102">
        <f>G178+J178+M178+P178+S178</f>
        <v>0</v>
      </c>
      <c r="W178" s="49" t="e">
        <f>V178/Ф_2!V177*100</f>
        <v>#DIV/0!</v>
      </c>
      <c r="X178" s="158">
        <f>I178+L178+O178+R178+U178</f>
        <v>0</v>
      </c>
    </row>
    <row r="179" spans="1:24" ht="12.75" thickBot="1" x14ac:dyDescent="0.25">
      <c r="A179" s="509"/>
      <c r="B179" s="8" t="s">
        <v>178</v>
      </c>
      <c r="C179" s="495"/>
      <c r="D179" s="313"/>
      <c r="E179" s="314"/>
      <c r="F179" s="315"/>
      <c r="G179" s="85">
        <f>G176+G177+G178</f>
        <v>0</v>
      </c>
      <c r="H179" s="50" t="e">
        <f>G179/Ф_2!G178*100</f>
        <v>#DIV/0!</v>
      </c>
      <c r="I179" s="156">
        <f t="shared" ref="I179:X179" si="118">I176+I177+I178</f>
        <v>0</v>
      </c>
      <c r="J179" s="73">
        <f t="shared" si="118"/>
        <v>0</v>
      </c>
      <c r="K179" s="50" t="e">
        <f>J179/Ф_2!J178*100</f>
        <v>#DIV/0!</v>
      </c>
      <c r="L179" s="168">
        <f t="shared" si="118"/>
        <v>0</v>
      </c>
      <c r="M179" s="85">
        <f t="shared" si="118"/>
        <v>0</v>
      </c>
      <c r="N179" s="50" t="e">
        <f>M179/Ф_2!M178*100</f>
        <v>#DIV/0!</v>
      </c>
      <c r="O179" s="156">
        <f t="shared" si="118"/>
        <v>0</v>
      </c>
      <c r="P179" s="73">
        <f t="shared" si="118"/>
        <v>0</v>
      </c>
      <c r="Q179" s="50" t="e">
        <f>P179/Ф_2!P178*100</f>
        <v>#DIV/0!</v>
      </c>
      <c r="R179" s="168">
        <f t="shared" si="118"/>
        <v>0</v>
      </c>
      <c r="S179" s="85">
        <f t="shared" si="118"/>
        <v>0</v>
      </c>
      <c r="T179" s="50" t="e">
        <f>S179/Ф_2!S178*100</f>
        <v>#DIV/0!</v>
      </c>
      <c r="U179" s="156">
        <f t="shared" si="118"/>
        <v>0</v>
      </c>
      <c r="V179" s="77">
        <f t="shared" si="118"/>
        <v>0</v>
      </c>
      <c r="W179" s="50" t="e">
        <f>V179/Ф_2!V178*100</f>
        <v>#DIV/0!</v>
      </c>
      <c r="X179" s="162">
        <f t="shared" si="118"/>
        <v>0</v>
      </c>
    </row>
    <row r="180" spans="1:24" x14ac:dyDescent="0.2">
      <c r="A180" s="509"/>
      <c r="B180" s="5" t="s">
        <v>176</v>
      </c>
      <c r="C180" s="493" t="s">
        <v>17</v>
      </c>
      <c r="D180" s="313">
        <v>3</v>
      </c>
      <c r="E180" s="314" t="s">
        <v>202</v>
      </c>
      <c r="F180" s="315">
        <v>1</v>
      </c>
      <c r="G180" s="89">
        <f>SUMIFS(Квитанции!Q:Q,Квитанции!B:B,G$8,Квитанции!D:D,$B180,Квитанции!E:E,$D180,Квитанции!K:K,$E180,Квитанции!F:F,$F180,Квитанции!C:C,0)</f>
        <v>0</v>
      </c>
      <c r="H180" s="203" t="e">
        <f>G180/Ф_2!G179*100</f>
        <v>#DIV/0!</v>
      </c>
      <c r="I180" s="160">
        <f>SUMIFS(Квитанции!R:R,Квитанции!B:B,G$8,Квитанции!D:D,$B180,Квитанции!E:E,$D180,Квитанции!K:K,$E180,Квитанции!F:F,$F180,Квитанции!C:C,0)</f>
        <v>0</v>
      </c>
      <c r="J180" s="75">
        <f>SUMIFS(Квитанции!Q:Q,Квитанции!B:B,J$8,Квитанции!D:D,$B180,Квитанции!E:E,$D180,Квитанции!K:K,$E180,Квитанции!F:F,$F180,Квитанции!C:C,0)</f>
        <v>0</v>
      </c>
      <c r="K180" s="203" t="e">
        <f>J180/Ф_2!J179*100</f>
        <v>#DIV/0!</v>
      </c>
      <c r="L180" s="172">
        <f>SUMIFS(Квитанции!R:R,Квитанции!B:B,J$8,Квитанции!D:D,$B180,Квитанции!E:E,$D180,Квитанции!K:K,$E180,Квитанции!F:F,$F180,Квитанции!C:C,0)</f>
        <v>0</v>
      </c>
      <c r="M180" s="89">
        <f>SUMIFS(Квитанции!Q:Q,Квитанции!B:B,M$8,Квитанции!D:D,$B180,Квитанции!E:E,$D180,Квитанции!K:K,$E180,Квитанции!F:F,$F180,Квитанции!C:C,0)</f>
        <v>0</v>
      </c>
      <c r="N180" s="203" t="e">
        <f>M180/Ф_2!M179*100</f>
        <v>#DIV/0!</v>
      </c>
      <c r="O180" s="160">
        <f>SUMIFS(Квитанции!R:R,Квитанции!B:B,M$8,Квитанции!D:D,$B180,Квитанции!E:E,$D180,Квитанции!K:K,$E180,Квитанции!F:F,$F180,Квитанции!C:C,0)</f>
        <v>0</v>
      </c>
      <c r="P180" s="75">
        <f>SUMIFS(Квитанции!Q:Q,Квитанции!B:B,P$8,Квитанции!D:D,$B180,Квитанции!E:E,$D180,Квитанции!K:K,$E180,Квитанции!F:F,$F180,Квитанции!C:C,0)</f>
        <v>0</v>
      </c>
      <c r="Q180" s="203" t="e">
        <f>P180/Ф_2!P179*100</f>
        <v>#DIV/0!</v>
      </c>
      <c r="R180" s="172">
        <f>SUMIFS(Квитанции!R:R,Квитанции!B:B,P$8,Квитанции!D:D,$B180,Квитанции!E:E,$D180,Квитанции!K:K,$E180,Квитанции!F:F,$F180,Квитанции!C:C,0)</f>
        <v>0</v>
      </c>
      <c r="S180" s="89">
        <f>SUMIFS(Квитанции!Q:Q,Квитанции!B:B,S$8,Квитанции!D:D,$B180,Квитанции!E:E,$D180,Квитанции!K:K,$E180,Квитанции!F:F,$F180,Квитанции!C:C,0)</f>
        <v>0</v>
      </c>
      <c r="T180" s="203" t="e">
        <f>S180/Ф_2!S179*100</f>
        <v>#DIV/0!</v>
      </c>
      <c r="U180" s="160">
        <f>SUMIFS(Квитанции!R:R,Квитанции!B:B,S$8,Квитанции!D:D,$B180,Квитанции!E:E,$D180,Квитанции!K:K,$E180,Квитанции!F:F,$F180,Квитанции!C:C,0)</f>
        <v>0</v>
      </c>
      <c r="V180" s="101">
        <f>G180+J180+M180+P180+S180</f>
        <v>0</v>
      </c>
      <c r="W180" s="51" t="e">
        <f>V180/Ф_2!V179*100</f>
        <v>#DIV/0!</v>
      </c>
      <c r="X180" s="161">
        <f>I180+L180+O180+R180+U180</f>
        <v>0</v>
      </c>
    </row>
    <row r="181" spans="1:24" x14ac:dyDescent="0.2">
      <c r="A181" s="509"/>
      <c r="B181" s="7" t="s">
        <v>10</v>
      </c>
      <c r="C181" s="494"/>
      <c r="D181" s="313">
        <v>3</v>
      </c>
      <c r="E181" s="314" t="s">
        <v>202</v>
      </c>
      <c r="F181" s="315">
        <v>1</v>
      </c>
      <c r="G181" s="84">
        <f>SUMIFS(Квитанции!Q:Q,Квитанции!B:B,G$8,Квитанции!D:D,$B181,Квитанции!E:E,$D181,Квитанции!K:K,$E181,Квитанции!F:F,$F181,Квитанции!C:C,0)</f>
        <v>0</v>
      </c>
      <c r="H181" s="47" t="e">
        <f>G181/Ф_2!G180*100</f>
        <v>#DIV/0!</v>
      </c>
      <c r="I181" s="155">
        <f>SUMIFS(Квитанции!R:R,Квитанции!B:B,G$8,Квитанции!D:D,$B181,Квитанции!E:E,$D181,Квитанции!K:K,$E181,Квитанции!F:F,$F181,Квитанции!C:C,0)</f>
        <v>0</v>
      </c>
      <c r="J181" s="72">
        <f>SUMIFS(Квитанции!Q:Q,Квитанции!B:B,J$8,Квитанции!D:D,$B181,Квитанции!E:E,$D181,Квитанции!K:K,$E181,Квитанции!F:F,$F181,Квитанции!C:C,0)</f>
        <v>0</v>
      </c>
      <c r="K181" s="47" t="e">
        <f>J181/Ф_2!J180*100</f>
        <v>#DIV/0!</v>
      </c>
      <c r="L181" s="167">
        <f>SUMIFS(Квитанции!R:R,Квитанции!B:B,J$8,Квитанции!D:D,$B181,Квитанции!E:E,$D181,Квитанции!K:K,$E181,Квитанции!F:F,$F181,Квитанции!C:C,0)</f>
        <v>0</v>
      </c>
      <c r="M181" s="84">
        <f>SUMIFS(Квитанции!Q:Q,Квитанции!B:B,M$8,Квитанции!D:D,$B181,Квитанции!E:E,$D181,Квитанции!K:K,$E181,Квитанции!F:F,$F181,Квитанции!C:C,0)</f>
        <v>0</v>
      </c>
      <c r="N181" s="47" t="e">
        <f>M181/Ф_2!M180*100</f>
        <v>#DIV/0!</v>
      </c>
      <c r="O181" s="155">
        <f>SUMIFS(Квитанции!R:R,Квитанции!B:B,M$8,Квитанции!D:D,$B181,Квитанции!E:E,$D181,Квитанции!K:K,$E181,Квитанции!F:F,$F181,Квитанции!C:C,0)</f>
        <v>0</v>
      </c>
      <c r="P181" s="72">
        <f>SUMIFS(Квитанции!Q:Q,Квитанции!B:B,P$8,Квитанции!D:D,$B181,Квитанции!E:E,$D181,Квитанции!K:K,$E181,Квитанции!F:F,$F181,Квитанции!C:C,0)</f>
        <v>0</v>
      </c>
      <c r="Q181" s="47" t="e">
        <f>P181/Ф_2!P180*100</f>
        <v>#DIV/0!</v>
      </c>
      <c r="R181" s="167">
        <f>SUMIFS(Квитанции!R:R,Квитанции!B:B,P$8,Квитанции!D:D,$B181,Квитанции!E:E,$D181,Квитанции!K:K,$E181,Квитанции!F:F,$F181,Квитанции!C:C,0)</f>
        <v>0</v>
      </c>
      <c r="S181" s="84">
        <f>SUMIFS(Квитанции!Q:Q,Квитанции!B:B,S$8,Квитанции!D:D,$B181,Квитанции!E:E,$D181,Квитанции!K:K,$E181,Квитанции!F:F,$F181,Квитанции!C:C,0)</f>
        <v>0</v>
      </c>
      <c r="T181" s="47" t="e">
        <f>S181/Ф_2!S180*100</f>
        <v>#DIV/0!</v>
      </c>
      <c r="U181" s="155">
        <f>SUMIFS(Квитанции!R:R,Квитанции!B:B,S$8,Квитанции!D:D,$B181,Квитанции!E:E,$D181,Квитанции!K:K,$E181,Квитанции!F:F,$F181,Квитанции!C:C,0)</f>
        <v>0</v>
      </c>
      <c r="V181" s="28">
        <f>G181+J181+M181+P181+S181</f>
        <v>0</v>
      </c>
      <c r="W181" s="49" t="e">
        <f>V181/Ф_2!V180*100</f>
        <v>#DIV/0!</v>
      </c>
      <c r="X181" s="158">
        <f>I181+L181+O181+R181+U181</f>
        <v>0</v>
      </c>
    </row>
    <row r="182" spans="1:24" x14ac:dyDescent="0.2">
      <c r="A182" s="509"/>
      <c r="B182" s="7" t="s">
        <v>177</v>
      </c>
      <c r="C182" s="494"/>
      <c r="D182" s="313">
        <v>3</v>
      </c>
      <c r="E182" s="314" t="s">
        <v>202</v>
      </c>
      <c r="F182" s="315">
        <v>1</v>
      </c>
      <c r="G182" s="84">
        <f>SUMIFS(Квитанции!Q:Q,Квитанции!B:B,G$8,Квитанции!D:D,$B182,Квитанции!E:E,$D182,Квитанции!K:K,$E182,Квитанции!F:F,$F182,Квитанции!C:C,0)</f>
        <v>0</v>
      </c>
      <c r="H182" s="47" t="e">
        <f>G182/Ф_2!G181*100</f>
        <v>#DIV/0!</v>
      </c>
      <c r="I182" s="155">
        <f>SUMIFS(Квитанции!R:R,Квитанции!B:B,G$8,Квитанции!D:D,$B182,Квитанции!E:E,$D182,Квитанции!K:K,$E182,Квитанции!F:F,$F182,Квитанции!C:C,0)</f>
        <v>0</v>
      </c>
      <c r="J182" s="72">
        <f>SUMIFS(Квитанции!Q:Q,Квитанции!B:B,J$8,Квитанции!D:D,$B182,Квитанции!E:E,$D182,Квитанции!K:K,$E182,Квитанции!F:F,$F182,Квитанции!C:C,0)</f>
        <v>0</v>
      </c>
      <c r="K182" s="47" t="e">
        <f>J182/Ф_2!J181*100</f>
        <v>#DIV/0!</v>
      </c>
      <c r="L182" s="167">
        <f>SUMIFS(Квитанции!R:R,Квитанции!B:B,J$8,Квитанции!D:D,$B182,Квитанции!E:E,$D182,Квитанции!K:K,$E182,Квитанции!F:F,$F182,Квитанции!C:C,0)</f>
        <v>0</v>
      </c>
      <c r="M182" s="84">
        <f>SUMIFS(Квитанции!Q:Q,Квитанции!B:B,M$8,Квитанции!D:D,$B182,Квитанции!E:E,$D182,Квитанции!K:K,$E182,Квитанции!F:F,$F182,Квитанции!C:C,0)</f>
        <v>0</v>
      </c>
      <c r="N182" s="47" t="e">
        <f>M182/Ф_2!M181*100</f>
        <v>#DIV/0!</v>
      </c>
      <c r="O182" s="155">
        <f>SUMIFS(Квитанции!R:R,Квитанции!B:B,M$8,Квитанции!D:D,$B182,Квитанции!E:E,$D182,Квитанции!K:K,$E182,Квитанции!F:F,$F182,Квитанции!C:C,0)</f>
        <v>0</v>
      </c>
      <c r="P182" s="72">
        <f>SUMIFS(Квитанции!Q:Q,Квитанции!B:B,P$8,Квитанции!D:D,$B182,Квитанции!E:E,$D182,Квитанции!K:K,$E182,Квитанции!F:F,$F182,Квитанции!C:C,0)</f>
        <v>0</v>
      </c>
      <c r="Q182" s="47" t="e">
        <f>P182/Ф_2!P181*100</f>
        <v>#DIV/0!</v>
      </c>
      <c r="R182" s="167">
        <f>SUMIFS(Квитанции!R:R,Квитанции!B:B,P$8,Квитанции!D:D,$B182,Квитанции!E:E,$D182,Квитанции!K:K,$E182,Квитанции!F:F,$F182,Квитанции!C:C,0)</f>
        <v>0</v>
      </c>
      <c r="S182" s="84">
        <f>SUMIFS(Квитанции!Q:Q,Квитанции!B:B,S$8,Квитанции!D:D,$B182,Квитанции!E:E,$D182,Квитанции!K:K,$E182,Квитанции!F:F,$F182,Квитанции!C:C,0)</f>
        <v>0</v>
      </c>
      <c r="T182" s="47" t="e">
        <f>S182/Ф_2!S181*100</f>
        <v>#DIV/0!</v>
      </c>
      <c r="U182" s="155">
        <f>SUMIFS(Квитанции!R:R,Квитанции!B:B,S$8,Квитанции!D:D,$B182,Квитанции!E:E,$D182,Квитанции!K:K,$E182,Квитанции!F:F,$F182,Квитанции!C:C,0)</f>
        <v>0</v>
      </c>
      <c r="V182" s="102">
        <f>G182+J182+M182+P182+S182</f>
        <v>0</v>
      </c>
      <c r="W182" s="49" t="e">
        <f>V182/Ф_2!V181*100</f>
        <v>#DIV/0!</v>
      </c>
      <c r="X182" s="158">
        <f>I182+L182+O182+R182+U182</f>
        <v>0</v>
      </c>
    </row>
    <row r="183" spans="1:24" ht="12.75" thickBot="1" x14ac:dyDescent="0.25">
      <c r="A183" s="509"/>
      <c r="B183" s="8" t="s">
        <v>178</v>
      </c>
      <c r="C183" s="495"/>
      <c r="D183" s="313"/>
      <c r="E183" s="314"/>
      <c r="F183" s="315"/>
      <c r="G183" s="85">
        <f>G180+G181+G182</f>
        <v>0</v>
      </c>
      <c r="H183" s="50" t="e">
        <f>G183/Ф_2!G182*100</f>
        <v>#DIV/0!</v>
      </c>
      <c r="I183" s="156">
        <f t="shared" ref="I183:X183" si="119">I180+I181+I182</f>
        <v>0</v>
      </c>
      <c r="J183" s="73">
        <f t="shared" si="119"/>
        <v>0</v>
      </c>
      <c r="K183" s="50" t="e">
        <f>J183/Ф_2!J182*100</f>
        <v>#DIV/0!</v>
      </c>
      <c r="L183" s="168">
        <f t="shared" si="119"/>
        <v>0</v>
      </c>
      <c r="M183" s="85">
        <f t="shared" si="119"/>
        <v>0</v>
      </c>
      <c r="N183" s="50" t="e">
        <f>M183/Ф_2!M182*100</f>
        <v>#DIV/0!</v>
      </c>
      <c r="O183" s="156">
        <f t="shared" si="119"/>
        <v>0</v>
      </c>
      <c r="P183" s="73">
        <f t="shared" si="119"/>
        <v>0</v>
      </c>
      <c r="Q183" s="50" t="e">
        <f>P183/Ф_2!P182*100</f>
        <v>#DIV/0!</v>
      </c>
      <c r="R183" s="168">
        <f t="shared" si="119"/>
        <v>0</v>
      </c>
      <c r="S183" s="85">
        <f t="shared" si="119"/>
        <v>0</v>
      </c>
      <c r="T183" s="50" t="e">
        <f>S183/Ф_2!S182*100</f>
        <v>#DIV/0!</v>
      </c>
      <c r="U183" s="156">
        <f t="shared" si="119"/>
        <v>0</v>
      </c>
      <c r="V183" s="77">
        <f t="shared" si="119"/>
        <v>0</v>
      </c>
      <c r="W183" s="50" t="e">
        <f>V183/Ф_2!V182*100</f>
        <v>#DIV/0!</v>
      </c>
      <c r="X183" s="162">
        <f t="shared" si="119"/>
        <v>0</v>
      </c>
    </row>
    <row r="184" spans="1:24" x14ac:dyDescent="0.2">
      <c r="A184" s="509"/>
      <c r="B184" s="5" t="s">
        <v>176</v>
      </c>
      <c r="C184" s="493" t="s">
        <v>18</v>
      </c>
      <c r="D184" s="313"/>
      <c r="E184" s="314"/>
      <c r="F184" s="315"/>
      <c r="G184" s="83">
        <f>G176+G180</f>
        <v>0</v>
      </c>
      <c r="H184" s="51" t="e">
        <f>G184/Ф_2!G183*100</f>
        <v>#DIV/0!</v>
      </c>
      <c r="I184" s="154">
        <f t="shared" ref="I184:U184" si="120">I176+I180</f>
        <v>0</v>
      </c>
      <c r="J184" s="71">
        <f t="shared" si="120"/>
        <v>0</v>
      </c>
      <c r="K184" s="51" t="e">
        <f>J184/Ф_2!J183*100</f>
        <v>#DIV/0!</v>
      </c>
      <c r="L184" s="166">
        <f t="shared" si="120"/>
        <v>0</v>
      </c>
      <c r="M184" s="83">
        <f t="shared" si="120"/>
        <v>0</v>
      </c>
      <c r="N184" s="51" t="e">
        <f>M184/Ф_2!M183*100</f>
        <v>#DIV/0!</v>
      </c>
      <c r="O184" s="154">
        <f t="shared" si="120"/>
        <v>0</v>
      </c>
      <c r="P184" s="71">
        <f t="shared" si="120"/>
        <v>0</v>
      </c>
      <c r="Q184" s="51" t="e">
        <f>P184/Ф_2!P183*100</f>
        <v>#DIV/0!</v>
      </c>
      <c r="R184" s="166">
        <f t="shared" si="120"/>
        <v>0</v>
      </c>
      <c r="S184" s="83">
        <f t="shared" si="120"/>
        <v>0</v>
      </c>
      <c r="T184" s="51" t="e">
        <f>S184/Ф_2!S183*100</f>
        <v>#DIV/0!</v>
      </c>
      <c r="U184" s="154">
        <f t="shared" si="120"/>
        <v>0</v>
      </c>
      <c r="V184" s="101">
        <f>G184+J184+M184+P184+S184</f>
        <v>0</v>
      </c>
      <c r="W184" s="53" t="e">
        <f>V184/Ф_2!V183*100</f>
        <v>#DIV/0!</v>
      </c>
      <c r="X184" s="161">
        <f>I184+L184+O184+R184+U184</f>
        <v>0</v>
      </c>
    </row>
    <row r="185" spans="1:24" x14ac:dyDescent="0.2">
      <c r="A185" s="509"/>
      <c r="B185" s="7" t="s">
        <v>10</v>
      </c>
      <c r="C185" s="494"/>
      <c r="D185" s="313"/>
      <c r="E185" s="314"/>
      <c r="F185" s="315"/>
      <c r="G185" s="84">
        <f t="shared" ref="G185:U186" si="121">G177+G181</f>
        <v>0</v>
      </c>
      <c r="H185" s="49" t="e">
        <f>G185/Ф_2!G184*100</f>
        <v>#DIV/0!</v>
      </c>
      <c r="I185" s="155">
        <f t="shared" si="121"/>
        <v>0</v>
      </c>
      <c r="J185" s="72">
        <f t="shared" si="121"/>
        <v>0</v>
      </c>
      <c r="K185" s="49" t="e">
        <f>J185/Ф_2!J184*100</f>
        <v>#DIV/0!</v>
      </c>
      <c r="L185" s="167">
        <f t="shared" si="121"/>
        <v>0</v>
      </c>
      <c r="M185" s="84">
        <f t="shared" si="121"/>
        <v>0</v>
      </c>
      <c r="N185" s="49" t="e">
        <f>M185/Ф_2!M184*100</f>
        <v>#DIV/0!</v>
      </c>
      <c r="O185" s="155">
        <f t="shared" si="121"/>
        <v>0</v>
      </c>
      <c r="P185" s="72">
        <f t="shared" si="121"/>
        <v>0</v>
      </c>
      <c r="Q185" s="49" t="e">
        <f>P185/Ф_2!P184*100</f>
        <v>#DIV/0!</v>
      </c>
      <c r="R185" s="167">
        <f t="shared" si="121"/>
        <v>0</v>
      </c>
      <c r="S185" s="84">
        <f t="shared" si="121"/>
        <v>0</v>
      </c>
      <c r="T185" s="49" t="e">
        <f>S185/Ф_2!S184*100</f>
        <v>#DIV/0!</v>
      </c>
      <c r="U185" s="155">
        <f t="shared" si="121"/>
        <v>0</v>
      </c>
      <c r="V185" s="28">
        <f>G185+J185+M185+P185+S185</f>
        <v>0</v>
      </c>
      <c r="W185" s="49" t="e">
        <f>V185/Ф_2!V184*100</f>
        <v>#DIV/0!</v>
      </c>
      <c r="X185" s="158">
        <f>I185+L185+O185+R185+U185</f>
        <v>0</v>
      </c>
    </row>
    <row r="186" spans="1:24" x14ac:dyDescent="0.2">
      <c r="A186" s="509"/>
      <c r="B186" s="7" t="s">
        <v>177</v>
      </c>
      <c r="C186" s="494"/>
      <c r="D186" s="313"/>
      <c r="E186" s="314"/>
      <c r="F186" s="315"/>
      <c r="G186" s="84">
        <f t="shared" si="121"/>
        <v>0</v>
      </c>
      <c r="H186" s="49" t="e">
        <f>G186/Ф_2!G185*100</f>
        <v>#DIV/0!</v>
      </c>
      <c r="I186" s="155">
        <f t="shared" si="121"/>
        <v>0</v>
      </c>
      <c r="J186" s="72">
        <f t="shared" si="121"/>
        <v>0</v>
      </c>
      <c r="K186" s="49" t="e">
        <f>J186/Ф_2!J185*100</f>
        <v>#DIV/0!</v>
      </c>
      <c r="L186" s="167">
        <f t="shared" si="121"/>
        <v>0</v>
      </c>
      <c r="M186" s="84">
        <f t="shared" si="121"/>
        <v>0</v>
      </c>
      <c r="N186" s="49" t="e">
        <f>M186/Ф_2!M185*100</f>
        <v>#DIV/0!</v>
      </c>
      <c r="O186" s="155">
        <f t="shared" si="121"/>
        <v>0</v>
      </c>
      <c r="P186" s="72">
        <f t="shared" si="121"/>
        <v>0</v>
      </c>
      <c r="Q186" s="49" t="e">
        <f>P186/Ф_2!P185*100</f>
        <v>#DIV/0!</v>
      </c>
      <c r="R186" s="167">
        <f t="shared" si="121"/>
        <v>0</v>
      </c>
      <c r="S186" s="84">
        <f t="shared" si="121"/>
        <v>0</v>
      </c>
      <c r="T186" s="49" t="e">
        <f>S186/Ф_2!S185*100</f>
        <v>#DIV/0!</v>
      </c>
      <c r="U186" s="155">
        <f t="shared" si="121"/>
        <v>0</v>
      </c>
      <c r="V186" s="102">
        <f>G186+J186+M186+P186+S186</f>
        <v>0</v>
      </c>
      <c r="W186" s="49" t="e">
        <f>V186/Ф_2!V185*100</f>
        <v>#DIV/0!</v>
      </c>
      <c r="X186" s="158">
        <f>I186+L186+O186+R186+U186</f>
        <v>0</v>
      </c>
    </row>
    <row r="187" spans="1:24" ht="12.75" thickBot="1" x14ac:dyDescent="0.25">
      <c r="A187" s="509"/>
      <c r="B187" s="8" t="s">
        <v>178</v>
      </c>
      <c r="C187" s="495"/>
      <c r="D187" s="313"/>
      <c r="E187" s="314"/>
      <c r="F187" s="315"/>
      <c r="G187" s="85">
        <f>G184+G185+G186</f>
        <v>0</v>
      </c>
      <c r="H187" s="50" t="e">
        <f>G187/Ф_2!G186*100</f>
        <v>#DIV/0!</v>
      </c>
      <c r="I187" s="156">
        <f t="shared" ref="I187:X187" si="122">I184+I185+I186</f>
        <v>0</v>
      </c>
      <c r="J187" s="73">
        <f t="shared" si="122"/>
        <v>0</v>
      </c>
      <c r="K187" s="50" t="e">
        <f>J187/Ф_2!J186*100</f>
        <v>#DIV/0!</v>
      </c>
      <c r="L187" s="168">
        <f t="shared" si="122"/>
        <v>0</v>
      </c>
      <c r="M187" s="85">
        <f t="shared" si="122"/>
        <v>0</v>
      </c>
      <c r="N187" s="50" t="e">
        <f>M187/Ф_2!M186*100</f>
        <v>#DIV/0!</v>
      </c>
      <c r="O187" s="156">
        <f t="shared" si="122"/>
        <v>0</v>
      </c>
      <c r="P187" s="73">
        <f t="shared" si="122"/>
        <v>0</v>
      </c>
      <c r="Q187" s="50" t="e">
        <f>P187/Ф_2!P186*100</f>
        <v>#DIV/0!</v>
      </c>
      <c r="R187" s="168">
        <f t="shared" si="122"/>
        <v>0</v>
      </c>
      <c r="S187" s="85">
        <f t="shared" si="122"/>
        <v>0</v>
      </c>
      <c r="T187" s="50" t="e">
        <f>S187/Ф_2!S186*100</f>
        <v>#DIV/0!</v>
      </c>
      <c r="U187" s="156">
        <f t="shared" si="122"/>
        <v>0</v>
      </c>
      <c r="V187" s="77">
        <f t="shared" si="122"/>
        <v>0</v>
      </c>
      <c r="W187" s="49" t="e">
        <f>V187/Ф_2!V186*100</f>
        <v>#DIV/0!</v>
      </c>
      <c r="X187" s="162">
        <f t="shared" si="122"/>
        <v>0</v>
      </c>
    </row>
    <row r="188" spans="1:24" x14ac:dyDescent="0.2">
      <c r="A188" s="508" t="s">
        <v>35</v>
      </c>
      <c r="B188" s="5" t="s">
        <v>176</v>
      </c>
      <c r="C188" s="493" t="s">
        <v>16</v>
      </c>
      <c r="D188" s="313">
        <v>1</v>
      </c>
      <c r="E188" s="314" t="s">
        <v>202</v>
      </c>
      <c r="F188" s="315">
        <v>2</v>
      </c>
      <c r="G188" s="89">
        <f>SUMIFS(Квитанции!Q:Q,Квитанции!B:B,G$8,Квитанции!D:D,$B188,Квитанции!E:E,$D188,Квитанции!K:K,$E188,Квитанции!F:F,$F188,Квитанции!C:C,0)</f>
        <v>0</v>
      </c>
      <c r="H188" s="203" t="e">
        <f>G188/Ф_2!G187*100</f>
        <v>#DIV/0!</v>
      </c>
      <c r="I188" s="160">
        <f>SUMIFS(Квитанции!R:R,Квитанции!B:B,G$8,Квитанции!D:D,$B188,Квитанции!E:E,$D188,Квитанции!K:K,$E188,Квитанции!F:F,$F188,Квитанции!C:C,0)</f>
        <v>0</v>
      </c>
      <c r="J188" s="75">
        <f>SUMIFS(Квитанции!Q:Q,Квитанции!B:B,J$8,Квитанции!D:D,$B188,Квитанции!E:E,$D188,Квитанции!K:K,$E188,Квитанции!F:F,$F188,Квитанции!C:C,0)</f>
        <v>0</v>
      </c>
      <c r="K188" s="203" t="e">
        <f>J188/Ф_2!J187*100</f>
        <v>#DIV/0!</v>
      </c>
      <c r="L188" s="172">
        <f>SUMIFS(Квитанции!R:R,Квитанции!B:B,J$8,Квитанции!D:D,$B188,Квитанции!E:E,$D188,Квитанции!K:K,$E188,Квитанции!F:F,$F188,Квитанции!C:C,0)</f>
        <v>0</v>
      </c>
      <c r="M188" s="89">
        <f>SUMIFS(Квитанции!Q:Q,Квитанции!B:B,M$8,Квитанции!D:D,$B188,Квитанции!E:E,$D188,Квитанции!K:K,$E188,Квитанции!F:F,$F188,Квитанции!C:C,0)</f>
        <v>0</v>
      </c>
      <c r="N188" s="203" t="e">
        <f>M188/Ф_2!M187*100</f>
        <v>#DIV/0!</v>
      </c>
      <c r="O188" s="160">
        <f>SUMIFS(Квитанции!R:R,Квитанции!B:B,M$8,Квитанции!D:D,$B188,Квитанции!E:E,$D188,Квитанции!K:K,$E188,Квитанции!F:F,$F188,Квитанции!C:C,0)</f>
        <v>0</v>
      </c>
      <c r="P188" s="75">
        <f>SUMIFS(Квитанции!Q:Q,Квитанции!B:B,P$8,Квитанции!D:D,$B188,Квитанции!E:E,$D188,Квитанции!K:K,$E188,Квитанции!F:F,$F188,Квитанции!C:C,0)</f>
        <v>0</v>
      </c>
      <c r="Q188" s="203" t="e">
        <f>P188/Ф_2!P187*100</f>
        <v>#DIV/0!</v>
      </c>
      <c r="R188" s="172">
        <f>SUMIFS(Квитанции!R:R,Квитанции!B:B,P$8,Квитанции!D:D,$B188,Квитанции!E:E,$D188,Квитанции!K:K,$E188,Квитанции!F:F,$F188,Квитанции!C:C,0)</f>
        <v>0</v>
      </c>
      <c r="S188" s="89">
        <f>SUMIFS(Квитанции!Q:Q,Квитанции!B:B,S$8,Квитанции!D:D,$B188,Квитанции!E:E,$D188,Квитанции!K:K,$E188,Квитанции!F:F,$F188,Квитанции!C:C,0)</f>
        <v>0</v>
      </c>
      <c r="T188" s="203" t="e">
        <f>S188/Ф_2!S187*100</f>
        <v>#DIV/0!</v>
      </c>
      <c r="U188" s="160">
        <f>SUMIFS(Квитанции!R:R,Квитанции!B:B,S$8,Квитанции!D:D,$B188,Квитанции!E:E,$D188,Квитанции!K:K,$E188,Квитанции!F:F,$F188,Квитанции!C:C,0)</f>
        <v>0</v>
      </c>
      <c r="V188" s="101">
        <f>G188+J188+M188+P188+S188</f>
        <v>0</v>
      </c>
      <c r="W188" s="51" t="e">
        <f>V188/Ф_2!V187*100</f>
        <v>#DIV/0!</v>
      </c>
      <c r="X188" s="161">
        <f>I188+L188+O188+R188+U188</f>
        <v>0</v>
      </c>
    </row>
    <row r="189" spans="1:24" x14ac:dyDescent="0.2">
      <c r="A189" s="509"/>
      <c r="B189" s="7" t="s">
        <v>10</v>
      </c>
      <c r="C189" s="494"/>
      <c r="D189" s="313">
        <v>1</v>
      </c>
      <c r="E189" s="314" t="s">
        <v>202</v>
      </c>
      <c r="F189" s="315">
        <v>2</v>
      </c>
      <c r="G189" s="84">
        <f>SUMIFS(Квитанции!Q:Q,Квитанции!B:B,G$8,Квитанции!D:D,$B189,Квитанции!E:E,$D189,Квитанции!K:K,$E189,Квитанции!F:F,$F189,Квитанции!C:C,0)</f>
        <v>0</v>
      </c>
      <c r="H189" s="47" t="e">
        <f>G189/Ф_2!G188*100</f>
        <v>#DIV/0!</v>
      </c>
      <c r="I189" s="155">
        <f>SUMIFS(Квитанции!R:R,Квитанции!B:B,G$8,Квитанции!D:D,$B189,Квитанции!E:E,$D189,Квитанции!K:K,$E189,Квитанции!F:F,$F189,Квитанции!C:C,0)</f>
        <v>0</v>
      </c>
      <c r="J189" s="72">
        <f>SUMIFS(Квитанции!Q:Q,Квитанции!B:B,J$8,Квитанции!D:D,$B189,Квитанции!E:E,$D189,Квитанции!K:K,$E189,Квитанции!F:F,$F189,Квитанции!C:C,0)</f>
        <v>0</v>
      </c>
      <c r="K189" s="47" t="e">
        <f>J189/Ф_2!J188*100</f>
        <v>#DIV/0!</v>
      </c>
      <c r="L189" s="167">
        <f>SUMIFS(Квитанции!R:R,Квитанции!B:B,J$8,Квитанции!D:D,$B189,Квитанции!E:E,$D189,Квитанции!K:K,$E189,Квитанции!F:F,$F189,Квитанции!C:C,0)</f>
        <v>0</v>
      </c>
      <c r="M189" s="84">
        <f>SUMIFS(Квитанции!Q:Q,Квитанции!B:B,M$8,Квитанции!D:D,$B189,Квитанции!E:E,$D189,Квитанции!K:K,$E189,Квитанции!F:F,$F189,Квитанции!C:C,0)</f>
        <v>0</v>
      </c>
      <c r="N189" s="47" t="e">
        <f>M189/Ф_2!M188*100</f>
        <v>#DIV/0!</v>
      </c>
      <c r="O189" s="155">
        <f>SUMIFS(Квитанции!R:R,Квитанции!B:B,M$8,Квитанции!D:D,$B189,Квитанции!E:E,$D189,Квитанции!K:K,$E189,Квитанции!F:F,$F189,Квитанции!C:C,0)</f>
        <v>0</v>
      </c>
      <c r="P189" s="72">
        <f>SUMIFS(Квитанции!Q:Q,Квитанции!B:B,P$8,Квитанции!D:D,$B189,Квитанции!E:E,$D189,Квитанции!K:K,$E189,Квитанции!F:F,$F189,Квитанции!C:C,0)</f>
        <v>0</v>
      </c>
      <c r="Q189" s="47" t="e">
        <f>P189/Ф_2!P188*100</f>
        <v>#DIV/0!</v>
      </c>
      <c r="R189" s="167">
        <f>SUMIFS(Квитанции!R:R,Квитанции!B:B,P$8,Квитанции!D:D,$B189,Квитанции!E:E,$D189,Квитанции!K:K,$E189,Квитанции!F:F,$F189,Квитанции!C:C,0)</f>
        <v>0</v>
      </c>
      <c r="S189" s="84">
        <f>SUMIFS(Квитанции!Q:Q,Квитанции!B:B,S$8,Квитанции!D:D,$B189,Квитанции!E:E,$D189,Квитанции!K:K,$E189,Квитанции!F:F,$F189,Квитанции!C:C,0)</f>
        <v>0</v>
      </c>
      <c r="T189" s="47" t="e">
        <f>S189/Ф_2!S188*100</f>
        <v>#DIV/0!</v>
      </c>
      <c r="U189" s="155">
        <f>SUMIFS(Квитанции!R:R,Квитанции!B:B,S$8,Квитанции!D:D,$B189,Квитанции!E:E,$D189,Квитанции!K:K,$E189,Квитанции!F:F,$F189,Квитанции!C:C,0)</f>
        <v>0</v>
      </c>
      <c r="V189" s="28">
        <f>G189+J189+M189+P189+S189</f>
        <v>0</v>
      </c>
      <c r="W189" s="49" t="e">
        <f>V189/Ф_2!V188*100</f>
        <v>#DIV/0!</v>
      </c>
      <c r="X189" s="158">
        <f>I189+L189+O189+R189+U189</f>
        <v>0</v>
      </c>
    </row>
    <row r="190" spans="1:24" x14ac:dyDescent="0.2">
      <c r="A190" s="509"/>
      <c r="B190" s="7" t="s">
        <v>177</v>
      </c>
      <c r="C190" s="494"/>
      <c r="D190" s="313">
        <v>1</v>
      </c>
      <c r="E190" s="314" t="s">
        <v>202</v>
      </c>
      <c r="F190" s="315">
        <v>2</v>
      </c>
      <c r="G190" s="84">
        <f>SUMIFS(Квитанции!Q:Q,Квитанции!B:B,G$8,Квитанции!D:D,$B190,Квитанции!E:E,$D190,Квитанции!K:K,$E190,Квитанции!F:F,$F190,Квитанции!C:C,0)</f>
        <v>0</v>
      </c>
      <c r="H190" s="47" t="e">
        <f>G190/Ф_2!G189*100</f>
        <v>#DIV/0!</v>
      </c>
      <c r="I190" s="155">
        <f>SUMIFS(Квитанции!R:R,Квитанции!B:B,G$8,Квитанции!D:D,$B190,Квитанции!E:E,$D190,Квитанции!K:K,$E190,Квитанции!F:F,$F190,Квитанции!C:C,0)</f>
        <v>0</v>
      </c>
      <c r="J190" s="72">
        <f>SUMIFS(Квитанции!Q:Q,Квитанции!B:B,J$8,Квитанции!D:D,$B190,Квитанции!E:E,$D190,Квитанции!K:K,$E190,Квитанции!F:F,$F190,Квитанции!C:C,0)</f>
        <v>0</v>
      </c>
      <c r="K190" s="47" t="e">
        <f>J190/Ф_2!J189*100</f>
        <v>#DIV/0!</v>
      </c>
      <c r="L190" s="167">
        <f>SUMIFS(Квитанции!R:R,Квитанции!B:B,J$8,Квитанции!D:D,$B190,Квитанции!E:E,$D190,Квитанции!K:K,$E190,Квитанции!F:F,$F190,Квитанции!C:C,0)</f>
        <v>0</v>
      </c>
      <c r="M190" s="84">
        <f>SUMIFS(Квитанции!Q:Q,Квитанции!B:B,M$8,Квитанции!D:D,$B190,Квитанции!E:E,$D190,Квитанции!K:K,$E190,Квитанции!F:F,$F190,Квитанции!C:C,0)</f>
        <v>0</v>
      </c>
      <c r="N190" s="47" t="e">
        <f>M190/Ф_2!M189*100</f>
        <v>#DIV/0!</v>
      </c>
      <c r="O190" s="155">
        <f>SUMIFS(Квитанции!R:R,Квитанции!B:B,M$8,Квитанции!D:D,$B190,Квитанции!E:E,$D190,Квитанции!K:K,$E190,Квитанции!F:F,$F190,Квитанции!C:C,0)</f>
        <v>0</v>
      </c>
      <c r="P190" s="72">
        <f>SUMIFS(Квитанции!Q:Q,Квитанции!B:B,P$8,Квитанции!D:D,$B190,Квитанции!E:E,$D190,Квитанции!K:K,$E190,Квитанции!F:F,$F190,Квитанции!C:C,0)</f>
        <v>0</v>
      </c>
      <c r="Q190" s="47" t="e">
        <f>P190/Ф_2!P189*100</f>
        <v>#DIV/0!</v>
      </c>
      <c r="R190" s="167">
        <f>SUMIFS(Квитанции!R:R,Квитанции!B:B,P$8,Квитанции!D:D,$B190,Квитанции!E:E,$D190,Квитанции!K:K,$E190,Квитанции!F:F,$F190,Квитанции!C:C,0)</f>
        <v>0</v>
      </c>
      <c r="S190" s="84">
        <f>SUMIFS(Квитанции!Q:Q,Квитанции!B:B,S$8,Квитанции!D:D,$B190,Квитанции!E:E,$D190,Квитанции!K:K,$E190,Квитанции!F:F,$F190,Квитанции!C:C,0)</f>
        <v>0</v>
      </c>
      <c r="T190" s="47" t="e">
        <f>S190/Ф_2!S189*100</f>
        <v>#DIV/0!</v>
      </c>
      <c r="U190" s="155">
        <f>SUMIFS(Квитанции!R:R,Квитанции!B:B,S$8,Квитанции!D:D,$B190,Квитанции!E:E,$D190,Квитанции!K:K,$E190,Квитанции!F:F,$F190,Квитанции!C:C,0)</f>
        <v>0</v>
      </c>
      <c r="V190" s="102">
        <f>G190+J190+M190+P190+S190</f>
        <v>0</v>
      </c>
      <c r="W190" s="49" t="e">
        <f>V190/Ф_2!V189*100</f>
        <v>#DIV/0!</v>
      </c>
      <c r="X190" s="158">
        <f>I190+L190+O190+R190+U190</f>
        <v>0</v>
      </c>
    </row>
    <row r="191" spans="1:24" ht="12.75" thickBot="1" x14ac:dyDescent="0.25">
      <c r="A191" s="509"/>
      <c r="B191" s="8" t="s">
        <v>178</v>
      </c>
      <c r="C191" s="495"/>
      <c r="D191" s="313"/>
      <c r="E191" s="314"/>
      <c r="F191" s="315"/>
      <c r="G191" s="85">
        <f>G188+G189+G190</f>
        <v>0</v>
      </c>
      <c r="H191" s="50" t="e">
        <f>G191/Ф_2!G190*100</f>
        <v>#DIV/0!</v>
      </c>
      <c r="I191" s="156">
        <f t="shared" ref="I191:X191" si="123">I188+I189+I190</f>
        <v>0</v>
      </c>
      <c r="J191" s="73">
        <f t="shared" si="123"/>
        <v>0</v>
      </c>
      <c r="K191" s="50" t="e">
        <f>J191/Ф_2!J190*100</f>
        <v>#DIV/0!</v>
      </c>
      <c r="L191" s="168">
        <f t="shared" si="123"/>
        <v>0</v>
      </c>
      <c r="M191" s="85">
        <f t="shared" si="123"/>
        <v>0</v>
      </c>
      <c r="N191" s="50" t="e">
        <f>M191/Ф_2!M190*100</f>
        <v>#DIV/0!</v>
      </c>
      <c r="O191" s="156">
        <f t="shared" si="123"/>
        <v>0</v>
      </c>
      <c r="P191" s="73">
        <f t="shared" si="123"/>
        <v>0</v>
      </c>
      <c r="Q191" s="50" t="e">
        <f>P191/Ф_2!P190*100</f>
        <v>#DIV/0!</v>
      </c>
      <c r="R191" s="168">
        <f t="shared" si="123"/>
        <v>0</v>
      </c>
      <c r="S191" s="85">
        <f t="shared" si="123"/>
        <v>0</v>
      </c>
      <c r="T191" s="50" t="e">
        <f>S191/Ф_2!S190*100</f>
        <v>#DIV/0!</v>
      </c>
      <c r="U191" s="156">
        <f t="shared" si="123"/>
        <v>0</v>
      </c>
      <c r="V191" s="77">
        <f t="shared" si="123"/>
        <v>0</v>
      </c>
      <c r="W191" s="50" t="e">
        <f>V191/Ф_2!V190*100</f>
        <v>#DIV/0!</v>
      </c>
      <c r="X191" s="162">
        <f t="shared" si="123"/>
        <v>0</v>
      </c>
    </row>
    <row r="192" spans="1:24" x14ac:dyDescent="0.2">
      <c r="A192" s="509"/>
      <c r="B192" s="5" t="s">
        <v>176</v>
      </c>
      <c r="C192" s="493" t="s">
        <v>17</v>
      </c>
      <c r="D192" s="313">
        <v>3</v>
      </c>
      <c r="E192" s="314" t="s">
        <v>202</v>
      </c>
      <c r="F192" s="315">
        <v>2</v>
      </c>
      <c r="G192" s="89">
        <f>SUMIFS(Квитанции!Q:Q,Квитанции!B:B,G$8,Квитанции!D:D,$B192,Квитанции!E:E,$D192,Квитанции!K:K,$E192,Квитанции!F:F,$F192,Квитанции!C:C,0)</f>
        <v>0</v>
      </c>
      <c r="H192" s="203" t="e">
        <f>G192/Ф_2!G191*100</f>
        <v>#DIV/0!</v>
      </c>
      <c r="I192" s="160">
        <f>SUMIFS(Квитанции!R:R,Квитанции!B:B,G$8,Квитанции!D:D,$B192,Квитанции!E:E,$D192,Квитанции!K:K,$E192,Квитанции!F:F,$F192,Квитанции!C:C,0)</f>
        <v>0</v>
      </c>
      <c r="J192" s="75">
        <f>SUMIFS(Квитанции!Q:Q,Квитанции!B:B,J$8,Квитанции!D:D,$B192,Квитанции!E:E,$D192,Квитанции!K:K,$E192,Квитанции!F:F,$F192,Квитанции!C:C,0)</f>
        <v>0</v>
      </c>
      <c r="K192" s="203" t="e">
        <f>J192/Ф_2!J191*100</f>
        <v>#DIV/0!</v>
      </c>
      <c r="L192" s="172">
        <f>SUMIFS(Квитанции!R:R,Квитанции!B:B,J$8,Квитанции!D:D,$B192,Квитанции!E:E,$D192,Квитанции!K:K,$E192,Квитанции!F:F,$F192,Квитанции!C:C,0)</f>
        <v>0</v>
      </c>
      <c r="M192" s="89">
        <f>SUMIFS(Квитанции!Q:Q,Квитанции!B:B,M$8,Квитанции!D:D,$B192,Квитанции!E:E,$D192,Квитанции!K:K,$E192,Квитанции!F:F,$F192,Квитанции!C:C,0)</f>
        <v>0</v>
      </c>
      <c r="N192" s="203" t="e">
        <f>M192/Ф_2!M191*100</f>
        <v>#DIV/0!</v>
      </c>
      <c r="O192" s="160">
        <f>SUMIFS(Квитанции!R:R,Квитанции!B:B,M$8,Квитанции!D:D,$B192,Квитанции!E:E,$D192,Квитанции!K:K,$E192,Квитанции!F:F,$F192,Квитанции!C:C,0)</f>
        <v>0</v>
      </c>
      <c r="P192" s="75">
        <f>SUMIFS(Квитанции!Q:Q,Квитанции!B:B,P$8,Квитанции!D:D,$B192,Квитанции!E:E,$D192,Квитанции!K:K,$E192,Квитанции!F:F,$F192,Квитанции!C:C,0)</f>
        <v>0</v>
      </c>
      <c r="Q192" s="203" t="e">
        <f>P192/Ф_2!P191*100</f>
        <v>#DIV/0!</v>
      </c>
      <c r="R192" s="172">
        <f>SUMIFS(Квитанции!R:R,Квитанции!B:B,P$8,Квитанции!D:D,$B192,Квитанции!E:E,$D192,Квитанции!K:K,$E192,Квитанции!F:F,$F192,Квитанции!C:C,0)</f>
        <v>0</v>
      </c>
      <c r="S192" s="89">
        <f>SUMIFS(Квитанции!Q:Q,Квитанции!B:B,S$8,Квитанции!D:D,$B192,Квитанции!E:E,$D192,Квитанции!K:K,$E192,Квитанции!F:F,$F192,Квитанции!C:C,0)</f>
        <v>0</v>
      </c>
      <c r="T192" s="203" t="e">
        <f>S192/Ф_2!S191*100</f>
        <v>#DIV/0!</v>
      </c>
      <c r="U192" s="160">
        <f>SUMIFS(Квитанции!R:R,Квитанции!B:B,S$8,Квитанции!D:D,$B192,Квитанции!E:E,$D192,Квитанции!K:K,$E192,Квитанции!F:F,$F192,Квитанции!C:C,0)</f>
        <v>0</v>
      </c>
      <c r="V192" s="101">
        <f>G192+J192+M192+P192+S192</f>
        <v>0</v>
      </c>
      <c r="W192" s="51" t="e">
        <f>V192/Ф_2!V191*100</f>
        <v>#DIV/0!</v>
      </c>
      <c r="X192" s="161">
        <f>I192+L192+O192+R192+U192</f>
        <v>0</v>
      </c>
    </row>
    <row r="193" spans="1:24" x14ac:dyDescent="0.2">
      <c r="A193" s="509"/>
      <c r="B193" s="7" t="s">
        <v>10</v>
      </c>
      <c r="C193" s="494"/>
      <c r="D193" s="313">
        <v>3</v>
      </c>
      <c r="E193" s="314" t="s">
        <v>202</v>
      </c>
      <c r="F193" s="315">
        <v>2</v>
      </c>
      <c r="G193" s="84">
        <f>SUMIFS(Квитанции!Q:Q,Квитанции!B:B,G$8,Квитанции!D:D,$B193,Квитанции!E:E,$D193,Квитанции!K:K,$E193,Квитанции!F:F,$F193,Квитанции!C:C,0)</f>
        <v>0</v>
      </c>
      <c r="H193" s="47" t="e">
        <f>G193/Ф_2!G192*100</f>
        <v>#DIV/0!</v>
      </c>
      <c r="I193" s="155">
        <f>SUMIFS(Квитанции!R:R,Квитанции!B:B,G$8,Квитанции!D:D,$B193,Квитанции!E:E,$D193,Квитанции!K:K,$E193,Квитанции!F:F,$F193,Квитанции!C:C,0)</f>
        <v>0</v>
      </c>
      <c r="J193" s="72">
        <f>SUMIFS(Квитанции!Q:Q,Квитанции!B:B,J$8,Квитанции!D:D,$B193,Квитанции!E:E,$D193,Квитанции!K:K,$E193,Квитанции!F:F,$F193,Квитанции!C:C,0)</f>
        <v>0</v>
      </c>
      <c r="K193" s="47" t="e">
        <f>J193/Ф_2!J192*100</f>
        <v>#DIV/0!</v>
      </c>
      <c r="L193" s="167">
        <f>SUMIFS(Квитанции!R:R,Квитанции!B:B,J$8,Квитанции!D:D,$B193,Квитанции!E:E,$D193,Квитанции!K:K,$E193,Квитанции!F:F,$F193,Квитанции!C:C,0)</f>
        <v>0</v>
      </c>
      <c r="M193" s="84">
        <f>SUMIFS(Квитанции!Q:Q,Квитанции!B:B,M$8,Квитанции!D:D,$B193,Квитанции!E:E,$D193,Квитанции!K:K,$E193,Квитанции!F:F,$F193,Квитанции!C:C,0)</f>
        <v>0</v>
      </c>
      <c r="N193" s="47" t="e">
        <f>M193/Ф_2!M192*100</f>
        <v>#DIV/0!</v>
      </c>
      <c r="O193" s="155">
        <f>SUMIFS(Квитанции!R:R,Квитанции!B:B,M$8,Квитанции!D:D,$B193,Квитанции!E:E,$D193,Квитанции!K:K,$E193,Квитанции!F:F,$F193,Квитанции!C:C,0)</f>
        <v>0</v>
      </c>
      <c r="P193" s="72">
        <f>SUMIFS(Квитанции!Q:Q,Квитанции!B:B,P$8,Квитанции!D:D,$B193,Квитанции!E:E,$D193,Квитанции!K:K,$E193,Квитанции!F:F,$F193,Квитанции!C:C,0)</f>
        <v>0</v>
      </c>
      <c r="Q193" s="47" t="e">
        <f>P193/Ф_2!P192*100</f>
        <v>#DIV/0!</v>
      </c>
      <c r="R193" s="167">
        <f>SUMIFS(Квитанции!R:R,Квитанции!B:B,P$8,Квитанции!D:D,$B193,Квитанции!E:E,$D193,Квитанции!K:K,$E193,Квитанции!F:F,$F193,Квитанции!C:C,0)</f>
        <v>0</v>
      </c>
      <c r="S193" s="84">
        <f>SUMIFS(Квитанции!Q:Q,Квитанции!B:B,S$8,Квитанции!D:D,$B193,Квитанции!E:E,$D193,Квитанции!K:K,$E193,Квитанции!F:F,$F193,Квитанции!C:C,0)</f>
        <v>0</v>
      </c>
      <c r="T193" s="47" t="e">
        <f>S193/Ф_2!S192*100</f>
        <v>#DIV/0!</v>
      </c>
      <c r="U193" s="155">
        <f>SUMIFS(Квитанции!R:R,Квитанции!B:B,S$8,Квитанции!D:D,$B193,Квитанции!E:E,$D193,Квитанции!K:K,$E193,Квитанции!F:F,$F193,Квитанции!C:C,0)</f>
        <v>0</v>
      </c>
      <c r="V193" s="28">
        <f>G193+J193+M193+P193+S193</f>
        <v>0</v>
      </c>
      <c r="W193" s="49" t="e">
        <f>V193/Ф_2!V192*100</f>
        <v>#DIV/0!</v>
      </c>
      <c r="X193" s="158">
        <f>I193+L193+O193+R193+U193</f>
        <v>0</v>
      </c>
    </row>
    <row r="194" spans="1:24" x14ac:dyDescent="0.2">
      <c r="A194" s="509"/>
      <c r="B194" s="7" t="s">
        <v>177</v>
      </c>
      <c r="C194" s="494"/>
      <c r="D194" s="313">
        <v>3</v>
      </c>
      <c r="E194" s="314" t="s">
        <v>202</v>
      </c>
      <c r="F194" s="315">
        <v>2</v>
      </c>
      <c r="G194" s="84">
        <f>SUMIFS(Квитанции!Q:Q,Квитанции!B:B,G$8,Квитанции!D:D,$B194,Квитанции!E:E,$D194,Квитанции!K:K,$E194,Квитанции!F:F,$F194,Квитанции!C:C,0)</f>
        <v>0</v>
      </c>
      <c r="H194" s="47" t="e">
        <f>G194/Ф_2!G193*100</f>
        <v>#DIV/0!</v>
      </c>
      <c r="I194" s="155">
        <f>SUMIFS(Квитанции!R:R,Квитанции!B:B,G$8,Квитанции!D:D,$B194,Квитанции!E:E,$D194,Квитанции!K:K,$E194,Квитанции!F:F,$F194,Квитанции!C:C,0)</f>
        <v>0</v>
      </c>
      <c r="J194" s="72">
        <f>SUMIFS(Квитанции!Q:Q,Квитанции!B:B,J$8,Квитанции!D:D,$B194,Квитанции!E:E,$D194,Квитанции!K:K,$E194,Квитанции!F:F,$F194,Квитанции!C:C,0)</f>
        <v>0</v>
      </c>
      <c r="K194" s="47" t="e">
        <f>J194/Ф_2!J193*100</f>
        <v>#DIV/0!</v>
      </c>
      <c r="L194" s="167">
        <f>SUMIFS(Квитанции!R:R,Квитанции!B:B,J$8,Квитанции!D:D,$B194,Квитанции!E:E,$D194,Квитанции!K:K,$E194,Квитанции!F:F,$F194,Квитанции!C:C,0)</f>
        <v>0</v>
      </c>
      <c r="M194" s="84">
        <f>SUMIFS(Квитанции!Q:Q,Квитанции!B:B,M$8,Квитанции!D:D,$B194,Квитанции!E:E,$D194,Квитанции!K:K,$E194,Квитанции!F:F,$F194,Квитанции!C:C,0)</f>
        <v>0</v>
      </c>
      <c r="N194" s="47" t="e">
        <f>M194/Ф_2!M193*100</f>
        <v>#DIV/0!</v>
      </c>
      <c r="O194" s="155">
        <f>SUMIFS(Квитанции!R:R,Квитанции!B:B,M$8,Квитанции!D:D,$B194,Квитанции!E:E,$D194,Квитанции!K:K,$E194,Квитанции!F:F,$F194,Квитанции!C:C,0)</f>
        <v>0</v>
      </c>
      <c r="P194" s="72">
        <f>SUMIFS(Квитанции!Q:Q,Квитанции!B:B,P$8,Квитанции!D:D,$B194,Квитанции!E:E,$D194,Квитанции!K:K,$E194,Квитанции!F:F,$F194,Квитанции!C:C,0)</f>
        <v>0</v>
      </c>
      <c r="Q194" s="47" t="e">
        <f>P194/Ф_2!P193*100</f>
        <v>#DIV/0!</v>
      </c>
      <c r="R194" s="167">
        <f>SUMIFS(Квитанции!R:R,Квитанции!B:B,P$8,Квитанции!D:D,$B194,Квитанции!E:E,$D194,Квитанции!K:K,$E194,Квитанции!F:F,$F194,Квитанции!C:C,0)</f>
        <v>0</v>
      </c>
      <c r="S194" s="84">
        <f>SUMIFS(Квитанции!Q:Q,Квитанции!B:B,S$8,Квитанции!D:D,$B194,Квитанции!E:E,$D194,Квитанции!K:K,$E194,Квитанции!F:F,$F194,Квитанции!C:C,0)</f>
        <v>0</v>
      </c>
      <c r="T194" s="47" t="e">
        <f>S194/Ф_2!S193*100</f>
        <v>#DIV/0!</v>
      </c>
      <c r="U194" s="155">
        <f>SUMIFS(Квитанции!R:R,Квитанции!B:B,S$8,Квитанции!D:D,$B194,Квитанции!E:E,$D194,Квитанции!K:K,$E194,Квитанции!F:F,$F194,Квитанции!C:C,0)</f>
        <v>0</v>
      </c>
      <c r="V194" s="102">
        <f>G194+J194+M194+P194+S194</f>
        <v>0</v>
      </c>
      <c r="W194" s="49" t="e">
        <f>V194/Ф_2!V193*100</f>
        <v>#DIV/0!</v>
      </c>
      <c r="X194" s="158">
        <f>I194+L194+O194+R194+U194</f>
        <v>0</v>
      </c>
    </row>
    <row r="195" spans="1:24" ht="12.75" thickBot="1" x14ac:dyDescent="0.25">
      <c r="A195" s="509"/>
      <c r="B195" s="8" t="s">
        <v>178</v>
      </c>
      <c r="C195" s="495"/>
      <c r="D195" s="313"/>
      <c r="E195" s="314"/>
      <c r="F195" s="315"/>
      <c r="G195" s="85">
        <f>G192+G193+G194</f>
        <v>0</v>
      </c>
      <c r="H195" s="50" t="e">
        <f>G195/Ф_2!G194*100</f>
        <v>#DIV/0!</v>
      </c>
      <c r="I195" s="156">
        <f t="shared" ref="I195:X195" si="124">I192+I193+I194</f>
        <v>0</v>
      </c>
      <c r="J195" s="73">
        <f t="shared" si="124"/>
        <v>0</v>
      </c>
      <c r="K195" s="50" t="e">
        <f>J195/Ф_2!J194*100</f>
        <v>#DIV/0!</v>
      </c>
      <c r="L195" s="168">
        <f t="shared" si="124"/>
        <v>0</v>
      </c>
      <c r="M195" s="85">
        <f t="shared" si="124"/>
        <v>0</v>
      </c>
      <c r="N195" s="50" t="e">
        <f>M195/Ф_2!M194*100</f>
        <v>#DIV/0!</v>
      </c>
      <c r="O195" s="156">
        <f t="shared" si="124"/>
        <v>0</v>
      </c>
      <c r="P195" s="73">
        <f t="shared" si="124"/>
        <v>0</v>
      </c>
      <c r="Q195" s="50" t="e">
        <f>P195/Ф_2!P194*100</f>
        <v>#DIV/0!</v>
      </c>
      <c r="R195" s="168">
        <f t="shared" si="124"/>
        <v>0</v>
      </c>
      <c r="S195" s="85">
        <f t="shared" si="124"/>
        <v>0</v>
      </c>
      <c r="T195" s="50" t="e">
        <f>S195/Ф_2!S194*100</f>
        <v>#DIV/0!</v>
      </c>
      <c r="U195" s="156">
        <f t="shared" si="124"/>
        <v>0</v>
      </c>
      <c r="V195" s="77">
        <f t="shared" si="124"/>
        <v>0</v>
      </c>
      <c r="W195" s="50" t="e">
        <f>V195/Ф_2!V194*100</f>
        <v>#DIV/0!</v>
      </c>
      <c r="X195" s="162">
        <f t="shared" si="124"/>
        <v>0</v>
      </c>
    </row>
    <row r="196" spans="1:24" x14ac:dyDescent="0.2">
      <c r="A196" s="509"/>
      <c r="B196" s="5" t="s">
        <v>176</v>
      </c>
      <c r="C196" s="493" t="s">
        <v>18</v>
      </c>
      <c r="D196" s="313"/>
      <c r="E196" s="314"/>
      <c r="F196" s="315"/>
      <c r="G196" s="83">
        <f>G188+G192</f>
        <v>0</v>
      </c>
      <c r="H196" s="53" t="e">
        <f>G196/Ф_2!G195*100</f>
        <v>#DIV/0!</v>
      </c>
      <c r="I196" s="154">
        <f t="shared" ref="I196:U196" si="125">I188+I192</f>
        <v>0</v>
      </c>
      <c r="J196" s="71">
        <f t="shared" si="125"/>
        <v>0</v>
      </c>
      <c r="K196" s="53" t="e">
        <f>J196/Ф_2!J195*100</f>
        <v>#DIV/0!</v>
      </c>
      <c r="L196" s="166">
        <f t="shared" si="125"/>
        <v>0</v>
      </c>
      <c r="M196" s="83">
        <f t="shared" si="125"/>
        <v>0</v>
      </c>
      <c r="N196" s="53" t="e">
        <f>M196/Ф_2!M195*100</f>
        <v>#DIV/0!</v>
      </c>
      <c r="O196" s="154">
        <f t="shared" si="125"/>
        <v>0</v>
      </c>
      <c r="P196" s="71">
        <f t="shared" si="125"/>
        <v>0</v>
      </c>
      <c r="Q196" s="53" t="e">
        <f>P196/Ф_2!P195*100</f>
        <v>#DIV/0!</v>
      </c>
      <c r="R196" s="166">
        <f t="shared" si="125"/>
        <v>0</v>
      </c>
      <c r="S196" s="83">
        <f t="shared" si="125"/>
        <v>0</v>
      </c>
      <c r="T196" s="53" t="e">
        <f>S196/Ф_2!S195*100</f>
        <v>#DIV/0!</v>
      </c>
      <c r="U196" s="154">
        <f t="shared" si="125"/>
        <v>0</v>
      </c>
      <c r="V196" s="101">
        <f>G196+J196+M196+P196+S196</f>
        <v>0</v>
      </c>
      <c r="W196" s="53" t="e">
        <f>V196/Ф_2!V195*100</f>
        <v>#DIV/0!</v>
      </c>
      <c r="X196" s="161">
        <f>I196+L196+O196+R196+U196</f>
        <v>0</v>
      </c>
    </row>
    <row r="197" spans="1:24" x14ac:dyDescent="0.2">
      <c r="A197" s="509"/>
      <c r="B197" s="7" t="s">
        <v>10</v>
      </c>
      <c r="C197" s="494"/>
      <c r="D197" s="313"/>
      <c r="E197" s="314"/>
      <c r="F197" s="315"/>
      <c r="G197" s="84">
        <f t="shared" ref="G197:U198" si="126">G189+G193</f>
        <v>0</v>
      </c>
      <c r="H197" s="49" t="e">
        <f>G197/Ф_2!G196*100</f>
        <v>#DIV/0!</v>
      </c>
      <c r="I197" s="155">
        <f t="shared" si="126"/>
        <v>0</v>
      </c>
      <c r="J197" s="72">
        <f t="shared" si="126"/>
        <v>0</v>
      </c>
      <c r="K197" s="49" t="e">
        <f>J197/Ф_2!J196*100</f>
        <v>#DIV/0!</v>
      </c>
      <c r="L197" s="167">
        <f t="shared" si="126"/>
        <v>0</v>
      </c>
      <c r="M197" s="84">
        <f t="shared" si="126"/>
        <v>0</v>
      </c>
      <c r="N197" s="49" t="e">
        <f>M197/Ф_2!M196*100</f>
        <v>#DIV/0!</v>
      </c>
      <c r="O197" s="155">
        <f t="shared" si="126"/>
        <v>0</v>
      </c>
      <c r="P197" s="72">
        <f t="shared" si="126"/>
        <v>0</v>
      </c>
      <c r="Q197" s="49" t="e">
        <f>P197/Ф_2!P196*100</f>
        <v>#DIV/0!</v>
      </c>
      <c r="R197" s="167">
        <f t="shared" si="126"/>
        <v>0</v>
      </c>
      <c r="S197" s="84">
        <f t="shared" si="126"/>
        <v>0</v>
      </c>
      <c r="T197" s="49" t="e">
        <f>S197/Ф_2!S196*100</f>
        <v>#DIV/0!</v>
      </c>
      <c r="U197" s="155">
        <f t="shared" si="126"/>
        <v>0</v>
      </c>
      <c r="V197" s="28">
        <f>G197+J197+M197+P197+S197</f>
        <v>0</v>
      </c>
      <c r="W197" s="49" t="e">
        <f>V197/Ф_2!V196*100</f>
        <v>#DIV/0!</v>
      </c>
      <c r="X197" s="158">
        <f>I197+L197+O197+R197+U197</f>
        <v>0</v>
      </c>
    </row>
    <row r="198" spans="1:24" x14ac:dyDescent="0.2">
      <c r="A198" s="509"/>
      <c r="B198" s="7" t="s">
        <v>177</v>
      </c>
      <c r="C198" s="494"/>
      <c r="D198" s="313"/>
      <c r="E198" s="314"/>
      <c r="F198" s="315"/>
      <c r="G198" s="84">
        <f t="shared" si="126"/>
        <v>0</v>
      </c>
      <c r="H198" s="49" t="e">
        <f>G198/Ф_2!G197*100</f>
        <v>#DIV/0!</v>
      </c>
      <c r="I198" s="155">
        <f t="shared" si="126"/>
        <v>0</v>
      </c>
      <c r="J198" s="72">
        <f t="shared" si="126"/>
        <v>0</v>
      </c>
      <c r="K198" s="49" t="e">
        <f>J198/Ф_2!J197*100</f>
        <v>#DIV/0!</v>
      </c>
      <c r="L198" s="167">
        <f t="shared" si="126"/>
        <v>0</v>
      </c>
      <c r="M198" s="84">
        <f t="shared" si="126"/>
        <v>0</v>
      </c>
      <c r="N198" s="49" t="e">
        <f>M198/Ф_2!M197*100</f>
        <v>#DIV/0!</v>
      </c>
      <c r="O198" s="155">
        <f t="shared" si="126"/>
        <v>0</v>
      </c>
      <c r="P198" s="72">
        <f t="shared" si="126"/>
        <v>0</v>
      </c>
      <c r="Q198" s="49" t="e">
        <f>P198/Ф_2!P197*100</f>
        <v>#DIV/0!</v>
      </c>
      <c r="R198" s="167">
        <f t="shared" si="126"/>
        <v>0</v>
      </c>
      <c r="S198" s="84">
        <f t="shared" si="126"/>
        <v>0</v>
      </c>
      <c r="T198" s="49" t="e">
        <f>S198/Ф_2!S197*100</f>
        <v>#DIV/0!</v>
      </c>
      <c r="U198" s="155">
        <f t="shared" si="126"/>
        <v>0</v>
      </c>
      <c r="V198" s="102">
        <f>G198+J198+M198+P198+S198</f>
        <v>0</v>
      </c>
      <c r="W198" s="49" t="e">
        <f>V198/Ф_2!V197*100</f>
        <v>#DIV/0!</v>
      </c>
      <c r="X198" s="158">
        <f>I198+L198+O198+R198+U198</f>
        <v>0</v>
      </c>
    </row>
    <row r="199" spans="1:24" ht="12.75" thickBot="1" x14ac:dyDescent="0.25">
      <c r="A199" s="513"/>
      <c r="B199" s="8" t="s">
        <v>178</v>
      </c>
      <c r="C199" s="495"/>
      <c r="D199" s="313"/>
      <c r="E199" s="314"/>
      <c r="F199" s="315"/>
      <c r="G199" s="85">
        <f>G196+G197+G198</f>
        <v>0</v>
      </c>
      <c r="H199" s="49" t="e">
        <f>G199/Ф_2!G198*100</f>
        <v>#DIV/0!</v>
      </c>
      <c r="I199" s="156">
        <f t="shared" ref="I199:X199" si="127">I196+I197+I198</f>
        <v>0</v>
      </c>
      <c r="J199" s="73">
        <f t="shared" si="127"/>
        <v>0</v>
      </c>
      <c r="K199" s="49" t="e">
        <f>J199/Ф_2!J198*100</f>
        <v>#DIV/0!</v>
      </c>
      <c r="L199" s="168">
        <f t="shared" si="127"/>
        <v>0</v>
      </c>
      <c r="M199" s="85">
        <f t="shared" si="127"/>
        <v>0</v>
      </c>
      <c r="N199" s="49" t="e">
        <f>M199/Ф_2!M198*100</f>
        <v>#DIV/0!</v>
      </c>
      <c r="O199" s="156">
        <f t="shared" si="127"/>
        <v>0</v>
      </c>
      <c r="P199" s="73">
        <f t="shared" si="127"/>
        <v>0</v>
      </c>
      <c r="Q199" s="49" t="e">
        <f>P199/Ф_2!P198*100</f>
        <v>#DIV/0!</v>
      </c>
      <c r="R199" s="168">
        <f t="shared" si="127"/>
        <v>0</v>
      </c>
      <c r="S199" s="85">
        <f t="shared" si="127"/>
        <v>0</v>
      </c>
      <c r="T199" s="49" t="e">
        <f>S199/Ф_2!S198*100</f>
        <v>#DIV/0!</v>
      </c>
      <c r="U199" s="156">
        <f t="shared" si="127"/>
        <v>0</v>
      </c>
      <c r="V199" s="77">
        <f t="shared" si="127"/>
        <v>0</v>
      </c>
      <c r="W199" s="49" t="e">
        <f>V199/Ф_2!V198*100</f>
        <v>#DIV/0!</v>
      </c>
      <c r="X199" s="162">
        <f t="shared" si="127"/>
        <v>0</v>
      </c>
    </row>
    <row r="200" spans="1:24" x14ac:dyDescent="0.2">
      <c r="A200" s="133" t="s">
        <v>0</v>
      </c>
      <c r="B200" s="55"/>
      <c r="C200" s="55"/>
      <c r="D200" s="316"/>
      <c r="E200" s="317"/>
      <c r="F200" s="318"/>
      <c r="G200" s="214"/>
      <c r="H200" s="55"/>
      <c r="I200" s="157"/>
      <c r="J200" s="55"/>
      <c r="K200" s="55"/>
      <c r="L200" s="169"/>
      <c r="M200" s="87"/>
      <c r="N200" s="55"/>
      <c r="O200" s="157"/>
      <c r="P200" s="55"/>
      <c r="Q200" s="55"/>
      <c r="R200" s="169"/>
      <c r="S200" s="87"/>
      <c r="T200" s="55"/>
      <c r="U200" s="157"/>
      <c r="V200" s="55"/>
      <c r="W200" s="55"/>
      <c r="X200" s="157"/>
    </row>
    <row r="201" spans="1:24" x14ac:dyDescent="0.2">
      <c r="A201" s="134" t="s">
        <v>51</v>
      </c>
      <c r="B201" s="28" t="s">
        <v>30</v>
      </c>
      <c r="C201" s="62" t="s">
        <v>30</v>
      </c>
      <c r="D201" s="319"/>
      <c r="E201" s="314" t="s">
        <v>202</v>
      </c>
      <c r="F201" s="315">
        <v>2</v>
      </c>
      <c r="G201" s="84">
        <f>SUMIFS(Квитанции!Q:Q,Квитанции!B:B,G$8,Квитанции!G:G,$F201,Квитанции!K:K,$E201,Квитанции!F:F,2,Квитанции!C:C,0)</f>
        <v>0</v>
      </c>
      <c r="H201" s="49" t="s">
        <v>30</v>
      </c>
      <c r="I201" s="328">
        <f>SUMIFS(Квитанции!R:R,Квитанции!B:B,G$8,Квитанции!G:G,$F201,Квитанции!K:K,$E201,Квитанции!F:F,2,Квитанции!C:C,0)</f>
        <v>0</v>
      </c>
      <c r="J201" s="72">
        <f>SUMIFS(Квитанции!Q:Q,Квитанции!B:B,J$8,Квитанции!G:G,$F201,Квитанции!K:K,$E201,Квитанции!F:F,2,Квитанции!C:C,0)</f>
        <v>0</v>
      </c>
      <c r="K201" s="49" t="s">
        <v>30</v>
      </c>
      <c r="L201" s="167">
        <f>SUMIFS(Квитанции!R:R,Квитанции!B:B,J$8,Квитанции!G:G,$F201,Квитанции!K:K,$E201,Квитанции!F:F,2,Квитанции!C:C,0)</f>
        <v>0</v>
      </c>
      <c r="M201" s="84">
        <f>SUMIFS(Квитанции!Q:Q,Квитанции!B:B,M$8,Квитанции!G:G,$F201,Квитанции!K:K,$E201,Квитанции!F:F,2,Квитанции!C:C,0)</f>
        <v>0</v>
      </c>
      <c r="N201" s="49" t="s">
        <v>30</v>
      </c>
      <c r="O201" s="155">
        <f>SUMIFS(Квитанции!R:R,Квитанции!B:B,M$8,Квитанции!G:G,$F201,Квитанции!K:K,$E201,Квитанции!F:F,2,Квитанции!C:C,0)</f>
        <v>0</v>
      </c>
      <c r="P201" s="72">
        <f>SUMIFS(Квитанции!Q:Q,Квитанции!B:B,P$8,Квитанции!G:G,$F201,Квитанции!K:K,$E201,Квитанции!F:F,2,Квитанции!C:C,0)</f>
        <v>0</v>
      </c>
      <c r="Q201" s="49" t="s">
        <v>30</v>
      </c>
      <c r="R201" s="167">
        <f>SUMIFS(Квитанции!R:R,Квитанции!B:B,P$8,Квитанции!G:G,$F201,Квитанции!K:K,$E201,Квитанции!F:F,2,Квитанции!C:C,0)</f>
        <v>0</v>
      </c>
      <c r="S201" s="84">
        <f>SUMIFS(Квитанции!Q:Q,Квитанции!B:B,S$8,Квитанции!G:G,$F201,Квитанции!K:K,$E201,Квитанции!F:F,2,Квитанции!C:C,0)</f>
        <v>0</v>
      </c>
      <c r="T201" s="49" t="s">
        <v>30</v>
      </c>
      <c r="U201" s="155">
        <f>SUMIFS(Квитанции!R:R,Квитанции!B:B,S$8,Квитанции!G:G,$F201,Квитанции!K:K,$E201,Квитанции!F:F,2,Квитанции!C:C,0)</f>
        <v>0</v>
      </c>
      <c r="V201" s="28">
        <f>G201+J201+M201+P201+S201</f>
        <v>0</v>
      </c>
      <c r="W201" s="49" t="s">
        <v>30</v>
      </c>
      <c r="X201" s="158">
        <f>U201+R201+O201+L201+I201</f>
        <v>0</v>
      </c>
    </row>
    <row r="202" spans="1:24" ht="12.75" thickBot="1" x14ac:dyDescent="0.25">
      <c r="A202" s="136" t="s">
        <v>52</v>
      </c>
      <c r="B202" s="77" t="s">
        <v>30</v>
      </c>
      <c r="C202" s="70" t="s">
        <v>30</v>
      </c>
      <c r="D202" s="319"/>
      <c r="E202" s="314" t="s">
        <v>202</v>
      </c>
      <c r="F202" s="315">
        <v>1</v>
      </c>
      <c r="G202" s="85">
        <f>SUMIFS(Квитанции!Q:Q,Квитанции!B:B,G$8,Квитанции!G:G,$F202,Квитанции!K:K,$E202,Квитанции!F:F,2,Квитанции!C:C,0)</f>
        <v>0</v>
      </c>
      <c r="H202" s="50" t="s">
        <v>30</v>
      </c>
      <c r="I202" s="383">
        <f>SUMIFS(Квитанции!R:R,Квитанции!B:B,G$8,Квитанции!G:G,$F202,Квитанции!K:K,$E202,Квитанции!F:F,2,Квитанции!C:C,0)</f>
        <v>0</v>
      </c>
      <c r="J202" s="73">
        <f>SUMIFS(Квитанции!Q:Q,Квитанции!B:B,J$8,Квитанции!G:G,$F202,Квитанции!K:K,$E202,Квитанции!F:F,2,Квитанции!C:C,0)</f>
        <v>0</v>
      </c>
      <c r="K202" s="50" t="s">
        <v>30</v>
      </c>
      <c r="L202" s="168">
        <f>SUMIFS(Квитанции!R:R,Квитанции!B:B,J$8,Квитанции!G:G,$F202,Квитанции!K:K,$E202,Квитанции!F:F,2,Квитанции!C:C,0)</f>
        <v>0</v>
      </c>
      <c r="M202" s="85">
        <f>SUMIFS(Квитанции!Q:Q,Квитанции!B:B,M$8,Квитанции!G:G,$F202,Квитанции!K:K,$E202,Квитанции!F:F,2,Квитанции!C:C,0)</f>
        <v>0</v>
      </c>
      <c r="N202" s="50" t="s">
        <v>30</v>
      </c>
      <c r="O202" s="156">
        <f>SUMIFS(Квитанции!R:R,Квитанции!B:B,M$8,Квитанции!G:G,$F202,Квитанции!K:K,$E202,Квитанции!F:F,2,Квитанции!C:C,0)</f>
        <v>0</v>
      </c>
      <c r="P202" s="73">
        <f>SUMIFS(Квитанции!Q:Q,Квитанции!B:B,P$8,Квитанции!G:G,$F202,Квитанции!K:K,$E202,Квитанции!F:F,2,Квитанции!C:C,0)</f>
        <v>0</v>
      </c>
      <c r="Q202" s="50" t="s">
        <v>30</v>
      </c>
      <c r="R202" s="168">
        <f>SUMIFS(Квитанции!R:R,Квитанции!B:B,P$8,Квитанции!G:G,$F202,Квитанции!K:K,$E202,Квитанции!F:F,2,Квитанции!C:C,0)</f>
        <v>0</v>
      </c>
      <c r="S202" s="85">
        <f>SUMIFS(Квитанции!Q:Q,Квитанции!B:B,S$8,Квитанции!G:G,$F202,Квитанции!K:K,$E202,Квитанции!F:F,2,Квитанции!C:C,0)</f>
        <v>0</v>
      </c>
      <c r="T202" s="50" t="s">
        <v>30</v>
      </c>
      <c r="U202" s="156">
        <f>SUMIFS(Квитанции!R:R,Квитанции!B:B,S$8,Квитанции!G:G,$F202,Квитанции!K:K,$E202,Квитанции!F:F,2,Квитанции!C:C,0)</f>
        <v>0</v>
      </c>
      <c r="V202" s="28">
        <f>G202+J202+M202+P202+S202</f>
        <v>0</v>
      </c>
      <c r="W202" s="54" t="s">
        <v>30</v>
      </c>
      <c r="X202" s="162">
        <f>U202+R202+O202+L202+I202</f>
        <v>0</v>
      </c>
    </row>
    <row r="203" spans="1:24" x14ac:dyDescent="0.2">
      <c r="A203" s="508" t="s">
        <v>36</v>
      </c>
      <c r="B203" s="5" t="s">
        <v>176</v>
      </c>
      <c r="C203" s="493" t="s">
        <v>16</v>
      </c>
      <c r="D203" s="313">
        <v>1</v>
      </c>
      <c r="E203" s="314" t="s">
        <v>202</v>
      </c>
      <c r="F203" s="315">
        <v>3</v>
      </c>
      <c r="G203" s="89">
        <f>SUMIFS(Квитанции!Q:Q,Квитанции!B:B,G$8,Квитанции!D:D,$B203,Квитанции!E:E,$D203,Квитанции!K:K,$E203,Квитанции!F:F,$F203,Квитанции!C:C,0)</f>
        <v>0</v>
      </c>
      <c r="H203" s="203" t="e">
        <f>G203/Ф_2!G202*100</f>
        <v>#DIV/0!</v>
      </c>
      <c r="I203" s="160">
        <f>SUMIFS(Квитанции!R:R,Квитанции!B:B,G$8,Квитанции!D:D,$B203,Квитанции!E:E,$D203,Квитанции!K:K,$E203,Квитанции!F:F,$F203,Квитанции!C:C,0)</f>
        <v>0</v>
      </c>
      <c r="J203" s="75">
        <f>SUMIFS(Квитанции!Q:Q,Квитанции!B:B,J$8,Квитанции!D:D,$B203,Квитанции!E:E,$D203,Квитанции!K:K,$E203,Квитанции!F:F,$F203,Квитанции!C:C,0)</f>
        <v>0</v>
      </c>
      <c r="K203" s="203" t="e">
        <f>J203/Ф_2!J202*100</f>
        <v>#DIV/0!</v>
      </c>
      <c r="L203" s="172">
        <f>SUMIFS(Квитанции!R:R,Квитанции!B:B,J$8,Квитанции!D:D,$B203,Квитанции!E:E,$D203,Квитанции!K:K,$E203,Квитанции!F:F,$F203,Квитанции!C:C,0)</f>
        <v>0</v>
      </c>
      <c r="M203" s="89">
        <f>SUMIFS(Квитанции!Q:Q,Квитанции!B:B,M$8,Квитанции!D:D,$B203,Квитанции!E:E,$D203,Квитанции!K:K,$E203,Квитанции!F:F,$F203,Квитанции!C:C,0)</f>
        <v>0</v>
      </c>
      <c r="N203" s="203" t="e">
        <f>M203/Ф_2!M202*100</f>
        <v>#DIV/0!</v>
      </c>
      <c r="O203" s="160">
        <f>SUMIFS(Квитанции!R:R,Квитанции!B:B,M$8,Квитанции!D:D,$B203,Квитанции!E:E,$D203,Квитанции!K:K,$E203,Квитанции!F:F,$F203,Квитанции!C:C,0)</f>
        <v>0</v>
      </c>
      <c r="P203" s="75">
        <f>SUMIFS(Квитанции!Q:Q,Квитанции!B:B,P$8,Квитанции!D:D,$B203,Квитанции!E:E,$D203,Квитанции!K:K,$E203,Квитанции!F:F,$F203,Квитанции!C:C,0)</f>
        <v>0</v>
      </c>
      <c r="Q203" s="203" t="e">
        <f>P203/Ф_2!P202*100</f>
        <v>#DIV/0!</v>
      </c>
      <c r="R203" s="172">
        <f>SUMIFS(Квитанции!R:R,Квитанции!B:B,P$8,Квитанции!D:D,$B203,Квитанции!E:E,$D203,Квитанции!K:K,$E203,Квитанции!F:F,$F203,Квитанции!C:C,0)</f>
        <v>0</v>
      </c>
      <c r="S203" s="89">
        <f>SUMIFS(Квитанции!Q:Q,Квитанции!B:B,S$8,Квитанции!D:D,$B203,Квитанции!E:E,$D203,Квитанции!K:K,$E203,Квитанции!F:F,$F203,Квитанции!C:C,0)</f>
        <v>0</v>
      </c>
      <c r="T203" s="203" t="e">
        <f>S203/Ф_2!S202*100</f>
        <v>#DIV/0!</v>
      </c>
      <c r="U203" s="160">
        <f>SUMIFS(Квитанции!R:R,Квитанции!B:B,S$8,Квитанции!D:D,$B203,Квитанции!E:E,$D203,Квитанции!K:K,$E203,Квитанции!F:F,$F203,Квитанции!C:C,0)</f>
        <v>0</v>
      </c>
      <c r="V203" s="101">
        <f>G203+J203+M203+P203+S203</f>
        <v>0</v>
      </c>
      <c r="W203" s="51" t="e">
        <f>V203/Ф_2!V202*100</f>
        <v>#DIV/0!</v>
      </c>
      <c r="X203" s="161">
        <f>I203+L203+O203+R203+U203</f>
        <v>0</v>
      </c>
    </row>
    <row r="204" spans="1:24" x14ac:dyDescent="0.2">
      <c r="A204" s="509"/>
      <c r="B204" s="7" t="s">
        <v>10</v>
      </c>
      <c r="C204" s="494"/>
      <c r="D204" s="313">
        <v>1</v>
      </c>
      <c r="E204" s="314" t="s">
        <v>202</v>
      </c>
      <c r="F204" s="315">
        <v>3</v>
      </c>
      <c r="G204" s="84">
        <f>SUMIFS(Квитанции!Q:Q,Квитанции!B:B,G$8,Квитанции!D:D,$B204,Квитанции!E:E,$D204,Квитанции!K:K,$E204,Квитанции!F:F,$F204,Квитанции!C:C,0)</f>
        <v>0</v>
      </c>
      <c r="H204" s="47" t="e">
        <f>G204/Ф_2!G203*100</f>
        <v>#DIV/0!</v>
      </c>
      <c r="I204" s="155">
        <f>SUMIFS(Квитанции!R:R,Квитанции!B:B,G$8,Квитанции!D:D,$B204,Квитанции!E:E,$D204,Квитанции!K:K,$E204,Квитанции!F:F,$F204,Квитанции!C:C,0)</f>
        <v>0</v>
      </c>
      <c r="J204" s="72">
        <f>SUMIFS(Квитанции!Q:Q,Квитанции!B:B,J$8,Квитанции!D:D,$B204,Квитанции!E:E,$D204,Квитанции!K:K,$E204,Квитанции!F:F,$F204,Квитанции!C:C,0)</f>
        <v>0</v>
      </c>
      <c r="K204" s="47" t="e">
        <f>J204/Ф_2!J203*100</f>
        <v>#DIV/0!</v>
      </c>
      <c r="L204" s="167">
        <f>SUMIFS(Квитанции!R:R,Квитанции!B:B,J$8,Квитанции!D:D,$B204,Квитанции!E:E,$D204,Квитанции!K:K,$E204,Квитанции!F:F,$F204,Квитанции!C:C,0)</f>
        <v>0</v>
      </c>
      <c r="M204" s="84">
        <f>SUMIFS(Квитанции!Q:Q,Квитанции!B:B,M$8,Квитанции!D:D,$B204,Квитанции!E:E,$D204,Квитанции!K:K,$E204,Квитанции!F:F,$F204,Квитанции!C:C,0)</f>
        <v>0</v>
      </c>
      <c r="N204" s="47" t="e">
        <f>M204/Ф_2!M203*100</f>
        <v>#DIV/0!</v>
      </c>
      <c r="O204" s="155">
        <f>SUMIFS(Квитанции!R:R,Квитанции!B:B,M$8,Квитанции!D:D,$B204,Квитанции!E:E,$D204,Квитанции!K:K,$E204,Квитанции!F:F,$F204,Квитанции!C:C,0)</f>
        <v>0</v>
      </c>
      <c r="P204" s="72">
        <f>SUMIFS(Квитанции!Q:Q,Квитанции!B:B,P$8,Квитанции!D:D,$B204,Квитанции!E:E,$D204,Квитанции!K:K,$E204,Квитанции!F:F,$F204,Квитанции!C:C,0)</f>
        <v>0</v>
      </c>
      <c r="Q204" s="47" t="e">
        <f>P204/Ф_2!P203*100</f>
        <v>#DIV/0!</v>
      </c>
      <c r="R204" s="167">
        <f>SUMIFS(Квитанции!R:R,Квитанции!B:B,P$8,Квитанции!D:D,$B204,Квитанции!E:E,$D204,Квитанции!K:K,$E204,Квитанции!F:F,$F204,Квитанции!C:C,0)</f>
        <v>0</v>
      </c>
      <c r="S204" s="84">
        <f>SUMIFS(Квитанции!Q:Q,Квитанции!B:B,S$8,Квитанции!D:D,$B204,Квитанции!E:E,$D204,Квитанции!K:K,$E204,Квитанции!F:F,$F204,Квитанции!C:C,0)</f>
        <v>0</v>
      </c>
      <c r="T204" s="47" t="e">
        <f>S204/Ф_2!S203*100</f>
        <v>#DIV/0!</v>
      </c>
      <c r="U204" s="155">
        <f>SUMIFS(Квитанции!R:R,Квитанции!B:B,S$8,Квитанции!D:D,$B204,Квитанции!E:E,$D204,Квитанции!K:K,$E204,Квитанции!F:F,$F204,Квитанции!C:C,0)</f>
        <v>0</v>
      </c>
      <c r="V204" s="28">
        <f>G204+J204+M204+P204+S204</f>
        <v>0</v>
      </c>
      <c r="W204" s="49" t="e">
        <f>V204/Ф_2!V203*100</f>
        <v>#DIV/0!</v>
      </c>
      <c r="X204" s="158">
        <f>I204+L204+O204+R204+U204</f>
        <v>0</v>
      </c>
    </row>
    <row r="205" spans="1:24" x14ac:dyDescent="0.2">
      <c r="A205" s="509"/>
      <c r="B205" s="7" t="s">
        <v>177</v>
      </c>
      <c r="C205" s="494"/>
      <c r="D205" s="313">
        <v>1</v>
      </c>
      <c r="E205" s="314" t="s">
        <v>202</v>
      </c>
      <c r="F205" s="315">
        <v>3</v>
      </c>
      <c r="G205" s="84">
        <f>SUMIFS(Квитанции!Q:Q,Квитанции!B:B,G$8,Квитанции!D:D,$B205,Квитанции!E:E,$D205,Квитанции!K:K,$E205,Квитанции!F:F,$F205,Квитанции!C:C,0)</f>
        <v>0</v>
      </c>
      <c r="H205" s="47" t="e">
        <f>G205/Ф_2!G204*100</f>
        <v>#DIV/0!</v>
      </c>
      <c r="I205" s="155">
        <f>SUMIFS(Квитанции!R:R,Квитанции!B:B,G$8,Квитанции!D:D,$B205,Квитанции!E:E,$D205,Квитанции!K:K,$E205,Квитанции!F:F,$F205,Квитанции!C:C,0)</f>
        <v>0</v>
      </c>
      <c r="J205" s="72">
        <f>SUMIFS(Квитанции!Q:Q,Квитанции!B:B,J$8,Квитанции!D:D,$B205,Квитанции!E:E,$D205,Квитанции!K:K,$E205,Квитанции!F:F,$F205,Квитанции!C:C,0)</f>
        <v>0</v>
      </c>
      <c r="K205" s="47" t="e">
        <f>J205/Ф_2!J204*100</f>
        <v>#DIV/0!</v>
      </c>
      <c r="L205" s="167">
        <f>SUMIFS(Квитанции!R:R,Квитанции!B:B,J$8,Квитанции!D:D,$B205,Квитанции!E:E,$D205,Квитанции!K:K,$E205,Квитанции!F:F,$F205,Квитанции!C:C,0)</f>
        <v>0</v>
      </c>
      <c r="M205" s="84">
        <f>SUMIFS(Квитанции!Q:Q,Квитанции!B:B,M$8,Квитанции!D:D,$B205,Квитанции!E:E,$D205,Квитанции!K:K,$E205,Квитанции!F:F,$F205,Квитанции!C:C,0)</f>
        <v>0</v>
      </c>
      <c r="N205" s="47" t="e">
        <f>M205/Ф_2!M204*100</f>
        <v>#DIV/0!</v>
      </c>
      <c r="O205" s="155">
        <f>SUMIFS(Квитанции!R:R,Квитанции!B:B,M$8,Квитанции!D:D,$B205,Квитанции!E:E,$D205,Квитанции!K:K,$E205,Квитанции!F:F,$F205,Квитанции!C:C,0)</f>
        <v>0</v>
      </c>
      <c r="P205" s="72">
        <f>SUMIFS(Квитанции!Q:Q,Квитанции!B:B,P$8,Квитанции!D:D,$B205,Квитанции!E:E,$D205,Квитанции!K:K,$E205,Квитанции!F:F,$F205,Квитанции!C:C,0)</f>
        <v>0</v>
      </c>
      <c r="Q205" s="47" t="e">
        <f>P205/Ф_2!P204*100</f>
        <v>#DIV/0!</v>
      </c>
      <c r="R205" s="167">
        <f>SUMIFS(Квитанции!R:R,Квитанции!B:B,P$8,Квитанции!D:D,$B205,Квитанции!E:E,$D205,Квитанции!K:K,$E205,Квитанции!F:F,$F205,Квитанции!C:C,0)</f>
        <v>0</v>
      </c>
      <c r="S205" s="84">
        <f>SUMIFS(Квитанции!Q:Q,Квитанции!B:B,S$8,Квитанции!D:D,$B205,Квитанции!E:E,$D205,Квитанции!K:K,$E205,Квитанции!F:F,$F205,Квитанции!C:C,0)</f>
        <v>0</v>
      </c>
      <c r="T205" s="47" t="e">
        <f>S205/Ф_2!S204*100</f>
        <v>#DIV/0!</v>
      </c>
      <c r="U205" s="155">
        <f>SUMIFS(Квитанции!R:R,Квитанции!B:B,S$8,Квитанции!D:D,$B205,Квитанции!E:E,$D205,Квитанции!K:K,$E205,Квитанции!F:F,$F205,Квитанции!C:C,0)</f>
        <v>0</v>
      </c>
      <c r="V205" s="102">
        <f>G205+J205+M205+P205+S205</f>
        <v>0</v>
      </c>
      <c r="W205" s="49" t="e">
        <f>V205/Ф_2!V204*100</f>
        <v>#DIV/0!</v>
      </c>
      <c r="X205" s="158">
        <f>I205+L205+O205+R205+U205</f>
        <v>0</v>
      </c>
    </row>
    <row r="206" spans="1:24" ht="12.75" thickBot="1" x14ac:dyDescent="0.25">
      <c r="A206" s="509"/>
      <c r="B206" s="8" t="s">
        <v>178</v>
      </c>
      <c r="C206" s="495"/>
      <c r="D206" s="313"/>
      <c r="E206" s="314"/>
      <c r="F206" s="315"/>
      <c r="G206" s="85">
        <f>G203+G204+G205</f>
        <v>0</v>
      </c>
      <c r="H206" s="50" t="e">
        <f>G206/Ф_2!G205*100</f>
        <v>#DIV/0!</v>
      </c>
      <c r="I206" s="156">
        <f t="shared" ref="I206:X206" si="128">I203+I204+I205</f>
        <v>0</v>
      </c>
      <c r="J206" s="73">
        <f t="shared" si="128"/>
        <v>0</v>
      </c>
      <c r="K206" s="50" t="e">
        <f>J206/Ф_2!J205*100</f>
        <v>#DIV/0!</v>
      </c>
      <c r="L206" s="168">
        <f t="shared" si="128"/>
        <v>0</v>
      </c>
      <c r="M206" s="85">
        <f t="shared" si="128"/>
        <v>0</v>
      </c>
      <c r="N206" s="50" t="e">
        <f>M206/Ф_2!M205*100</f>
        <v>#DIV/0!</v>
      </c>
      <c r="O206" s="156">
        <f t="shared" si="128"/>
        <v>0</v>
      </c>
      <c r="P206" s="73">
        <f t="shared" si="128"/>
        <v>0</v>
      </c>
      <c r="Q206" s="50" t="e">
        <f>P206/Ф_2!P205*100</f>
        <v>#DIV/0!</v>
      </c>
      <c r="R206" s="168">
        <f t="shared" si="128"/>
        <v>0</v>
      </c>
      <c r="S206" s="85">
        <f t="shared" si="128"/>
        <v>0</v>
      </c>
      <c r="T206" s="50" t="e">
        <f>S206/Ф_2!S205*100</f>
        <v>#DIV/0!</v>
      </c>
      <c r="U206" s="156">
        <f t="shared" si="128"/>
        <v>0</v>
      </c>
      <c r="V206" s="77">
        <f t="shared" si="128"/>
        <v>0</v>
      </c>
      <c r="W206" s="50" t="e">
        <f>V206/Ф_2!V205*100</f>
        <v>#DIV/0!</v>
      </c>
      <c r="X206" s="162">
        <f t="shared" si="128"/>
        <v>0</v>
      </c>
    </row>
    <row r="207" spans="1:24" x14ac:dyDescent="0.2">
      <c r="A207" s="509"/>
      <c r="B207" s="5" t="s">
        <v>176</v>
      </c>
      <c r="C207" s="493" t="s">
        <v>17</v>
      </c>
      <c r="D207" s="313">
        <v>3</v>
      </c>
      <c r="E207" s="314" t="s">
        <v>202</v>
      </c>
      <c r="F207" s="315">
        <v>3</v>
      </c>
      <c r="G207" s="89">
        <f>SUMIFS(Квитанции!Q:Q,Квитанции!B:B,G$8,Квитанции!D:D,$B207,Квитанции!E:E,$D207,Квитанции!K:K,$E207,Квитанции!F:F,$F207,Квитанции!C:C,0)</f>
        <v>0</v>
      </c>
      <c r="H207" s="203" t="e">
        <f>G207/Ф_2!G206*100</f>
        <v>#DIV/0!</v>
      </c>
      <c r="I207" s="160">
        <f>SUMIFS(Квитанции!R:R,Квитанции!B:B,G$8,Квитанции!D:D,$B207,Квитанции!E:E,$D207,Квитанции!K:K,$E207,Квитанции!F:F,$F207,Квитанции!C:C,0)</f>
        <v>0</v>
      </c>
      <c r="J207" s="75">
        <f>SUMIFS(Квитанции!Q:Q,Квитанции!B:B,J$8,Квитанции!D:D,$B207,Квитанции!E:E,$D207,Квитанции!K:K,$E207,Квитанции!F:F,$F207,Квитанции!C:C,0)</f>
        <v>0</v>
      </c>
      <c r="K207" s="203" t="e">
        <f>J207/Ф_2!J206*100</f>
        <v>#DIV/0!</v>
      </c>
      <c r="L207" s="172">
        <f>SUMIFS(Квитанции!R:R,Квитанции!B:B,J$8,Квитанции!D:D,$B207,Квитанции!E:E,$D207,Квитанции!K:K,$E207,Квитанции!F:F,$F207,Квитанции!C:C,0)</f>
        <v>0</v>
      </c>
      <c r="M207" s="89">
        <f>SUMIFS(Квитанции!Q:Q,Квитанции!B:B,M$8,Квитанции!D:D,$B207,Квитанции!E:E,$D207,Квитанции!K:K,$E207,Квитанции!F:F,$F207,Квитанции!C:C,0)</f>
        <v>0</v>
      </c>
      <c r="N207" s="203" t="e">
        <f>M207/Ф_2!M206*100</f>
        <v>#DIV/0!</v>
      </c>
      <c r="O207" s="160">
        <f>SUMIFS(Квитанции!R:R,Квитанции!B:B,M$8,Квитанции!D:D,$B207,Квитанции!E:E,$D207,Квитанции!K:K,$E207,Квитанции!F:F,$F207,Квитанции!C:C,0)</f>
        <v>0</v>
      </c>
      <c r="P207" s="75">
        <f>SUMIFS(Квитанции!Q:Q,Квитанции!B:B,P$8,Квитанции!D:D,$B207,Квитанции!E:E,$D207,Квитанции!K:K,$E207,Квитанции!F:F,$F207,Квитанции!C:C,0)</f>
        <v>0</v>
      </c>
      <c r="Q207" s="203" t="e">
        <f>P207/Ф_2!P206*100</f>
        <v>#DIV/0!</v>
      </c>
      <c r="R207" s="172">
        <f>SUMIFS(Квитанции!R:R,Квитанции!B:B,P$8,Квитанции!D:D,$B207,Квитанции!E:E,$D207,Квитанции!K:K,$E207,Квитанции!F:F,$F207,Квитанции!C:C,0)</f>
        <v>0</v>
      </c>
      <c r="S207" s="89">
        <f>SUMIFS(Квитанции!Q:Q,Квитанции!B:B,S$8,Квитанции!D:D,$B207,Квитанции!E:E,$D207,Квитанции!K:K,$E207,Квитанции!F:F,$F207,Квитанции!C:C,0)</f>
        <v>0</v>
      </c>
      <c r="T207" s="203" t="e">
        <f>S207/Ф_2!S206*100</f>
        <v>#DIV/0!</v>
      </c>
      <c r="U207" s="160">
        <f>SUMIFS(Квитанции!R:R,Квитанции!B:B,S$8,Квитанции!D:D,$B207,Квитанции!E:E,$D207,Квитанции!K:K,$E207,Квитанции!F:F,$F207,Квитанции!C:C,0)</f>
        <v>0</v>
      </c>
      <c r="V207" s="101">
        <f>G207+J207+M207+P207+S207</f>
        <v>0</v>
      </c>
      <c r="W207" s="51" t="e">
        <f>V207/Ф_2!V206*100</f>
        <v>#DIV/0!</v>
      </c>
      <c r="X207" s="161">
        <f>I207+L207+O207+R207+U207</f>
        <v>0</v>
      </c>
    </row>
    <row r="208" spans="1:24" x14ac:dyDescent="0.2">
      <c r="A208" s="509"/>
      <c r="B208" s="7" t="s">
        <v>10</v>
      </c>
      <c r="C208" s="494"/>
      <c r="D208" s="313">
        <v>3</v>
      </c>
      <c r="E208" s="314" t="s">
        <v>202</v>
      </c>
      <c r="F208" s="315">
        <v>3</v>
      </c>
      <c r="G208" s="84">
        <f>SUMIFS(Квитанции!Q:Q,Квитанции!B:B,G$8,Квитанции!D:D,$B208,Квитанции!E:E,$D208,Квитанции!K:K,$E208,Квитанции!F:F,$F208,Квитанции!C:C,0)</f>
        <v>0</v>
      </c>
      <c r="H208" s="47" t="e">
        <f>G208/Ф_2!G207*100</f>
        <v>#DIV/0!</v>
      </c>
      <c r="I208" s="155">
        <f>SUMIFS(Квитанции!R:R,Квитанции!B:B,G$8,Квитанции!D:D,$B208,Квитанции!E:E,$D208,Квитанции!K:K,$E208,Квитанции!F:F,$F208,Квитанции!C:C,0)</f>
        <v>0</v>
      </c>
      <c r="J208" s="72">
        <f>SUMIFS(Квитанции!Q:Q,Квитанции!B:B,J$8,Квитанции!D:D,$B208,Квитанции!E:E,$D208,Квитанции!K:K,$E208,Квитанции!F:F,$F208,Квитанции!C:C,0)</f>
        <v>0</v>
      </c>
      <c r="K208" s="47" t="e">
        <f>J208/Ф_2!J207*100</f>
        <v>#DIV/0!</v>
      </c>
      <c r="L208" s="167">
        <f>SUMIFS(Квитанции!R:R,Квитанции!B:B,J$8,Квитанции!D:D,$B208,Квитанции!E:E,$D208,Квитанции!K:K,$E208,Квитанции!F:F,$F208,Квитанции!C:C,0)</f>
        <v>0</v>
      </c>
      <c r="M208" s="84">
        <f>SUMIFS(Квитанции!Q:Q,Квитанции!B:B,M$8,Квитанции!D:D,$B208,Квитанции!E:E,$D208,Квитанции!K:K,$E208,Квитанции!F:F,$F208,Квитанции!C:C,0)</f>
        <v>0</v>
      </c>
      <c r="N208" s="47" t="e">
        <f>M208/Ф_2!M207*100</f>
        <v>#DIV/0!</v>
      </c>
      <c r="O208" s="155">
        <f>SUMIFS(Квитанции!R:R,Квитанции!B:B,M$8,Квитанции!D:D,$B208,Квитанции!E:E,$D208,Квитанции!K:K,$E208,Квитанции!F:F,$F208,Квитанции!C:C,0)</f>
        <v>0</v>
      </c>
      <c r="P208" s="72">
        <f>SUMIFS(Квитанции!Q:Q,Квитанции!B:B,P$8,Квитанции!D:D,$B208,Квитанции!E:E,$D208,Квитанции!K:K,$E208,Квитанции!F:F,$F208,Квитанции!C:C,0)</f>
        <v>0</v>
      </c>
      <c r="Q208" s="47" t="e">
        <f>P208/Ф_2!P207*100</f>
        <v>#DIV/0!</v>
      </c>
      <c r="R208" s="167">
        <f>SUMIFS(Квитанции!R:R,Квитанции!B:B,P$8,Квитанции!D:D,$B208,Квитанции!E:E,$D208,Квитанции!K:K,$E208,Квитанции!F:F,$F208,Квитанции!C:C,0)</f>
        <v>0</v>
      </c>
      <c r="S208" s="84">
        <f>SUMIFS(Квитанции!Q:Q,Квитанции!B:B,S$8,Квитанции!D:D,$B208,Квитанции!E:E,$D208,Квитанции!K:K,$E208,Квитанции!F:F,$F208,Квитанции!C:C,0)</f>
        <v>0</v>
      </c>
      <c r="T208" s="47" t="e">
        <f>S208/Ф_2!S207*100</f>
        <v>#DIV/0!</v>
      </c>
      <c r="U208" s="155">
        <f>SUMIFS(Квитанции!R:R,Квитанции!B:B,S$8,Квитанции!D:D,$B208,Квитанции!E:E,$D208,Квитанции!K:K,$E208,Квитанции!F:F,$F208,Квитанции!C:C,0)</f>
        <v>0</v>
      </c>
      <c r="V208" s="28">
        <f>G208+J208+M208+P208+S208</f>
        <v>0</v>
      </c>
      <c r="W208" s="49" t="e">
        <f>V208/Ф_2!V207*100</f>
        <v>#DIV/0!</v>
      </c>
      <c r="X208" s="158">
        <f>I208+L208+O208+R208+U208</f>
        <v>0</v>
      </c>
    </row>
    <row r="209" spans="1:24" x14ac:dyDescent="0.2">
      <c r="A209" s="509"/>
      <c r="B209" s="7" t="s">
        <v>177</v>
      </c>
      <c r="C209" s="494"/>
      <c r="D209" s="313">
        <v>3</v>
      </c>
      <c r="E209" s="314" t="s">
        <v>202</v>
      </c>
      <c r="F209" s="315">
        <v>3</v>
      </c>
      <c r="G209" s="84">
        <f>SUMIFS(Квитанции!Q:Q,Квитанции!B:B,G$8,Квитанции!D:D,$B209,Квитанции!E:E,$D209,Квитанции!K:K,$E209,Квитанции!F:F,$F209,Квитанции!C:C,0)</f>
        <v>0</v>
      </c>
      <c r="H209" s="47" t="e">
        <f>G209/Ф_2!G208*100</f>
        <v>#DIV/0!</v>
      </c>
      <c r="I209" s="155">
        <f>SUMIFS(Квитанции!R:R,Квитанции!B:B,G$8,Квитанции!D:D,$B209,Квитанции!E:E,$D209,Квитанции!K:K,$E209,Квитанции!F:F,$F209,Квитанции!C:C,0)</f>
        <v>0</v>
      </c>
      <c r="J209" s="72">
        <f>SUMIFS(Квитанции!Q:Q,Квитанции!B:B,J$8,Квитанции!D:D,$B209,Квитанции!E:E,$D209,Квитанции!K:K,$E209,Квитанции!F:F,$F209,Квитанции!C:C,0)</f>
        <v>0</v>
      </c>
      <c r="K209" s="47" t="e">
        <f>J209/Ф_2!J208*100</f>
        <v>#DIV/0!</v>
      </c>
      <c r="L209" s="167">
        <f>SUMIFS(Квитанции!R:R,Квитанции!B:B,J$8,Квитанции!D:D,$B209,Квитанции!E:E,$D209,Квитанции!K:K,$E209,Квитанции!F:F,$F209,Квитанции!C:C,0)</f>
        <v>0</v>
      </c>
      <c r="M209" s="84">
        <f>SUMIFS(Квитанции!Q:Q,Квитанции!B:B,M$8,Квитанции!D:D,$B209,Квитанции!E:E,$D209,Квитанции!K:K,$E209,Квитанции!F:F,$F209,Квитанции!C:C,0)</f>
        <v>0</v>
      </c>
      <c r="N209" s="47" t="e">
        <f>M209/Ф_2!M208*100</f>
        <v>#DIV/0!</v>
      </c>
      <c r="O209" s="155">
        <f>SUMIFS(Квитанции!R:R,Квитанции!B:B,M$8,Квитанции!D:D,$B209,Квитанции!E:E,$D209,Квитанции!K:K,$E209,Квитанции!F:F,$F209,Квитанции!C:C,0)</f>
        <v>0</v>
      </c>
      <c r="P209" s="72">
        <f>SUMIFS(Квитанции!Q:Q,Квитанции!B:B,P$8,Квитанции!D:D,$B209,Квитанции!E:E,$D209,Квитанции!K:K,$E209,Квитанции!F:F,$F209,Квитанции!C:C,0)</f>
        <v>0</v>
      </c>
      <c r="Q209" s="47" t="e">
        <f>P209/Ф_2!P208*100</f>
        <v>#DIV/0!</v>
      </c>
      <c r="R209" s="167">
        <f>SUMIFS(Квитанции!R:R,Квитанции!B:B,P$8,Квитанции!D:D,$B209,Квитанции!E:E,$D209,Квитанции!K:K,$E209,Квитанции!F:F,$F209,Квитанции!C:C,0)</f>
        <v>0</v>
      </c>
      <c r="S209" s="84">
        <f>SUMIFS(Квитанции!Q:Q,Квитанции!B:B,S$8,Квитанции!D:D,$B209,Квитанции!E:E,$D209,Квитанции!K:K,$E209,Квитанции!F:F,$F209,Квитанции!C:C,0)</f>
        <v>0</v>
      </c>
      <c r="T209" s="47" t="e">
        <f>S209/Ф_2!S208*100</f>
        <v>#DIV/0!</v>
      </c>
      <c r="U209" s="155">
        <f>SUMIFS(Квитанции!R:R,Квитанции!B:B,S$8,Квитанции!D:D,$B209,Квитанции!E:E,$D209,Квитанции!K:K,$E209,Квитанции!F:F,$F209,Квитанции!C:C,0)</f>
        <v>0</v>
      </c>
      <c r="V209" s="102">
        <f>G209+J209+M209+P209+S209</f>
        <v>0</v>
      </c>
      <c r="W209" s="49" t="e">
        <f>V209/Ф_2!V208*100</f>
        <v>#DIV/0!</v>
      </c>
      <c r="X209" s="158">
        <f>I209+L209+O209+R209+U209</f>
        <v>0</v>
      </c>
    </row>
    <row r="210" spans="1:24" ht="12.75" thickBot="1" x14ac:dyDescent="0.25">
      <c r="A210" s="509"/>
      <c r="B210" s="8" t="s">
        <v>178</v>
      </c>
      <c r="C210" s="495"/>
      <c r="D210" s="313"/>
      <c r="E210" s="314"/>
      <c r="F210" s="315"/>
      <c r="G210" s="85">
        <f>G207+G208+G209</f>
        <v>0</v>
      </c>
      <c r="H210" s="50" t="e">
        <f>G210/Ф_2!G209*100</f>
        <v>#DIV/0!</v>
      </c>
      <c r="I210" s="156">
        <f t="shared" ref="I210:X210" si="129">I207+I208+I209</f>
        <v>0</v>
      </c>
      <c r="J210" s="73">
        <f t="shared" si="129"/>
        <v>0</v>
      </c>
      <c r="K210" s="50" t="e">
        <f>J210/Ф_2!J209*100</f>
        <v>#DIV/0!</v>
      </c>
      <c r="L210" s="168">
        <f t="shared" si="129"/>
        <v>0</v>
      </c>
      <c r="M210" s="85">
        <f t="shared" si="129"/>
        <v>0</v>
      </c>
      <c r="N210" s="50" t="e">
        <f>M210/Ф_2!M209*100</f>
        <v>#DIV/0!</v>
      </c>
      <c r="O210" s="156">
        <f t="shared" si="129"/>
        <v>0</v>
      </c>
      <c r="P210" s="73">
        <f t="shared" si="129"/>
        <v>0</v>
      </c>
      <c r="Q210" s="50" t="e">
        <f>P210/Ф_2!P209*100</f>
        <v>#DIV/0!</v>
      </c>
      <c r="R210" s="168">
        <f t="shared" si="129"/>
        <v>0</v>
      </c>
      <c r="S210" s="85">
        <f t="shared" si="129"/>
        <v>0</v>
      </c>
      <c r="T210" s="50" t="e">
        <f>S210/Ф_2!S209*100</f>
        <v>#DIV/0!</v>
      </c>
      <c r="U210" s="156">
        <f t="shared" si="129"/>
        <v>0</v>
      </c>
      <c r="V210" s="77">
        <f t="shared" si="129"/>
        <v>0</v>
      </c>
      <c r="W210" s="50" t="e">
        <f>V210/Ф_2!V209*100</f>
        <v>#DIV/0!</v>
      </c>
      <c r="X210" s="162">
        <f t="shared" si="129"/>
        <v>0</v>
      </c>
    </row>
    <row r="211" spans="1:24" x14ac:dyDescent="0.2">
      <c r="A211" s="509"/>
      <c r="B211" s="5" t="s">
        <v>176</v>
      </c>
      <c r="C211" s="493" t="s">
        <v>18</v>
      </c>
      <c r="D211" s="313"/>
      <c r="E211" s="314"/>
      <c r="F211" s="315"/>
      <c r="G211" s="83">
        <f>G203+G207</f>
        <v>0</v>
      </c>
      <c r="H211" s="53" t="e">
        <f>G211/Ф_2!G210*100</f>
        <v>#DIV/0!</v>
      </c>
      <c r="I211" s="154">
        <f t="shared" ref="I211:U211" si="130">I203+I207</f>
        <v>0</v>
      </c>
      <c r="J211" s="71">
        <f t="shared" si="130"/>
        <v>0</v>
      </c>
      <c r="K211" s="53" t="e">
        <f>J211/Ф_2!J210*100</f>
        <v>#DIV/0!</v>
      </c>
      <c r="L211" s="166">
        <f t="shared" si="130"/>
        <v>0</v>
      </c>
      <c r="M211" s="83">
        <f t="shared" si="130"/>
        <v>0</v>
      </c>
      <c r="N211" s="53" t="e">
        <f>M211/Ф_2!M210*100</f>
        <v>#DIV/0!</v>
      </c>
      <c r="O211" s="154">
        <f t="shared" si="130"/>
        <v>0</v>
      </c>
      <c r="P211" s="71">
        <f t="shared" si="130"/>
        <v>0</v>
      </c>
      <c r="Q211" s="53" t="e">
        <f>P211/Ф_2!P210*100</f>
        <v>#DIV/0!</v>
      </c>
      <c r="R211" s="166">
        <f t="shared" si="130"/>
        <v>0</v>
      </c>
      <c r="S211" s="83">
        <f t="shared" si="130"/>
        <v>0</v>
      </c>
      <c r="T211" s="53" t="e">
        <f>S211/Ф_2!S210*100</f>
        <v>#DIV/0!</v>
      </c>
      <c r="U211" s="154">
        <f t="shared" si="130"/>
        <v>0</v>
      </c>
      <c r="V211" s="101">
        <f>G211+J211+M211+P211+S211</f>
        <v>0</v>
      </c>
      <c r="W211" s="53" t="e">
        <f>V211/Ф_2!V210*100</f>
        <v>#DIV/0!</v>
      </c>
      <c r="X211" s="161">
        <f>I211+L211+O211+R211+U211</f>
        <v>0</v>
      </c>
    </row>
    <row r="212" spans="1:24" x14ac:dyDescent="0.2">
      <c r="A212" s="509"/>
      <c r="B212" s="7" t="s">
        <v>10</v>
      </c>
      <c r="C212" s="494"/>
      <c r="D212" s="313"/>
      <c r="E212" s="314"/>
      <c r="F212" s="315"/>
      <c r="G212" s="84">
        <f t="shared" ref="G212:U213" si="131">G204+G208</f>
        <v>0</v>
      </c>
      <c r="H212" s="49" t="e">
        <f>G212/Ф_2!G211*100</f>
        <v>#DIV/0!</v>
      </c>
      <c r="I212" s="155">
        <f t="shared" si="131"/>
        <v>0</v>
      </c>
      <c r="J212" s="72">
        <f t="shared" si="131"/>
        <v>0</v>
      </c>
      <c r="K212" s="49" t="e">
        <f>J212/Ф_2!J211*100</f>
        <v>#DIV/0!</v>
      </c>
      <c r="L212" s="167">
        <f t="shared" si="131"/>
        <v>0</v>
      </c>
      <c r="M212" s="84">
        <f t="shared" si="131"/>
        <v>0</v>
      </c>
      <c r="N212" s="49" t="e">
        <f>M212/Ф_2!M211*100</f>
        <v>#DIV/0!</v>
      </c>
      <c r="O212" s="155">
        <f t="shared" si="131"/>
        <v>0</v>
      </c>
      <c r="P212" s="72">
        <f t="shared" si="131"/>
        <v>0</v>
      </c>
      <c r="Q212" s="49" t="e">
        <f>P212/Ф_2!P211*100</f>
        <v>#DIV/0!</v>
      </c>
      <c r="R212" s="167">
        <f t="shared" si="131"/>
        <v>0</v>
      </c>
      <c r="S212" s="84">
        <f t="shared" si="131"/>
        <v>0</v>
      </c>
      <c r="T212" s="49" t="e">
        <f>S212/Ф_2!S211*100</f>
        <v>#DIV/0!</v>
      </c>
      <c r="U212" s="155">
        <f t="shared" si="131"/>
        <v>0</v>
      </c>
      <c r="V212" s="28">
        <f>G212+J212+M212+P212+S212</f>
        <v>0</v>
      </c>
      <c r="W212" s="49" t="e">
        <f>V212/Ф_2!V211*100</f>
        <v>#DIV/0!</v>
      </c>
      <c r="X212" s="158">
        <f>I212+L212+O212+R212+U212</f>
        <v>0</v>
      </c>
    </row>
    <row r="213" spans="1:24" x14ac:dyDescent="0.2">
      <c r="A213" s="509"/>
      <c r="B213" s="7" t="s">
        <v>177</v>
      </c>
      <c r="C213" s="494"/>
      <c r="D213" s="313"/>
      <c r="E213" s="314"/>
      <c r="F213" s="315"/>
      <c r="G213" s="84">
        <f t="shared" si="131"/>
        <v>0</v>
      </c>
      <c r="H213" s="49" t="e">
        <f>G213/Ф_2!G212*100</f>
        <v>#DIV/0!</v>
      </c>
      <c r="I213" s="155">
        <f t="shared" si="131"/>
        <v>0</v>
      </c>
      <c r="J213" s="72">
        <f t="shared" si="131"/>
        <v>0</v>
      </c>
      <c r="K213" s="49" t="e">
        <f>J213/Ф_2!J212*100</f>
        <v>#DIV/0!</v>
      </c>
      <c r="L213" s="167">
        <f t="shared" si="131"/>
        <v>0</v>
      </c>
      <c r="M213" s="84">
        <f t="shared" si="131"/>
        <v>0</v>
      </c>
      <c r="N213" s="49" t="e">
        <f>M213/Ф_2!M212*100</f>
        <v>#DIV/0!</v>
      </c>
      <c r="O213" s="155">
        <f t="shared" si="131"/>
        <v>0</v>
      </c>
      <c r="P213" s="72">
        <f t="shared" si="131"/>
        <v>0</v>
      </c>
      <c r="Q213" s="49" t="e">
        <f>P213/Ф_2!P212*100</f>
        <v>#DIV/0!</v>
      </c>
      <c r="R213" s="167">
        <f t="shared" si="131"/>
        <v>0</v>
      </c>
      <c r="S213" s="84">
        <f t="shared" si="131"/>
        <v>0</v>
      </c>
      <c r="T213" s="49" t="e">
        <f>S213/Ф_2!S212*100</f>
        <v>#DIV/0!</v>
      </c>
      <c r="U213" s="155">
        <f t="shared" si="131"/>
        <v>0</v>
      </c>
      <c r="V213" s="102">
        <f>G213+J213+M213+P213+S213</f>
        <v>0</v>
      </c>
      <c r="W213" s="49" t="e">
        <f>V213/Ф_2!V212*100</f>
        <v>#DIV/0!</v>
      </c>
      <c r="X213" s="158">
        <f>I213+L213+O213+R213+U213</f>
        <v>0</v>
      </c>
    </row>
    <row r="214" spans="1:24" ht="12.75" thickBot="1" x14ac:dyDescent="0.25">
      <c r="A214" s="513"/>
      <c r="B214" s="8" t="s">
        <v>178</v>
      </c>
      <c r="C214" s="495"/>
      <c r="D214" s="313"/>
      <c r="E214" s="314"/>
      <c r="F214" s="315"/>
      <c r="G214" s="85">
        <f>G211+G212+G213</f>
        <v>0</v>
      </c>
      <c r="H214" s="49" t="e">
        <f>G214/Ф_2!G213*100</f>
        <v>#DIV/0!</v>
      </c>
      <c r="I214" s="156">
        <f t="shared" ref="I214:X214" si="132">I211+I212+I213</f>
        <v>0</v>
      </c>
      <c r="J214" s="73">
        <f t="shared" si="132"/>
        <v>0</v>
      </c>
      <c r="K214" s="49" t="e">
        <f>J214/Ф_2!J213*100</f>
        <v>#DIV/0!</v>
      </c>
      <c r="L214" s="168">
        <f t="shared" si="132"/>
        <v>0</v>
      </c>
      <c r="M214" s="85">
        <f t="shared" si="132"/>
        <v>0</v>
      </c>
      <c r="N214" s="49" t="e">
        <f>M214/Ф_2!M213*100</f>
        <v>#DIV/0!</v>
      </c>
      <c r="O214" s="156">
        <f t="shared" si="132"/>
        <v>0</v>
      </c>
      <c r="P214" s="73">
        <f t="shared" si="132"/>
        <v>0</v>
      </c>
      <c r="Q214" s="49" t="e">
        <f>P214/Ф_2!P213*100</f>
        <v>#DIV/0!</v>
      </c>
      <c r="R214" s="168">
        <f t="shared" si="132"/>
        <v>0</v>
      </c>
      <c r="S214" s="85">
        <f t="shared" si="132"/>
        <v>0</v>
      </c>
      <c r="T214" s="49" t="e">
        <f>S214/Ф_2!S213*100</f>
        <v>#DIV/0!</v>
      </c>
      <c r="U214" s="156">
        <f t="shared" si="132"/>
        <v>0</v>
      </c>
      <c r="V214" s="77">
        <f t="shared" si="132"/>
        <v>0</v>
      </c>
      <c r="W214" s="49" t="e">
        <f>V214/Ф_2!V213*100</f>
        <v>#DIV/0!</v>
      </c>
      <c r="X214" s="162">
        <f t="shared" si="132"/>
        <v>0</v>
      </c>
    </row>
    <row r="215" spans="1:24" x14ac:dyDescent="0.2">
      <c r="A215" s="133" t="s">
        <v>1</v>
      </c>
      <c r="B215" s="55"/>
      <c r="C215" s="213"/>
      <c r="D215" s="316"/>
      <c r="E215" s="317"/>
      <c r="F215" s="318"/>
      <c r="G215" s="87"/>
      <c r="H215" s="55"/>
      <c r="I215" s="157"/>
      <c r="J215" s="213"/>
      <c r="K215" s="213"/>
      <c r="L215" s="216"/>
      <c r="M215" s="214"/>
      <c r="N215" s="213"/>
      <c r="O215" s="215"/>
      <c r="P215" s="213"/>
      <c r="Q215" s="213"/>
      <c r="R215" s="216"/>
      <c r="S215" s="214"/>
      <c r="T215" s="213"/>
      <c r="U215" s="215"/>
      <c r="V215" s="213"/>
      <c r="W215" s="213"/>
      <c r="X215" s="215"/>
    </row>
    <row r="216" spans="1:24" x14ac:dyDescent="0.2">
      <c r="A216" s="134" t="s">
        <v>51</v>
      </c>
      <c r="B216" s="28" t="s">
        <v>30</v>
      </c>
      <c r="C216" s="62" t="s">
        <v>30</v>
      </c>
      <c r="D216" s="319"/>
      <c r="E216" s="314" t="s">
        <v>202</v>
      </c>
      <c r="F216" s="315">
        <v>2</v>
      </c>
      <c r="G216" s="84">
        <f>SUMIFS(Квитанции!Q:Q,Квитанции!B:B,G$8,Квитанции!G:G,$F216,Квитанции!K:K,$E216,Квитанции!F:F,3,Квитанции!C:C,0)</f>
        <v>0</v>
      </c>
      <c r="H216" s="49" t="s">
        <v>30</v>
      </c>
      <c r="I216" s="328">
        <f>SUMIFS(Квитанции!R:R,Квитанции!B:B,G$8,Квитанции!G:G,$F216,Квитанции!K:K,$E216,Квитанции!F:F,3,Квитанции!C:C,0)</f>
        <v>0</v>
      </c>
      <c r="J216" s="72">
        <f>SUMIFS(Квитанции!Q:Q,Квитанции!B:B,J$8,Квитанции!G:G,$F216,Квитанции!K:K,$E216,Квитанции!F:F,3,Квитанции!C:C,0)</f>
        <v>0</v>
      </c>
      <c r="K216" s="49" t="s">
        <v>30</v>
      </c>
      <c r="L216" s="167">
        <f>SUMIFS(Квитанции!R:R,Квитанции!B:B,J$8,Квитанции!G:G,$F216,Квитанции!K:K,$E216,Квитанции!F:F,3,Квитанции!C:C,0)</f>
        <v>0</v>
      </c>
      <c r="M216" s="84">
        <f>SUMIFS(Квитанции!Q:Q,Квитанции!B:B,M$8,Квитанции!G:G,$F216,Квитанции!K:K,$E216,Квитанции!F:F,3,Квитанции!C:C,0)</f>
        <v>0</v>
      </c>
      <c r="N216" s="49" t="s">
        <v>30</v>
      </c>
      <c r="O216" s="155">
        <f>SUMIFS(Квитанции!R:R,Квитанции!B:B,M$8,Квитанции!G:G,$F216,Квитанции!K:K,$E216,Квитанции!F:F,3,Квитанции!C:C,0)</f>
        <v>0</v>
      </c>
      <c r="P216" s="72">
        <f>SUMIFS(Квитанции!Q:Q,Квитанции!B:B,P$8,Квитанции!G:G,$F216,Квитанции!K:K,$E216,Квитанции!F:F,3,Квитанции!C:C,0)</f>
        <v>0</v>
      </c>
      <c r="Q216" s="49" t="s">
        <v>30</v>
      </c>
      <c r="R216" s="167">
        <f>SUMIFS(Квитанции!R:R,Квитанции!B:B,P$8,Квитанции!G:G,$F216,Квитанции!K:K,$E216,Квитанции!F:F,3,Квитанции!C:C,0)</f>
        <v>0</v>
      </c>
      <c r="S216" s="84">
        <f>SUMIFS(Квитанции!Q:Q,Квитанции!B:B,S$8,Квитанции!G:G,$F216,Квитанции!K:K,$E216,Квитанции!F:F,3,Квитанции!C:C,0)</f>
        <v>0</v>
      </c>
      <c r="T216" s="49" t="s">
        <v>30</v>
      </c>
      <c r="U216" s="155">
        <f>SUMIFS(Квитанции!R:R,Квитанции!B:B,S$8,Квитанции!G:G,$F216,Квитанции!K:K,$E216,Квитанции!F:F,3,Квитанции!C:C,0)</f>
        <v>0</v>
      </c>
      <c r="V216" s="209">
        <f t="shared" ref="V216:V222" si="133">G216+J216+M216+P216+S216</f>
        <v>0</v>
      </c>
      <c r="W216" s="49" t="s">
        <v>30</v>
      </c>
      <c r="X216" s="158">
        <f t="shared" ref="X216:X222" si="134">I216+L216+O216+R216+U216</f>
        <v>0</v>
      </c>
    </row>
    <row r="217" spans="1:24" x14ac:dyDescent="0.2">
      <c r="A217" s="134" t="s">
        <v>52</v>
      </c>
      <c r="B217" s="28" t="s">
        <v>30</v>
      </c>
      <c r="C217" s="62" t="s">
        <v>30</v>
      </c>
      <c r="D217" s="319"/>
      <c r="E217" s="314" t="s">
        <v>202</v>
      </c>
      <c r="F217" s="315">
        <v>1</v>
      </c>
      <c r="G217" s="84">
        <f>SUMIFS(Квитанции!Q:Q,Квитанции!B:B,G$8,Квитанции!G:G,$F217,Квитанции!K:K,$E217,Квитанции!F:F,3,Квитанции!C:C,0)</f>
        <v>0</v>
      </c>
      <c r="H217" s="49" t="s">
        <v>30</v>
      </c>
      <c r="I217" s="328">
        <f>SUMIFS(Квитанции!R:R,Квитанции!B:B,G$8,Квитанции!G:G,$F217,Квитанции!K:K,$E217,Квитанции!F:F,3,Квитанции!C:C,0)</f>
        <v>0</v>
      </c>
      <c r="J217" s="72">
        <f>SUMIFS(Квитанции!Q:Q,Квитанции!B:B,J$8,Квитанции!G:G,$F217,Квитанции!K:K,$E217,Квитанции!F:F,3,Квитанции!C:C,0)</f>
        <v>0</v>
      </c>
      <c r="K217" s="49" t="s">
        <v>30</v>
      </c>
      <c r="L217" s="167">
        <f>SUMIFS(Квитанции!R:R,Квитанции!B:B,J$8,Квитанции!G:G,$F217,Квитанции!K:K,$E217,Квитанции!F:F,3,Квитанции!C:C,0)</f>
        <v>0</v>
      </c>
      <c r="M217" s="84">
        <f>SUMIFS(Квитанции!Q:Q,Квитанции!B:B,M$8,Квитанции!G:G,$F217,Квитанции!K:K,$E217,Квитанции!F:F,3,Квитанции!C:C,0)</f>
        <v>0</v>
      </c>
      <c r="N217" s="49" t="s">
        <v>30</v>
      </c>
      <c r="O217" s="155">
        <f>SUMIFS(Квитанции!R:R,Квитанции!B:B,M$8,Квитанции!G:G,$F217,Квитанции!K:K,$E217,Квитанции!F:F,3,Квитанции!C:C,0)</f>
        <v>0</v>
      </c>
      <c r="P217" s="72">
        <f>SUMIFS(Квитанции!Q:Q,Квитанции!B:B,P$8,Квитанции!G:G,$F217,Квитанции!K:K,$E217,Квитанции!F:F,3,Квитанции!C:C,0)</f>
        <v>0</v>
      </c>
      <c r="Q217" s="49" t="s">
        <v>30</v>
      </c>
      <c r="R217" s="167">
        <f>SUMIFS(Квитанции!R:R,Квитанции!B:B,P$8,Квитанции!G:G,$F217,Квитанции!K:K,$E217,Квитанции!F:F,3,Квитанции!C:C,0)</f>
        <v>0</v>
      </c>
      <c r="S217" s="84">
        <f>SUMIFS(Квитанции!Q:Q,Квитанции!B:B,S$8,Квитанции!G:G,$F217,Квитанции!K:K,$E217,Квитанции!F:F,3,Квитанции!C:C,0)</f>
        <v>0</v>
      </c>
      <c r="T217" s="49" t="s">
        <v>30</v>
      </c>
      <c r="U217" s="155">
        <f>SUMIFS(Квитанции!R:R,Квитанции!B:B,S$8,Квитанции!G:G,$F217,Квитанции!K:K,$E217,Квитанции!F:F,3,Квитанции!C:C,0)</f>
        <v>0</v>
      </c>
      <c r="V217" s="209">
        <f t="shared" si="133"/>
        <v>0</v>
      </c>
      <c r="W217" s="49" t="s">
        <v>30</v>
      </c>
      <c r="X217" s="158">
        <f t="shared" si="134"/>
        <v>0</v>
      </c>
    </row>
    <row r="218" spans="1:24" ht="12.75" thickBot="1" x14ac:dyDescent="0.25">
      <c r="A218" s="135" t="s">
        <v>53</v>
      </c>
      <c r="B218" s="77" t="s">
        <v>30</v>
      </c>
      <c r="C218" s="70" t="s">
        <v>30</v>
      </c>
      <c r="D218" s="319"/>
      <c r="E218" s="314" t="s">
        <v>202</v>
      </c>
      <c r="F218" s="315">
        <v>3</v>
      </c>
      <c r="G218" s="84">
        <f>SUMIFS(Квитанции!Q:Q,Квитанции!B:B,G$8,Квитанции!G:G,$F218,Квитанции!K:K,$E218,Квитанции!F:F,3,Квитанции!C:C,0)</f>
        <v>0</v>
      </c>
      <c r="H218" s="49" t="s">
        <v>30</v>
      </c>
      <c r="I218" s="328">
        <f>SUMIFS(Квитанции!R:R,Квитанции!B:B,G$8,Квитанции!G:G,$F218,Квитанции!K:K,$E218,Квитанции!F:F,3,Квитанции!C:C,0)</f>
        <v>0</v>
      </c>
      <c r="J218" s="72">
        <f>SUMIFS(Квитанции!Q:Q,Квитанции!B:B,J$8,Квитанции!G:G,$F218,Квитанции!K:K,$E218,Квитанции!F:F,3,Квитанции!C:C,0)</f>
        <v>0</v>
      </c>
      <c r="K218" s="49" t="s">
        <v>30</v>
      </c>
      <c r="L218" s="167">
        <f>SUMIFS(Квитанции!R:R,Квитанции!B:B,J$8,Квитанции!G:G,$F218,Квитанции!K:K,$E218,Квитанции!F:F,3,Квитанции!C:C,0)</f>
        <v>0</v>
      </c>
      <c r="M218" s="84">
        <f>SUMIFS(Квитанции!Q:Q,Квитанции!B:B,M$8,Квитанции!G:G,$F218,Квитанции!K:K,$E218,Квитанции!F:F,3,Квитанции!C:C,0)</f>
        <v>0</v>
      </c>
      <c r="N218" s="49" t="s">
        <v>30</v>
      </c>
      <c r="O218" s="155">
        <f>SUMIFS(Квитанции!R:R,Квитанции!B:B,M$8,Квитанции!G:G,$F218,Квитанции!K:K,$E218,Квитанции!F:F,3,Квитанции!C:C,0)</f>
        <v>0</v>
      </c>
      <c r="P218" s="72">
        <f>SUMIFS(Квитанции!Q:Q,Квитанции!B:B,P$8,Квитанции!G:G,$F218,Квитанции!K:K,$E218,Квитанции!F:F,3,Квитанции!C:C,0)</f>
        <v>0</v>
      </c>
      <c r="Q218" s="49" t="s">
        <v>30</v>
      </c>
      <c r="R218" s="167">
        <f>SUMIFS(Квитанции!R:R,Квитанции!B:B,P$8,Квитанции!G:G,$F218,Квитанции!K:K,$E218,Квитанции!F:F,3,Квитанции!C:C,0)</f>
        <v>0</v>
      </c>
      <c r="S218" s="84">
        <f>SUMIFS(Квитанции!Q:Q,Квитанции!B:B,S$8,Квитанции!G:G,$F218,Квитанции!K:K,$E218,Квитанции!F:F,3,Квитанции!C:C,0)</f>
        <v>0</v>
      </c>
      <c r="T218" s="49" t="s">
        <v>30</v>
      </c>
      <c r="U218" s="155">
        <f>SUMIFS(Квитанции!R:R,Квитанции!B:B,S$8,Квитанции!G:G,$F218,Квитанции!K:K,$E218,Квитанции!F:F,3,Квитанции!C:C,0)</f>
        <v>0</v>
      </c>
      <c r="V218" s="208">
        <f t="shared" si="133"/>
        <v>0</v>
      </c>
      <c r="W218" s="50" t="s">
        <v>30</v>
      </c>
      <c r="X218" s="162">
        <f t="shared" si="134"/>
        <v>0</v>
      </c>
    </row>
    <row r="219" spans="1:24" s="177" customFormat="1" ht="13.9" customHeight="1" thickBot="1" x14ac:dyDescent="0.25">
      <c r="A219" s="120">
        <v>1</v>
      </c>
      <c r="B219" s="106">
        <v>2</v>
      </c>
      <c r="C219" s="120">
        <v>3</v>
      </c>
      <c r="D219" s="319"/>
      <c r="E219" s="320"/>
      <c r="F219" s="321"/>
      <c r="G219" s="125">
        <v>4</v>
      </c>
      <c r="H219" s="123">
        <v>5</v>
      </c>
      <c r="I219" s="126">
        <v>6</v>
      </c>
      <c r="J219" s="127">
        <v>7</v>
      </c>
      <c r="K219" s="123">
        <v>8</v>
      </c>
      <c r="L219" s="128">
        <v>9</v>
      </c>
      <c r="M219" s="125">
        <v>10</v>
      </c>
      <c r="N219" s="123">
        <v>11</v>
      </c>
      <c r="O219" s="126">
        <v>12</v>
      </c>
      <c r="P219" s="127">
        <v>13</v>
      </c>
      <c r="Q219" s="123">
        <v>14</v>
      </c>
      <c r="R219" s="128">
        <v>15</v>
      </c>
      <c r="S219" s="125">
        <v>16</v>
      </c>
      <c r="T219" s="123">
        <v>17</v>
      </c>
      <c r="U219" s="126">
        <v>18</v>
      </c>
      <c r="V219" s="127">
        <v>19</v>
      </c>
      <c r="W219" s="123">
        <v>20</v>
      </c>
      <c r="X219" s="126">
        <v>21</v>
      </c>
    </row>
    <row r="220" spans="1:24" ht="12" customHeight="1" x14ac:dyDescent="0.2">
      <c r="A220" s="508" t="s">
        <v>8</v>
      </c>
      <c r="B220" s="15" t="s">
        <v>176</v>
      </c>
      <c r="C220" s="528" t="s">
        <v>16</v>
      </c>
      <c r="D220" s="319"/>
      <c r="E220" s="320"/>
      <c r="F220" s="321"/>
      <c r="G220" s="29">
        <f>G176+G188+G203</f>
        <v>0</v>
      </c>
      <c r="H220" s="51" t="e">
        <f>G220/Ф_2!G218*100</f>
        <v>#DIV/0!</v>
      </c>
      <c r="I220" s="185">
        <f>I176+I188+I203</f>
        <v>0</v>
      </c>
      <c r="J220" s="29">
        <f>J176+J188+J203</f>
        <v>0</v>
      </c>
      <c r="K220" s="52" t="e">
        <f>J220/Ф_2!J218/100</f>
        <v>#DIV/0!</v>
      </c>
      <c r="L220" s="185">
        <f>L176+L188+L203</f>
        <v>0</v>
      </c>
      <c r="M220" s="29">
        <f>M176+M188+M203</f>
        <v>0</v>
      </c>
      <c r="N220" s="52" t="e">
        <f>M220/Ф_2!M218/100</f>
        <v>#DIV/0!</v>
      </c>
      <c r="O220" s="185">
        <f>O176+O188+O203</f>
        <v>0</v>
      </c>
      <c r="P220" s="29">
        <f>P176+P188+P203</f>
        <v>0</v>
      </c>
      <c r="Q220" s="52" t="e">
        <f>P220/Ф_2!P218/100</f>
        <v>#DIV/0!</v>
      </c>
      <c r="R220" s="185">
        <f>R176+R188+R203</f>
        <v>0</v>
      </c>
      <c r="S220" s="29">
        <f>S176+S188+S203</f>
        <v>0</v>
      </c>
      <c r="T220" s="52" t="e">
        <f>S220/Ф_2!S218/100</f>
        <v>#DIV/0!</v>
      </c>
      <c r="U220" s="185">
        <f>U176+U188+U203</f>
        <v>0</v>
      </c>
      <c r="V220" s="27">
        <f t="shared" si="133"/>
        <v>0</v>
      </c>
      <c r="W220" s="57" t="e">
        <f>V220/Ф_2!V218/100</f>
        <v>#DIV/0!</v>
      </c>
      <c r="X220" s="163">
        <f t="shared" si="134"/>
        <v>0</v>
      </c>
    </row>
    <row r="221" spans="1:24" x14ac:dyDescent="0.2">
      <c r="A221" s="509"/>
      <c r="B221" s="13" t="s">
        <v>10</v>
      </c>
      <c r="C221" s="528"/>
      <c r="D221" s="319"/>
      <c r="E221" s="320"/>
      <c r="F221" s="321"/>
      <c r="G221" s="91">
        <f t="shared" ref="G221:G226" si="135">G177+G189+G204</f>
        <v>0</v>
      </c>
      <c r="H221" s="49" t="e">
        <f>G221/Ф_2!G219*100</f>
        <v>#DIV/0!</v>
      </c>
      <c r="I221" s="158">
        <f t="shared" ref="I221:J226" si="136">I177+I189+I204</f>
        <v>0</v>
      </c>
      <c r="J221" s="91">
        <f t="shared" si="136"/>
        <v>0</v>
      </c>
      <c r="K221" s="49" t="e">
        <f>J221/Ф_2!J219/100</f>
        <v>#DIV/0!</v>
      </c>
      <c r="L221" s="158">
        <f t="shared" ref="L221:M226" si="137">L177+L189+L204</f>
        <v>0</v>
      </c>
      <c r="M221" s="91">
        <f t="shared" si="137"/>
        <v>0</v>
      </c>
      <c r="N221" s="49" t="e">
        <f>M221/Ф_2!M219/100</f>
        <v>#DIV/0!</v>
      </c>
      <c r="O221" s="158">
        <f t="shared" ref="O221:P226" si="138">O177+O189+O204</f>
        <v>0</v>
      </c>
      <c r="P221" s="91">
        <f t="shared" si="138"/>
        <v>0</v>
      </c>
      <c r="Q221" s="49" t="e">
        <f>P221/Ф_2!P219/100</f>
        <v>#DIV/0!</v>
      </c>
      <c r="R221" s="158">
        <f t="shared" ref="R221:S226" si="139">R177+R189+R204</f>
        <v>0</v>
      </c>
      <c r="S221" s="91">
        <f t="shared" si="139"/>
        <v>0</v>
      </c>
      <c r="T221" s="49" t="e">
        <f>S221/Ф_2!S219/100</f>
        <v>#DIV/0!</v>
      </c>
      <c r="U221" s="158">
        <f t="shared" ref="U221" si="140">U177+U189+U204</f>
        <v>0</v>
      </c>
      <c r="V221" s="28">
        <f t="shared" si="133"/>
        <v>0</v>
      </c>
      <c r="W221" s="49" t="e">
        <f>V221/Ф_2!V219/100</f>
        <v>#DIV/0!</v>
      </c>
      <c r="X221" s="158">
        <f t="shared" si="134"/>
        <v>0</v>
      </c>
    </row>
    <row r="222" spans="1:24" x14ac:dyDescent="0.2">
      <c r="A222" s="509"/>
      <c r="B222" s="13" t="s">
        <v>177</v>
      </c>
      <c r="C222" s="528"/>
      <c r="D222" s="319"/>
      <c r="E222" s="320"/>
      <c r="F222" s="321"/>
      <c r="G222" s="91">
        <f t="shared" si="135"/>
        <v>0</v>
      </c>
      <c r="H222" s="49" t="e">
        <f>G222/Ф_2!G220*100</f>
        <v>#DIV/0!</v>
      </c>
      <c r="I222" s="256">
        <f t="shared" si="136"/>
        <v>0</v>
      </c>
      <c r="J222" s="91">
        <f t="shared" si="136"/>
        <v>0</v>
      </c>
      <c r="K222" s="49" t="e">
        <f>J222/Ф_2!J220/100</f>
        <v>#DIV/0!</v>
      </c>
      <c r="L222" s="256">
        <f t="shared" ref="L222" si="141">L178+L190+L205</f>
        <v>0</v>
      </c>
      <c r="M222" s="91">
        <f t="shared" si="137"/>
        <v>0</v>
      </c>
      <c r="N222" s="49" t="e">
        <f>M222/Ф_2!M220/100</f>
        <v>#DIV/0!</v>
      </c>
      <c r="O222" s="256">
        <f t="shared" ref="O222" si="142">O178+O190+O205</f>
        <v>0</v>
      </c>
      <c r="P222" s="91">
        <f t="shared" si="138"/>
        <v>0</v>
      </c>
      <c r="Q222" s="49" t="e">
        <f>P222/Ф_2!P220/100</f>
        <v>#DIV/0!</v>
      </c>
      <c r="R222" s="256">
        <f t="shared" ref="R222" si="143">R178+R190+R205</f>
        <v>0</v>
      </c>
      <c r="S222" s="91">
        <f t="shared" si="139"/>
        <v>0</v>
      </c>
      <c r="T222" s="49" t="e">
        <f>S222/Ф_2!S220/100</f>
        <v>#DIV/0!</v>
      </c>
      <c r="U222" s="256">
        <f t="shared" ref="U222" si="144">U178+U190+U205</f>
        <v>0</v>
      </c>
      <c r="V222" s="102">
        <f t="shared" si="133"/>
        <v>0</v>
      </c>
      <c r="W222" s="49" t="e">
        <f>V222/Ф_2!V220/100</f>
        <v>#DIV/0!</v>
      </c>
      <c r="X222" s="158">
        <f t="shared" si="134"/>
        <v>0</v>
      </c>
    </row>
    <row r="223" spans="1:24" ht="12.75" thickBot="1" x14ac:dyDescent="0.25">
      <c r="A223" s="509"/>
      <c r="B223" s="25" t="s">
        <v>178</v>
      </c>
      <c r="C223" s="528"/>
      <c r="D223" s="319"/>
      <c r="E223" s="320"/>
      <c r="F223" s="321"/>
      <c r="G223" s="31">
        <f>G220+G221+G222</f>
        <v>0</v>
      </c>
      <c r="H223" s="50" t="e">
        <f>G223/Ф_2!G221*100</f>
        <v>#DIV/0!</v>
      </c>
      <c r="I223" s="186">
        <f>I220+I221+I222</f>
        <v>0</v>
      </c>
      <c r="J223" s="31">
        <f>J220+J221+J222</f>
        <v>0</v>
      </c>
      <c r="K223" s="50" t="e">
        <f>J223/Ф_2!J221/100</f>
        <v>#DIV/0!</v>
      </c>
      <c r="L223" s="186">
        <f>L220+L221+L222</f>
        <v>0</v>
      </c>
      <c r="M223" s="31">
        <f>M220+M221+M222</f>
        <v>0</v>
      </c>
      <c r="N223" s="50" t="e">
        <f>M223/Ф_2!M221/100</f>
        <v>#DIV/0!</v>
      </c>
      <c r="O223" s="186">
        <f>O220+O221+O222</f>
        <v>0</v>
      </c>
      <c r="P223" s="31">
        <f>P220+P221+P222</f>
        <v>0</v>
      </c>
      <c r="Q223" s="50" t="e">
        <f>P223/Ф_2!P221/100</f>
        <v>#DIV/0!</v>
      </c>
      <c r="R223" s="186">
        <f>R220+R221+R222</f>
        <v>0</v>
      </c>
      <c r="S223" s="31">
        <f>S220+S221+S222</f>
        <v>0</v>
      </c>
      <c r="T223" s="50" t="e">
        <f>S223/Ф_2!S221/100</f>
        <v>#DIV/0!</v>
      </c>
      <c r="U223" s="186">
        <f>U220+U221+U222</f>
        <v>0</v>
      </c>
      <c r="V223" s="74">
        <f t="shared" ref="V223:X223" si="145">V220+V221+V222</f>
        <v>0</v>
      </c>
      <c r="W223" s="54" t="e">
        <f>V223/Ф_2!V221/100</f>
        <v>#DIV/0!</v>
      </c>
      <c r="X223" s="159">
        <f t="shared" si="145"/>
        <v>0</v>
      </c>
    </row>
    <row r="224" spans="1:24" ht="12.75" thickBot="1" x14ac:dyDescent="0.25">
      <c r="A224" s="509"/>
      <c r="B224" s="15" t="s">
        <v>176</v>
      </c>
      <c r="C224" s="527" t="s">
        <v>17</v>
      </c>
      <c r="D224" s="319"/>
      <c r="E224" s="320"/>
      <c r="F224" s="321"/>
      <c r="G224" s="91">
        <f t="shared" si="135"/>
        <v>0</v>
      </c>
      <c r="H224" s="51" t="e">
        <f>G224/Ф_2!G222*100</f>
        <v>#DIV/0!</v>
      </c>
      <c r="I224" s="163">
        <f>I180+I192+I207</f>
        <v>0</v>
      </c>
      <c r="J224" s="91">
        <f t="shared" si="136"/>
        <v>0</v>
      </c>
      <c r="K224" s="57" t="e">
        <f>J224/Ф_2!J222/100</f>
        <v>#DIV/0!</v>
      </c>
      <c r="L224" s="163">
        <f>L180+L192+L207</f>
        <v>0</v>
      </c>
      <c r="M224" s="91">
        <f t="shared" si="137"/>
        <v>0</v>
      </c>
      <c r="N224" s="57" t="e">
        <f>M224/Ф_2!M222/100</f>
        <v>#DIV/0!</v>
      </c>
      <c r="O224" s="163">
        <f>O180+O192+O207</f>
        <v>0</v>
      </c>
      <c r="P224" s="91">
        <f t="shared" si="138"/>
        <v>0</v>
      </c>
      <c r="Q224" s="57" t="e">
        <f>P224/Ф_2!P222/100</f>
        <v>#DIV/0!</v>
      </c>
      <c r="R224" s="163">
        <f>R180+R192+R207</f>
        <v>0</v>
      </c>
      <c r="S224" s="91">
        <f t="shared" si="139"/>
        <v>0</v>
      </c>
      <c r="T224" s="57" t="e">
        <f>S224/Ф_2!S222/100</f>
        <v>#DIV/0!</v>
      </c>
      <c r="U224" s="163">
        <f>U180+U192+U207</f>
        <v>0</v>
      </c>
      <c r="V224" s="101">
        <f>G224+J224+M224+P224+S224</f>
        <v>0</v>
      </c>
      <c r="W224" s="52" t="e">
        <f>V224/Ф_2!V222/100</f>
        <v>#DIV/0!</v>
      </c>
      <c r="X224" s="161">
        <f>I224+L224+O224+R224+U224</f>
        <v>0</v>
      </c>
    </row>
    <row r="225" spans="1:24" x14ac:dyDescent="0.2">
      <c r="A225" s="509"/>
      <c r="B225" s="13" t="s">
        <v>10</v>
      </c>
      <c r="C225" s="528"/>
      <c r="D225" s="319"/>
      <c r="E225" s="320"/>
      <c r="F225" s="321"/>
      <c r="G225" s="91">
        <f t="shared" si="135"/>
        <v>0</v>
      </c>
      <c r="H225" s="49" t="e">
        <f>G225/Ф_2!G223*100</f>
        <v>#DIV/0!</v>
      </c>
      <c r="I225" s="163">
        <f t="shared" ref="I225:I226" si="146">I181+I193+I208</f>
        <v>0</v>
      </c>
      <c r="J225" s="91">
        <f t="shared" si="136"/>
        <v>0</v>
      </c>
      <c r="K225" s="49" t="e">
        <f>J225/Ф_2!J223/100</f>
        <v>#DIV/0!</v>
      </c>
      <c r="L225" s="163">
        <f t="shared" ref="L225:L226" si="147">L181+L193+L208</f>
        <v>0</v>
      </c>
      <c r="M225" s="91">
        <f t="shared" si="137"/>
        <v>0</v>
      </c>
      <c r="N225" s="49" t="e">
        <f>M225/Ф_2!M223/100</f>
        <v>#DIV/0!</v>
      </c>
      <c r="O225" s="163">
        <f t="shared" ref="O225:O226" si="148">O181+O193+O208</f>
        <v>0</v>
      </c>
      <c r="P225" s="91">
        <f t="shared" si="138"/>
        <v>0</v>
      </c>
      <c r="Q225" s="49" t="e">
        <f>P225/Ф_2!P223/100</f>
        <v>#DIV/0!</v>
      </c>
      <c r="R225" s="163">
        <f t="shared" ref="R225:R226" si="149">R181+R193+R208</f>
        <v>0</v>
      </c>
      <c r="S225" s="91">
        <f t="shared" si="139"/>
        <v>0</v>
      </c>
      <c r="T225" s="49" t="e">
        <f>S225/Ф_2!S223/100</f>
        <v>#DIV/0!</v>
      </c>
      <c r="U225" s="163">
        <f t="shared" ref="U225:U226" si="150">U181+U193+U208</f>
        <v>0</v>
      </c>
      <c r="V225" s="28">
        <f>G225+J225+M225+P225+S225</f>
        <v>0</v>
      </c>
      <c r="W225" s="51" t="e">
        <f>V225/Ф_2!V223/100</f>
        <v>#DIV/0!</v>
      </c>
      <c r="X225" s="158">
        <f>I225+L225+O225+R225+U225</f>
        <v>0</v>
      </c>
    </row>
    <row r="226" spans="1:24" x14ac:dyDescent="0.2">
      <c r="A226" s="509"/>
      <c r="B226" s="13" t="s">
        <v>177</v>
      </c>
      <c r="C226" s="528"/>
      <c r="D226" s="319"/>
      <c r="E226" s="320"/>
      <c r="F226" s="321"/>
      <c r="G226" s="91">
        <f t="shared" si="135"/>
        <v>0</v>
      </c>
      <c r="H226" s="49" t="e">
        <f>G226/Ф_2!G224*100</f>
        <v>#DIV/0!</v>
      </c>
      <c r="I226" s="163">
        <f t="shared" si="146"/>
        <v>0</v>
      </c>
      <c r="J226" s="91">
        <f t="shared" si="136"/>
        <v>0</v>
      </c>
      <c r="K226" s="49" t="e">
        <f>J226/Ф_2!J224/100</f>
        <v>#DIV/0!</v>
      </c>
      <c r="L226" s="163">
        <f t="shared" si="147"/>
        <v>0</v>
      </c>
      <c r="M226" s="91">
        <f t="shared" si="137"/>
        <v>0</v>
      </c>
      <c r="N226" s="49" t="e">
        <f>M226/Ф_2!M224/100</f>
        <v>#DIV/0!</v>
      </c>
      <c r="O226" s="163">
        <f t="shared" si="148"/>
        <v>0</v>
      </c>
      <c r="P226" s="91">
        <f t="shared" si="138"/>
        <v>0</v>
      </c>
      <c r="Q226" s="49" t="e">
        <f>P226/Ф_2!P224/100</f>
        <v>#DIV/0!</v>
      </c>
      <c r="R226" s="163">
        <f t="shared" si="149"/>
        <v>0</v>
      </c>
      <c r="S226" s="91">
        <f t="shared" si="139"/>
        <v>0</v>
      </c>
      <c r="T226" s="49" t="e">
        <f>S226/Ф_2!S224/100</f>
        <v>#DIV/0!</v>
      </c>
      <c r="U226" s="163">
        <f t="shared" si="150"/>
        <v>0</v>
      </c>
      <c r="V226" s="102">
        <f>G226+J226+M226+P226+S226</f>
        <v>0</v>
      </c>
      <c r="W226" s="49" t="e">
        <f>V226/Ф_2!V224/100</f>
        <v>#DIV/0!</v>
      </c>
      <c r="X226" s="158">
        <f>I226+L226+O226+R226+U226</f>
        <v>0</v>
      </c>
    </row>
    <row r="227" spans="1:24" ht="12.75" thickBot="1" x14ac:dyDescent="0.25">
      <c r="A227" s="509"/>
      <c r="B227" s="25" t="s">
        <v>178</v>
      </c>
      <c r="C227" s="529"/>
      <c r="D227" s="319"/>
      <c r="E227" s="320"/>
      <c r="F227" s="321"/>
      <c r="G227" s="90">
        <f>G224+G225+G226</f>
        <v>0</v>
      </c>
      <c r="H227" s="50" t="e">
        <f>G227/Ф_2!G225*100</f>
        <v>#DIV/0!</v>
      </c>
      <c r="I227" s="162">
        <f t="shared" ref="I227:X227" si="151">I224+I225+I226</f>
        <v>0</v>
      </c>
      <c r="J227" s="90">
        <f>J224+J225+J226</f>
        <v>0</v>
      </c>
      <c r="K227" s="50" t="e">
        <f>J227/Ф_2!J225/100</f>
        <v>#DIV/0!</v>
      </c>
      <c r="L227" s="162">
        <f t="shared" ref="L227" si="152">L224+L225+L226</f>
        <v>0</v>
      </c>
      <c r="M227" s="90">
        <f>M224+M225+M226</f>
        <v>0</v>
      </c>
      <c r="N227" s="50" t="e">
        <f>M227/Ф_2!M225/100</f>
        <v>#DIV/0!</v>
      </c>
      <c r="O227" s="162">
        <f t="shared" ref="O227" si="153">O224+O225+O226</f>
        <v>0</v>
      </c>
      <c r="P227" s="90">
        <f>P224+P225+P226</f>
        <v>0</v>
      </c>
      <c r="Q227" s="50" t="e">
        <f>P227/Ф_2!P225/100</f>
        <v>#DIV/0!</v>
      </c>
      <c r="R227" s="162">
        <f t="shared" ref="R227" si="154">R224+R225+R226</f>
        <v>0</v>
      </c>
      <c r="S227" s="90">
        <f>S224+S225+S226</f>
        <v>0</v>
      </c>
      <c r="T227" s="50" t="e">
        <f>S227/Ф_2!S225/100</f>
        <v>#DIV/0!</v>
      </c>
      <c r="U227" s="162">
        <f t="shared" ref="U227" si="155">U224+U225+U226</f>
        <v>0</v>
      </c>
      <c r="V227" s="77">
        <f t="shared" si="151"/>
        <v>0</v>
      </c>
      <c r="W227" s="50" t="e">
        <f>V227/Ф_2!V225/100</f>
        <v>#DIV/0!</v>
      </c>
      <c r="X227" s="162">
        <f t="shared" si="151"/>
        <v>0</v>
      </c>
    </row>
    <row r="228" spans="1:24" x14ac:dyDescent="0.2">
      <c r="A228" s="509"/>
      <c r="B228" s="15" t="s">
        <v>176</v>
      </c>
      <c r="C228" s="528" t="s">
        <v>18</v>
      </c>
      <c r="D228" s="319"/>
      <c r="E228" s="320"/>
      <c r="F228" s="321"/>
      <c r="G228" s="91">
        <f>G220+G224</f>
        <v>0</v>
      </c>
      <c r="H228" s="51" t="e">
        <f>G228/Ф_2!G226*100</f>
        <v>#DIV/0!</v>
      </c>
      <c r="I228" s="163">
        <f t="shared" ref="I228:U230" si="156">I220+I224</f>
        <v>0</v>
      </c>
      <c r="J228" s="78">
        <f t="shared" si="156"/>
        <v>0</v>
      </c>
      <c r="K228" s="57" t="e">
        <f>J228/Ф_2!J226/100</f>
        <v>#DIV/0!</v>
      </c>
      <c r="L228" s="175">
        <f t="shared" si="156"/>
        <v>0</v>
      </c>
      <c r="M228" s="91">
        <f t="shared" si="156"/>
        <v>0</v>
      </c>
      <c r="N228" s="57" t="e">
        <f>M228/Ф_2!M226/100</f>
        <v>#DIV/0!</v>
      </c>
      <c r="O228" s="163">
        <f t="shared" si="156"/>
        <v>0</v>
      </c>
      <c r="P228" s="78">
        <f t="shared" si="156"/>
        <v>0</v>
      </c>
      <c r="Q228" s="57" t="e">
        <f>P228/Ф_2!P226/100</f>
        <v>#DIV/0!</v>
      </c>
      <c r="R228" s="175">
        <f t="shared" si="156"/>
        <v>0</v>
      </c>
      <c r="S228" s="91">
        <f t="shared" si="156"/>
        <v>0</v>
      </c>
      <c r="T228" s="57" t="e">
        <f>S228/Ф_2!S226/100</f>
        <v>#DIV/0!</v>
      </c>
      <c r="U228" s="163">
        <f t="shared" si="156"/>
        <v>0</v>
      </c>
      <c r="V228" s="27">
        <f>G228+J228+M228+P228+S228</f>
        <v>0</v>
      </c>
      <c r="W228" s="57" t="e">
        <f>V228/Ф_2!V226/100</f>
        <v>#DIV/0!</v>
      </c>
      <c r="X228" s="163">
        <f>I228+L228+O228+R228+U228</f>
        <v>0</v>
      </c>
    </row>
    <row r="229" spans="1:24" x14ac:dyDescent="0.2">
      <c r="A229" s="509"/>
      <c r="B229" s="13" t="s">
        <v>10</v>
      </c>
      <c r="C229" s="528"/>
      <c r="D229" s="319"/>
      <c r="E229" s="320"/>
      <c r="F229" s="321"/>
      <c r="G229" s="30">
        <f t="shared" ref="G229:U230" si="157">G221+G225</f>
        <v>0</v>
      </c>
      <c r="H229" s="49" t="e">
        <f>G229/Ф_2!G227*100</f>
        <v>#DIV/0!</v>
      </c>
      <c r="I229" s="158">
        <f t="shared" si="157"/>
        <v>0</v>
      </c>
      <c r="J229" s="28">
        <f t="shared" si="157"/>
        <v>0</v>
      </c>
      <c r="K229" s="49" t="e">
        <f>J229/Ф_2!J227/100</f>
        <v>#DIV/0!</v>
      </c>
      <c r="L229" s="170">
        <f t="shared" si="156"/>
        <v>0</v>
      </c>
      <c r="M229" s="30">
        <f t="shared" si="156"/>
        <v>0</v>
      </c>
      <c r="N229" s="49" t="e">
        <f>M229/Ф_2!M227/100</f>
        <v>#DIV/0!</v>
      </c>
      <c r="O229" s="158">
        <f t="shared" si="156"/>
        <v>0</v>
      </c>
      <c r="P229" s="28">
        <f t="shared" si="156"/>
        <v>0</v>
      </c>
      <c r="Q229" s="49" t="e">
        <f>P229/Ф_2!P227/100</f>
        <v>#DIV/0!</v>
      </c>
      <c r="R229" s="170">
        <f t="shared" si="156"/>
        <v>0</v>
      </c>
      <c r="S229" s="30">
        <f t="shared" si="156"/>
        <v>0</v>
      </c>
      <c r="T229" s="49" t="e">
        <f>S229/Ф_2!S227/100</f>
        <v>#DIV/0!</v>
      </c>
      <c r="U229" s="158">
        <f t="shared" si="157"/>
        <v>0</v>
      </c>
      <c r="V229" s="28">
        <f>G229+J229+M229+P229+S229</f>
        <v>0</v>
      </c>
      <c r="W229" s="49" t="e">
        <f>V229/Ф_2!V227/100</f>
        <v>#DIV/0!</v>
      </c>
      <c r="X229" s="158">
        <f>I229+L229+O229+R229+U229</f>
        <v>0</v>
      </c>
    </row>
    <row r="230" spans="1:24" x14ac:dyDescent="0.2">
      <c r="A230" s="509"/>
      <c r="B230" s="13" t="s">
        <v>177</v>
      </c>
      <c r="C230" s="528"/>
      <c r="D230" s="319"/>
      <c r="E230" s="320"/>
      <c r="F230" s="321"/>
      <c r="G230" s="30">
        <f t="shared" si="157"/>
        <v>0</v>
      </c>
      <c r="H230" s="49" t="e">
        <f>G230/Ф_2!G228*100</f>
        <v>#DIV/0!</v>
      </c>
      <c r="I230" s="158">
        <f t="shared" si="157"/>
        <v>0</v>
      </c>
      <c r="J230" s="28">
        <f t="shared" si="157"/>
        <v>0</v>
      </c>
      <c r="K230" s="49" t="e">
        <f>J230/Ф_2!J228/100</f>
        <v>#DIV/0!</v>
      </c>
      <c r="L230" s="170">
        <f t="shared" si="156"/>
        <v>0</v>
      </c>
      <c r="M230" s="30">
        <f t="shared" si="156"/>
        <v>0</v>
      </c>
      <c r="N230" s="49" t="e">
        <f>M230/Ф_2!M228/100</f>
        <v>#DIV/0!</v>
      </c>
      <c r="O230" s="158">
        <f t="shared" si="156"/>
        <v>0</v>
      </c>
      <c r="P230" s="28">
        <f t="shared" si="156"/>
        <v>0</v>
      </c>
      <c r="Q230" s="49" t="e">
        <f>P230/Ф_2!P228/100</f>
        <v>#DIV/0!</v>
      </c>
      <c r="R230" s="170">
        <f t="shared" si="156"/>
        <v>0</v>
      </c>
      <c r="S230" s="30">
        <f t="shared" si="156"/>
        <v>0</v>
      </c>
      <c r="T230" s="49" t="e">
        <f>S230/Ф_2!S228/100</f>
        <v>#DIV/0!</v>
      </c>
      <c r="U230" s="158">
        <f t="shared" si="157"/>
        <v>0</v>
      </c>
      <c r="V230" s="102">
        <f>G230+J230+M230+P230+S230</f>
        <v>0</v>
      </c>
      <c r="W230" s="49" t="e">
        <f>V230/Ф_2!V228/100</f>
        <v>#DIV/0!</v>
      </c>
      <c r="X230" s="158">
        <f>I230+L230+O230+R230+U230</f>
        <v>0</v>
      </c>
    </row>
    <row r="231" spans="1:24" ht="12.75" thickBot="1" x14ac:dyDescent="0.25">
      <c r="A231" s="513"/>
      <c r="B231" s="25" t="s">
        <v>178</v>
      </c>
      <c r="C231" s="528"/>
      <c r="D231" s="319"/>
      <c r="E231" s="320"/>
      <c r="F231" s="321"/>
      <c r="G231" s="88">
        <f>G228+G229+G230</f>
        <v>0</v>
      </c>
      <c r="H231" s="50" t="e">
        <f>G231/Ф_2!G229*100</f>
        <v>#DIV/0!</v>
      </c>
      <c r="I231" s="159">
        <f t="shared" ref="I231:X231" si="158">I228+I229+I230</f>
        <v>0</v>
      </c>
      <c r="J231" s="74">
        <f t="shared" si="158"/>
        <v>0</v>
      </c>
      <c r="K231" s="54" t="e">
        <f>J231/Ф_2!J229/100</f>
        <v>#DIV/0!</v>
      </c>
      <c r="L231" s="171">
        <f t="shared" si="158"/>
        <v>0</v>
      </c>
      <c r="M231" s="88">
        <f t="shared" si="158"/>
        <v>0</v>
      </c>
      <c r="N231" s="54" t="e">
        <f>M231/Ф_2!M229/100</f>
        <v>#DIV/0!</v>
      </c>
      <c r="O231" s="159">
        <f t="shared" si="158"/>
        <v>0</v>
      </c>
      <c r="P231" s="74">
        <f t="shared" si="158"/>
        <v>0</v>
      </c>
      <c r="Q231" s="54" t="e">
        <f>P231/Ф_2!P229/100</f>
        <v>#DIV/0!</v>
      </c>
      <c r="R231" s="171">
        <f t="shared" si="158"/>
        <v>0</v>
      </c>
      <c r="S231" s="88">
        <f t="shared" si="158"/>
        <v>0</v>
      </c>
      <c r="T231" s="54" t="e">
        <f>S231/Ф_2!S229/100</f>
        <v>#DIV/0!</v>
      </c>
      <c r="U231" s="159">
        <f t="shared" si="158"/>
        <v>0</v>
      </c>
      <c r="V231" s="74">
        <f t="shared" si="158"/>
        <v>0</v>
      </c>
      <c r="W231" s="54" t="e">
        <f>V231/Ф_2!V229/100</f>
        <v>#DIV/0!</v>
      </c>
      <c r="X231" s="159">
        <f t="shared" si="158"/>
        <v>0</v>
      </c>
    </row>
    <row r="232" spans="1:24" x14ac:dyDescent="0.2">
      <c r="A232" s="508" t="s">
        <v>14</v>
      </c>
      <c r="B232" s="15" t="s">
        <v>176</v>
      </c>
      <c r="C232" s="527" t="s">
        <v>16</v>
      </c>
      <c r="D232" s="319"/>
      <c r="E232" s="320"/>
      <c r="F232" s="321"/>
      <c r="G232" s="29">
        <f>G220+G164+G149+G122+G110</f>
        <v>0</v>
      </c>
      <c r="H232" s="51" t="e">
        <f>G232/Ф_2!G230*100</f>
        <v>#DIV/0!</v>
      </c>
      <c r="I232" s="185">
        <f>I220+I164+I149+I122+I110</f>
        <v>0</v>
      </c>
      <c r="J232" s="80">
        <f>J220+J164+J149+J122+J110</f>
        <v>0</v>
      </c>
      <c r="K232" s="52" t="e">
        <f>J232/Ф_2!J230/100</f>
        <v>#DIV/0!</v>
      </c>
      <c r="L232" s="187">
        <f>L220+L164+L149+L122+L110</f>
        <v>0</v>
      </c>
      <c r="M232" s="100">
        <f>M220+M164+M149+M122+M110</f>
        <v>0</v>
      </c>
      <c r="N232" s="52" t="e">
        <f>M232/Ф_2!M230/100</f>
        <v>#DIV/0!</v>
      </c>
      <c r="O232" s="185">
        <f>O220+O164+O149+O122+O110</f>
        <v>0</v>
      </c>
      <c r="P232" s="80">
        <f>P220+P164+P149+P122+P110</f>
        <v>0</v>
      </c>
      <c r="Q232" s="52" t="e">
        <f>P232/Ф_2!P230/100</f>
        <v>#DIV/0!</v>
      </c>
      <c r="R232" s="187">
        <f>R220+R164+R149+R122+R110</f>
        <v>0</v>
      </c>
      <c r="S232" s="100">
        <f>S220+S164+S149+S122+S110</f>
        <v>0</v>
      </c>
      <c r="T232" s="52" t="e">
        <f>S232/Ф_2!S230/100</f>
        <v>#DIV/0!</v>
      </c>
      <c r="U232" s="161">
        <f>U220+U164+U149+U122+U110</f>
        <v>0</v>
      </c>
      <c r="V232" s="101">
        <f>G232+J232+M232+P232+S232</f>
        <v>0</v>
      </c>
      <c r="W232" s="52" t="e">
        <f>V232/Ф_2!V230/100</f>
        <v>#DIV/0!</v>
      </c>
      <c r="X232" s="161">
        <f>I232+L232+O232+R232+U2079</f>
        <v>0</v>
      </c>
    </row>
    <row r="233" spans="1:24" x14ac:dyDescent="0.2">
      <c r="A233" s="509"/>
      <c r="B233" s="13" t="s">
        <v>10</v>
      </c>
      <c r="C233" s="528"/>
      <c r="D233" s="319"/>
      <c r="E233" s="320"/>
      <c r="F233" s="321"/>
      <c r="G233" s="61">
        <f>G221+G165+G150+G123+G111</f>
        <v>0</v>
      </c>
      <c r="H233" s="49" t="e">
        <f>G233/Ф_2!G231*100</f>
        <v>#DIV/0!</v>
      </c>
      <c r="I233" s="165">
        <f>I221+I165+I150+I123+I111</f>
        <v>0</v>
      </c>
      <c r="J233" s="28">
        <f>J221+J165+J150+J123+J111</f>
        <v>0</v>
      </c>
      <c r="K233" s="49" t="e">
        <f>J233/Ф_2!J231/100</f>
        <v>#DIV/0!</v>
      </c>
      <c r="L233" s="170">
        <f>L221+L165+L150+L123+L111</f>
        <v>0</v>
      </c>
      <c r="M233" s="30">
        <f>M221+M165+M150+M123+M111</f>
        <v>0</v>
      </c>
      <c r="N233" s="49" t="e">
        <f>M233/Ф_2!M231/100</f>
        <v>#DIV/0!</v>
      </c>
      <c r="O233" s="158">
        <f>O221+O165+O150+O123+O111</f>
        <v>0</v>
      </c>
      <c r="P233" s="28">
        <f>P221+P165+P150+P123+P111</f>
        <v>0</v>
      </c>
      <c r="Q233" s="49" t="e">
        <f>P233/Ф_2!P231/100</f>
        <v>#DIV/0!</v>
      </c>
      <c r="R233" s="170">
        <f>R221+R165+R150+R123+R111</f>
        <v>0</v>
      </c>
      <c r="S233" s="30">
        <f>S221+S165+S150+S123+S111</f>
        <v>0</v>
      </c>
      <c r="T233" s="49" t="e">
        <f>S233/Ф_2!S231/100</f>
        <v>#DIV/0!</v>
      </c>
      <c r="U233" s="158">
        <f>U221+U165+U150+U123+U111</f>
        <v>0</v>
      </c>
      <c r="V233" s="28">
        <f>G233+J233+M233+P233+S233</f>
        <v>0</v>
      </c>
      <c r="W233" s="49" t="e">
        <f>V233/Ф_2!V231/100</f>
        <v>#DIV/0!</v>
      </c>
      <c r="X233" s="158">
        <f>I233+L233+O233+R233+U2080</f>
        <v>0</v>
      </c>
    </row>
    <row r="234" spans="1:24" x14ac:dyDescent="0.2">
      <c r="A234" s="509"/>
      <c r="B234" s="13" t="s">
        <v>177</v>
      </c>
      <c r="C234" s="528"/>
      <c r="D234" s="319"/>
      <c r="E234" s="320"/>
      <c r="F234" s="321"/>
      <c r="G234" s="30">
        <f>G222+G166+G151+G124+G112</f>
        <v>0</v>
      </c>
      <c r="H234" s="49" t="e">
        <f>G234/Ф_2!G232*100</f>
        <v>#DIV/0!</v>
      </c>
      <c r="I234" s="163">
        <f>I222+I166+I151+I124+I112</f>
        <v>0</v>
      </c>
      <c r="J234" s="78">
        <f>J222+J166+J151+J124+J112</f>
        <v>0</v>
      </c>
      <c r="K234" s="53" t="e">
        <f>J234/Ф_2!J232/100</f>
        <v>#DIV/0!</v>
      </c>
      <c r="L234" s="175">
        <f>L222+L166+L151+L124+L112</f>
        <v>0</v>
      </c>
      <c r="M234" s="91">
        <f>M222+M166+M151+M124+M112</f>
        <v>0</v>
      </c>
      <c r="N234" s="53" t="e">
        <f>M234/Ф_2!M232/100</f>
        <v>#DIV/0!</v>
      </c>
      <c r="O234" s="163">
        <f>O222+O166+O151+O124+O112</f>
        <v>0</v>
      </c>
      <c r="P234" s="78">
        <f>P222+P166+P151+P124+P112</f>
        <v>0</v>
      </c>
      <c r="Q234" s="53" t="e">
        <f>P234/Ф_2!P232/100</f>
        <v>#DIV/0!</v>
      </c>
      <c r="R234" s="175">
        <f>R222+R166+R151+R124+R112</f>
        <v>0</v>
      </c>
      <c r="S234" s="91">
        <f>S222+S166+S151+S124+S112</f>
        <v>0</v>
      </c>
      <c r="T234" s="53" t="e">
        <f>S234/Ф_2!S232/100</f>
        <v>#DIV/0!</v>
      </c>
      <c r="U234" s="158">
        <f>U222+U166+U151+U124+U112</f>
        <v>0</v>
      </c>
      <c r="V234" s="102">
        <f>G234+J234+M234+P234+S234</f>
        <v>0</v>
      </c>
      <c r="W234" s="53" t="e">
        <f>V234/Ф_2!V232/100</f>
        <v>#DIV/0!</v>
      </c>
      <c r="X234" s="158">
        <f>I234+L234+O234+R234+U2081</f>
        <v>0</v>
      </c>
    </row>
    <row r="235" spans="1:24" ht="12.75" thickBot="1" x14ac:dyDescent="0.25">
      <c r="A235" s="509"/>
      <c r="B235" s="25" t="s">
        <v>178</v>
      </c>
      <c r="C235" s="529"/>
      <c r="D235" s="319"/>
      <c r="E235" s="320"/>
      <c r="F235" s="321"/>
      <c r="G235" s="90">
        <f>G232+G233+G234</f>
        <v>0</v>
      </c>
      <c r="H235" s="50" t="e">
        <f>G235/Ф_2!G233*100</f>
        <v>#DIV/0!</v>
      </c>
      <c r="I235" s="162">
        <f t="shared" ref="I235:X235" si="159">I232+I233+I234</f>
        <v>0</v>
      </c>
      <c r="J235" s="77">
        <f t="shared" si="159"/>
        <v>0</v>
      </c>
      <c r="K235" s="50" t="e">
        <f>J235/Ф_2!J233/100</f>
        <v>#DIV/0!</v>
      </c>
      <c r="L235" s="174">
        <f t="shared" si="159"/>
        <v>0</v>
      </c>
      <c r="M235" s="90">
        <f t="shared" si="159"/>
        <v>0</v>
      </c>
      <c r="N235" s="50" t="e">
        <f>M235/Ф_2!M233/100</f>
        <v>#DIV/0!</v>
      </c>
      <c r="O235" s="162">
        <f t="shared" si="159"/>
        <v>0</v>
      </c>
      <c r="P235" s="77">
        <f t="shared" si="159"/>
        <v>0</v>
      </c>
      <c r="Q235" s="50" t="e">
        <f>P235/Ф_2!P233/100</f>
        <v>#DIV/0!</v>
      </c>
      <c r="R235" s="174">
        <f t="shared" si="159"/>
        <v>0</v>
      </c>
      <c r="S235" s="90">
        <f t="shared" si="159"/>
        <v>0</v>
      </c>
      <c r="T235" s="50" t="e">
        <f>S235/Ф_2!S233/100</f>
        <v>#DIV/0!</v>
      </c>
      <c r="U235" s="162">
        <f t="shared" si="159"/>
        <v>0</v>
      </c>
      <c r="V235" s="77">
        <f t="shared" si="159"/>
        <v>0</v>
      </c>
      <c r="W235" s="50" t="e">
        <f>V235/Ф_2!V233/100</f>
        <v>#DIV/0!</v>
      </c>
      <c r="X235" s="162">
        <f t="shared" si="159"/>
        <v>0</v>
      </c>
    </row>
    <row r="236" spans="1:24" ht="12.75" thickBot="1" x14ac:dyDescent="0.25">
      <c r="A236" s="509"/>
      <c r="B236" s="15" t="s">
        <v>176</v>
      </c>
      <c r="C236" s="536" t="s">
        <v>17</v>
      </c>
      <c r="D236" s="319"/>
      <c r="E236" s="320"/>
      <c r="F236" s="321"/>
      <c r="G236" s="29">
        <f>G224+G168+G153+G126+G114</f>
        <v>0</v>
      </c>
      <c r="H236" s="51" t="e">
        <f>G236/Ф_2!G234*100</f>
        <v>#DIV/0!</v>
      </c>
      <c r="I236" s="185">
        <f>I224+I168+I153+I126+I114</f>
        <v>0</v>
      </c>
      <c r="J236" s="80">
        <f>J224+J168+J153+J126+J114</f>
        <v>0</v>
      </c>
      <c r="K236" s="52" t="e">
        <f>J236/Ф_2!J234/100</f>
        <v>#DIV/0!</v>
      </c>
      <c r="L236" s="187">
        <f>L224+L168+L153+L126+L114</f>
        <v>0</v>
      </c>
      <c r="M236" s="100">
        <f>M224+M168+M153+M126+M114</f>
        <v>0</v>
      </c>
      <c r="N236" s="52" t="e">
        <f>M236/Ф_2!M234/100</f>
        <v>#DIV/0!</v>
      </c>
      <c r="O236" s="185">
        <f>O224+O168+O153+O126+O114</f>
        <v>0</v>
      </c>
      <c r="P236" s="80">
        <f>P224+P168+P153+P126+P114</f>
        <v>0</v>
      </c>
      <c r="Q236" s="52" t="e">
        <f>P236/Ф_2!P234/100</f>
        <v>#DIV/0!</v>
      </c>
      <c r="R236" s="187">
        <f>R224+R168+R153+R126+R114</f>
        <v>0</v>
      </c>
      <c r="S236" s="100">
        <f>S224+S168+S153+S126+S114</f>
        <v>0</v>
      </c>
      <c r="T236" s="52" t="e">
        <f>S236/Ф_2!S234/100</f>
        <v>#DIV/0!</v>
      </c>
      <c r="U236" s="161">
        <f>U224+U168+U153+U126+U114</f>
        <v>0</v>
      </c>
      <c r="V236" s="101">
        <f>G236+J236+M236+P236+S236</f>
        <v>0</v>
      </c>
      <c r="W236" s="52" t="e">
        <f>V236/Ф_2!V234/100</f>
        <v>#DIV/0!</v>
      </c>
      <c r="X236" s="161">
        <f>I236+L236+O236+R236+U2083</f>
        <v>0</v>
      </c>
    </row>
    <row r="237" spans="1:24" x14ac:dyDescent="0.2">
      <c r="A237" s="509"/>
      <c r="B237" s="13" t="s">
        <v>10</v>
      </c>
      <c r="C237" s="537"/>
      <c r="D237" s="319"/>
      <c r="E237" s="320"/>
      <c r="F237" s="321"/>
      <c r="G237" s="30">
        <f>G225+G169+G154+G127+G115</f>
        <v>0</v>
      </c>
      <c r="H237" s="49" t="e">
        <f>G237/Ф_2!G235*100</f>
        <v>#DIV/0!</v>
      </c>
      <c r="I237" s="158">
        <f>I225+I169+I154+I127+I115</f>
        <v>0</v>
      </c>
      <c r="J237" s="28">
        <f>J225+J169+J154+J127+J115</f>
        <v>0</v>
      </c>
      <c r="K237" s="51" t="e">
        <f>J237/Ф_2!J235/100</f>
        <v>#DIV/0!</v>
      </c>
      <c r="L237" s="170">
        <f>L225+L169+L154+L127+L115</f>
        <v>0</v>
      </c>
      <c r="M237" s="30">
        <f>M225+M169+M154+M127+M115</f>
        <v>0</v>
      </c>
      <c r="N237" s="51" t="e">
        <f>M237/Ф_2!M235/100</f>
        <v>#DIV/0!</v>
      </c>
      <c r="O237" s="158">
        <f>O225+O169+O154+O127+O115</f>
        <v>0</v>
      </c>
      <c r="P237" s="28">
        <f>P225+P169+P154+P127+P115</f>
        <v>0</v>
      </c>
      <c r="Q237" s="51" t="e">
        <f>P237/Ф_2!P235/100</f>
        <v>#DIV/0!</v>
      </c>
      <c r="R237" s="170">
        <f>R225+R169+R154+R127+R115</f>
        <v>0</v>
      </c>
      <c r="S237" s="30">
        <f>S225+S169+S154+S127+S115</f>
        <v>0</v>
      </c>
      <c r="T237" s="51" t="e">
        <f>S237/Ф_2!S235/100</f>
        <v>#DIV/0!</v>
      </c>
      <c r="U237" s="158">
        <f>U225+U169+U154+U127+U115</f>
        <v>0</v>
      </c>
      <c r="V237" s="28">
        <f>G237+J237+M237+P237+S237</f>
        <v>0</v>
      </c>
      <c r="W237" s="51" t="e">
        <f>V237/Ф_2!V235/100</f>
        <v>#DIV/0!</v>
      </c>
      <c r="X237" s="158">
        <f>I237+L237+O237+R237+U2084</f>
        <v>0</v>
      </c>
    </row>
    <row r="238" spans="1:24" x14ac:dyDescent="0.2">
      <c r="A238" s="509"/>
      <c r="B238" s="13" t="s">
        <v>177</v>
      </c>
      <c r="C238" s="537"/>
      <c r="D238" s="319"/>
      <c r="E238" s="320"/>
      <c r="F238" s="321"/>
      <c r="G238" s="30">
        <f>G226+G170+G155+G128+G116</f>
        <v>0</v>
      </c>
      <c r="H238" s="49" t="e">
        <f>G238/Ф_2!G236*100</f>
        <v>#DIV/0!</v>
      </c>
      <c r="I238" s="163">
        <f>I226+I170+I155+I128+I116</f>
        <v>0</v>
      </c>
      <c r="J238" s="78">
        <f>J226+J170+J155+J128+J116</f>
        <v>0</v>
      </c>
      <c r="K238" s="49" t="e">
        <f>J238/Ф_2!J236/100</f>
        <v>#DIV/0!</v>
      </c>
      <c r="L238" s="175">
        <f>L226+L170+L155+L128+L116</f>
        <v>0</v>
      </c>
      <c r="M238" s="91">
        <f>M226+M170+M155+M128+M116</f>
        <v>0</v>
      </c>
      <c r="N238" s="49" t="e">
        <f>M238/Ф_2!M236/100</f>
        <v>#DIV/0!</v>
      </c>
      <c r="O238" s="163">
        <f>O226+O170+O155+O128+O116</f>
        <v>0</v>
      </c>
      <c r="P238" s="78">
        <f>P226+P170+P155+P128+P116</f>
        <v>0</v>
      </c>
      <c r="Q238" s="49" t="e">
        <f>P238/Ф_2!P236/100</f>
        <v>#DIV/0!</v>
      </c>
      <c r="R238" s="175">
        <f>R226+R170+R155+R128+R116</f>
        <v>0</v>
      </c>
      <c r="S238" s="91">
        <f>S226+S170+S155+S128+S116</f>
        <v>0</v>
      </c>
      <c r="T238" s="49" t="e">
        <f>S238/Ф_2!S236/100</f>
        <v>#DIV/0!</v>
      </c>
      <c r="U238" s="158">
        <f>U226+U170+U155+U128+U116</f>
        <v>0</v>
      </c>
      <c r="V238" s="102">
        <f>G238+J238+M238+P238+S238</f>
        <v>0</v>
      </c>
      <c r="W238" s="49" t="e">
        <f>V238/Ф_2!V236/100</f>
        <v>#DIV/0!</v>
      </c>
      <c r="X238" s="158">
        <f>I238+L238+O238+R238+U2085</f>
        <v>0</v>
      </c>
    </row>
    <row r="239" spans="1:24" ht="12.75" thickBot="1" x14ac:dyDescent="0.25">
      <c r="A239" s="509"/>
      <c r="B239" s="25" t="s">
        <v>178</v>
      </c>
      <c r="C239" s="538"/>
      <c r="D239" s="319"/>
      <c r="E239" s="320"/>
      <c r="F239" s="321"/>
      <c r="G239" s="90">
        <f>G236+G237+G238</f>
        <v>0</v>
      </c>
      <c r="H239" s="50" t="e">
        <f>G239/Ф_2!G237*100</f>
        <v>#DIV/0!</v>
      </c>
      <c r="I239" s="162">
        <f t="shared" ref="I239:X239" si="160">I236+I237+I238</f>
        <v>0</v>
      </c>
      <c r="J239" s="77">
        <f t="shared" si="160"/>
        <v>0</v>
      </c>
      <c r="K239" s="50" t="e">
        <f>J239/Ф_2!J237/100</f>
        <v>#DIV/0!</v>
      </c>
      <c r="L239" s="174">
        <f t="shared" si="160"/>
        <v>0</v>
      </c>
      <c r="M239" s="90">
        <f t="shared" si="160"/>
        <v>0</v>
      </c>
      <c r="N239" s="50" t="e">
        <f>M239/Ф_2!M237/100</f>
        <v>#DIV/0!</v>
      </c>
      <c r="O239" s="162">
        <f t="shared" si="160"/>
        <v>0</v>
      </c>
      <c r="P239" s="77">
        <f t="shared" si="160"/>
        <v>0</v>
      </c>
      <c r="Q239" s="50" t="e">
        <f>P239/Ф_2!P237/100</f>
        <v>#DIV/0!</v>
      </c>
      <c r="R239" s="174">
        <f t="shared" si="160"/>
        <v>0</v>
      </c>
      <c r="S239" s="90">
        <f t="shared" si="160"/>
        <v>0</v>
      </c>
      <c r="T239" s="50" t="e">
        <f>S239/Ф_2!S237/100</f>
        <v>#DIV/0!</v>
      </c>
      <c r="U239" s="162">
        <f t="shared" si="160"/>
        <v>0</v>
      </c>
      <c r="V239" s="77">
        <f t="shared" si="160"/>
        <v>0</v>
      </c>
      <c r="W239" s="50" t="e">
        <f>V239/Ф_2!V237/100</f>
        <v>#DIV/0!</v>
      </c>
      <c r="X239" s="162">
        <f t="shared" si="160"/>
        <v>0</v>
      </c>
    </row>
    <row r="240" spans="1:24" x14ac:dyDescent="0.2">
      <c r="A240" s="509"/>
      <c r="B240" s="15" t="s">
        <v>176</v>
      </c>
      <c r="C240" s="527" t="s">
        <v>18</v>
      </c>
      <c r="D240" s="319"/>
      <c r="E240" s="320"/>
      <c r="F240" s="321"/>
      <c r="G240" s="29">
        <f>G232+G236</f>
        <v>0</v>
      </c>
      <c r="H240" s="51" t="e">
        <f>G240/Ф_2!G238*100</f>
        <v>#DIV/0!</v>
      </c>
      <c r="I240" s="161">
        <f t="shared" ref="I240:U240" si="161">I232+I236</f>
        <v>0</v>
      </c>
      <c r="J240" s="76">
        <f t="shared" si="161"/>
        <v>0</v>
      </c>
      <c r="K240" s="52" t="e">
        <f>J240/Ф_2!J238/100</f>
        <v>#DIV/0!</v>
      </c>
      <c r="L240" s="173">
        <f t="shared" si="161"/>
        <v>0</v>
      </c>
      <c r="M240" s="29">
        <f t="shared" si="161"/>
        <v>0</v>
      </c>
      <c r="N240" s="52" t="e">
        <f>M240/Ф_2!M238/100</f>
        <v>#DIV/0!</v>
      </c>
      <c r="O240" s="161">
        <f t="shared" si="161"/>
        <v>0</v>
      </c>
      <c r="P240" s="76">
        <f t="shared" si="161"/>
        <v>0</v>
      </c>
      <c r="Q240" s="52" t="e">
        <f>P240/Ф_2!P238/100</f>
        <v>#DIV/0!</v>
      </c>
      <c r="R240" s="173">
        <f t="shared" si="161"/>
        <v>0</v>
      </c>
      <c r="S240" s="29">
        <f t="shared" si="161"/>
        <v>0</v>
      </c>
      <c r="T240" s="52" t="e">
        <f>S240/Ф_2!S238/100</f>
        <v>#DIV/0!</v>
      </c>
      <c r="U240" s="161">
        <f t="shared" si="161"/>
        <v>0</v>
      </c>
      <c r="V240" s="101">
        <f>G240+J240+M240+P240+S240</f>
        <v>0</v>
      </c>
      <c r="W240" s="52" t="e">
        <f>V240/Ф_2!V238/100</f>
        <v>#DIV/0!</v>
      </c>
      <c r="X240" s="161">
        <f>I240+L240+O240+R240+U2087</f>
        <v>0</v>
      </c>
    </row>
    <row r="241" spans="1:24" x14ac:dyDescent="0.2">
      <c r="A241" s="509"/>
      <c r="B241" s="13" t="s">
        <v>10</v>
      </c>
      <c r="C241" s="528"/>
      <c r="D241" s="319"/>
      <c r="E241" s="320"/>
      <c r="F241" s="321"/>
      <c r="G241" s="61">
        <f t="shared" ref="G241:U242" si="162">G233+G237</f>
        <v>0</v>
      </c>
      <c r="H241" s="49" t="e">
        <f>G241/Ф_2!G239*100</f>
        <v>#DIV/0!</v>
      </c>
      <c r="I241" s="165">
        <f t="shared" si="162"/>
        <v>0</v>
      </c>
      <c r="J241" s="28">
        <f t="shared" si="162"/>
        <v>0</v>
      </c>
      <c r="K241" s="49" t="e">
        <f>J241/Ф_2!J239/100</f>
        <v>#DIV/0!</v>
      </c>
      <c r="L241" s="170">
        <f t="shared" si="162"/>
        <v>0</v>
      </c>
      <c r="M241" s="30">
        <f t="shared" si="162"/>
        <v>0</v>
      </c>
      <c r="N241" s="49" t="e">
        <f>M241/Ф_2!M239/100</f>
        <v>#DIV/0!</v>
      </c>
      <c r="O241" s="158">
        <f t="shared" si="162"/>
        <v>0</v>
      </c>
      <c r="P241" s="28">
        <f t="shared" si="162"/>
        <v>0</v>
      </c>
      <c r="Q241" s="49" t="e">
        <f>P241/Ф_2!P239/100</f>
        <v>#DIV/0!</v>
      </c>
      <c r="R241" s="170">
        <f t="shared" si="162"/>
        <v>0</v>
      </c>
      <c r="S241" s="30">
        <f t="shared" si="162"/>
        <v>0</v>
      </c>
      <c r="T241" s="49" t="e">
        <f>S241/Ф_2!S239/100</f>
        <v>#DIV/0!</v>
      </c>
      <c r="U241" s="158">
        <f t="shared" si="162"/>
        <v>0</v>
      </c>
      <c r="V241" s="28">
        <f>G241+J241+M241+P241+S241</f>
        <v>0</v>
      </c>
      <c r="W241" s="49" t="e">
        <f>V241/Ф_2!V239/100</f>
        <v>#DIV/0!</v>
      </c>
      <c r="X241" s="158">
        <f>I241+L241+O241+R241+U2088</f>
        <v>0</v>
      </c>
    </row>
    <row r="242" spans="1:24" x14ac:dyDescent="0.2">
      <c r="A242" s="509"/>
      <c r="B242" s="13" t="s">
        <v>177</v>
      </c>
      <c r="C242" s="528"/>
      <c r="D242" s="319"/>
      <c r="E242" s="320"/>
      <c r="F242" s="321"/>
      <c r="G242" s="30">
        <f t="shared" si="162"/>
        <v>0</v>
      </c>
      <c r="H242" s="49" t="e">
        <f>G242/Ф_2!G240*100</f>
        <v>#DIV/0!</v>
      </c>
      <c r="I242" s="158">
        <f t="shared" si="162"/>
        <v>0</v>
      </c>
      <c r="J242" s="28">
        <f t="shared" si="162"/>
        <v>0</v>
      </c>
      <c r="K242" s="53" t="e">
        <f>J242/Ф_2!J240/100</f>
        <v>#DIV/0!</v>
      </c>
      <c r="L242" s="170">
        <f t="shared" si="162"/>
        <v>0</v>
      </c>
      <c r="M242" s="30">
        <f t="shared" si="162"/>
        <v>0</v>
      </c>
      <c r="N242" s="53" t="e">
        <f>M242/Ф_2!M240/100</f>
        <v>#DIV/0!</v>
      </c>
      <c r="O242" s="158">
        <f t="shared" si="162"/>
        <v>0</v>
      </c>
      <c r="P242" s="28">
        <f t="shared" si="162"/>
        <v>0</v>
      </c>
      <c r="Q242" s="53" t="e">
        <f>P242/Ф_2!P240/100</f>
        <v>#DIV/0!</v>
      </c>
      <c r="R242" s="170">
        <f t="shared" si="162"/>
        <v>0</v>
      </c>
      <c r="S242" s="30">
        <f t="shared" si="162"/>
        <v>0</v>
      </c>
      <c r="T242" s="53" t="e">
        <f>S242/Ф_2!S240/100</f>
        <v>#DIV/0!</v>
      </c>
      <c r="U242" s="158">
        <f t="shared" si="162"/>
        <v>0</v>
      </c>
      <c r="V242" s="102">
        <f>G242+J242+M242+P242+S242</f>
        <v>0</v>
      </c>
      <c r="W242" s="53" t="e">
        <f>V242/Ф_2!V240/100</f>
        <v>#DIV/0!</v>
      </c>
      <c r="X242" s="158">
        <f>I242+L242+O242+R242+U2089</f>
        <v>0</v>
      </c>
    </row>
    <row r="243" spans="1:24" ht="12.75" thickBot="1" x14ac:dyDescent="0.25">
      <c r="A243" s="509"/>
      <c r="B243" s="25" t="s">
        <v>178</v>
      </c>
      <c r="C243" s="529"/>
      <c r="D243" s="319"/>
      <c r="E243" s="320"/>
      <c r="F243" s="321"/>
      <c r="G243" s="90">
        <f>G240+G241+G242</f>
        <v>0</v>
      </c>
      <c r="H243" s="50" t="e">
        <f>G243/Ф_2!G241*100</f>
        <v>#DIV/0!</v>
      </c>
      <c r="I243" s="162">
        <f t="shared" ref="I243:X243" si="163">I240+I241+I242</f>
        <v>0</v>
      </c>
      <c r="J243" s="77">
        <f t="shared" si="163"/>
        <v>0</v>
      </c>
      <c r="K243" s="50" t="e">
        <f>J243/Ф_2!J241/100</f>
        <v>#DIV/0!</v>
      </c>
      <c r="L243" s="174">
        <f t="shared" si="163"/>
        <v>0</v>
      </c>
      <c r="M243" s="90">
        <f t="shared" si="163"/>
        <v>0</v>
      </c>
      <c r="N243" s="50" t="e">
        <f>M243/Ф_2!M241/100</f>
        <v>#DIV/0!</v>
      </c>
      <c r="O243" s="162">
        <f t="shared" si="163"/>
        <v>0</v>
      </c>
      <c r="P243" s="77">
        <f t="shared" si="163"/>
        <v>0</v>
      </c>
      <c r="Q243" s="50" t="e">
        <f>P243/Ф_2!P241/100</f>
        <v>#DIV/0!</v>
      </c>
      <c r="R243" s="174">
        <f t="shared" si="163"/>
        <v>0</v>
      </c>
      <c r="S243" s="90">
        <f t="shared" si="163"/>
        <v>0</v>
      </c>
      <c r="T243" s="50" t="e">
        <f>S243/Ф_2!S241/100</f>
        <v>#DIV/0!</v>
      </c>
      <c r="U243" s="162">
        <f t="shared" si="163"/>
        <v>0</v>
      </c>
      <c r="V243" s="77">
        <f t="shared" si="163"/>
        <v>0</v>
      </c>
      <c r="W243" s="50" t="e">
        <f>V243/Ф_2!V241/100</f>
        <v>#DIV/0!</v>
      </c>
      <c r="X243" s="162">
        <f t="shared" si="163"/>
        <v>0</v>
      </c>
    </row>
    <row r="244" spans="1:24" ht="15" customHeight="1" x14ac:dyDescent="0.2">
      <c r="A244" s="133" t="s">
        <v>0</v>
      </c>
      <c r="B244" s="55"/>
      <c r="C244" s="55"/>
      <c r="D244" s="316"/>
      <c r="E244" s="317"/>
      <c r="F244" s="318"/>
      <c r="G244" s="87"/>
      <c r="H244" s="55"/>
      <c r="I244" s="157"/>
      <c r="J244" s="55"/>
      <c r="K244" s="55"/>
      <c r="L244" s="169"/>
      <c r="M244" s="87"/>
      <c r="N244" s="55"/>
      <c r="O244" s="157"/>
      <c r="P244" s="55"/>
      <c r="Q244" s="55"/>
      <c r="R244" s="169"/>
      <c r="S244" s="87"/>
      <c r="T244" s="55"/>
      <c r="U244" s="157"/>
      <c r="V244" s="55"/>
      <c r="W244" s="55"/>
      <c r="X244" s="157"/>
    </row>
    <row r="245" spans="1:24" ht="12.6" customHeight="1" x14ac:dyDescent="0.2">
      <c r="A245" s="134" t="s">
        <v>51</v>
      </c>
      <c r="B245" s="28" t="s">
        <v>30</v>
      </c>
      <c r="C245" s="62" t="s">
        <v>30</v>
      </c>
      <c r="D245" s="319"/>
      <c r="E245" s="320"/>
      <c r="F245" s="321"/>
      <c r="G245" s="30">
        <f>G201+G91+G36</f>
        <v>0</v>
      </c>
      <c r="H245" s="49" t="s">
        <v>30</v>
      </c>
      <c r="I245" s="158">
        <f>I201+I91+I36</f>
        <v>0</v>
      </c>
      <c r="J245" s="30">
        <f>J201+J91+J36</f>
        <v>0</v>
      </c>
      <c r="K245" s="49" t="s">
        <v>30</v>
      </c>
      <c r="L245" s="158">
        <f>L201+L91+L36</f>
        <v>0</v>
      </c>
      <c r="M245" s="30">
        <f>M201+M91+M36</f>
        <v>0</v>
      </c>
      <c r="N245" s="49" t="s">
        <v>30</v>
      </c>
      <c r="O245" s="158">
        <f>O201+O91+O36</f>
        <v>0</v>
      </c>
      <c r="P245" s="30">
        <f>P201+P91+P36</f>
        <v>0</v>
      </c>
      <c r="Q245" s="49" t="s">
        <v>30</v>
      </c>
      <c r="R245" s="158">
        <f>R201+R91+R36</f>
        <v>0</v>
      </c>
      <c r="S245" s="30">
        <f>S201+S91+S36</f>
        <v>0</v>
      </c>
      <c r="T245" s="49" t="s">
        <v>30</v>
      </c>
      <c r="U245" s="158">
        <f>U201+U91+U36</f>
        <v>0</v>
      </c>
      <c r="V245" s="28">
        <f>G245+J245+M245+P245+S245</f>
        <v>0</v>
      </c>
      <c r="W245" s="49" t="s">
        <v>30</v>
      </c>
      <c r="X245" s="158">
        <f>U245+R245+O245+L245+I245</f>
        <v>0</v>
      </c>
    </row>
    <row r="246" spans="1:24" ht="13.15" customHeight="1" thickBot="1" x14ac:dyDescent="0.25">
      <c r="A246" s="136" t="s">
        <v>52</v>
      </c>
      <c r="B246" s="77" t="s">
        <v>30</v>
      </c>
      <c r="C246" s="70" t="s">
        <v>30</v>
      </c>
      <c r="D246" s="319"/>
      <c r="E246" s="320"/>
      <c r="F246" s="321"/>
      <c r="G246" s="30">
        <f>G202+G92+G37</f>
        <v>0</v>
      </c>
      <c r="H246" s="54" t="s">
        <v>30</v>
      </c>
      <c r="I246" s="158">
        <f>I202+I92+I37</f>
        <v>0</v>
      </c>
      <c r="J246" s="30">
        <f>J202+J92+J37</f>
        <v>0</v>
      </c>
      <c r="K246" s="54" t="s">
        <v>30</v>
      </c>
      <c r="L246" s="158">
        <f>L202+L92+L37</f>
        <v>0</v>
      </c>
      <c r="M246" s="30">
        <f>M202+M92+M37</f>
        <v>0</v>
      </c>
      <c r="N246" s="54" t="s">
        <v>30</v>
      </c>
      <c r="O246" s="158">
        <f>O202+O92+O37</f>
        <v>0</v>
      </c>
      <c r="P246" s="30">
        <f>P202+P92+P37</f>
        <v>0</v>
      </c>
      <c r="Q246" s="54" t="s">
        <v>30</v>
      </c>
      <c r="R246" s="158">
        <f>R202+R92+R37</f>
        <v>0</v>
      </c>
      <c r="S246" s="30">
        <f>S202+S92+S37</f>
        <v>0</v>
      </c>
      <c r="T246" s="54" t="s">
        <v>30</v>
      </c>
      <c r="U246" s="158">
        <f>U202+U92+U37</f>
        <v>0</v>
      </c>
      <c r="V246" s="28">
        <f>G246+J246+M246+P246+S246</f>
        <v>0</v>
      </c>
      <c r="W246" s="54" t="s">
        <v>30</v>
      </c>
      <c r="X246" s="162">
        <f>U246+R246+O246+L246+I246</f>
        <v>0</v>
      </c>
    </row>
    <row r="247" spans="1:24" ht="13.15" customHeight="1" x14ac:dyDescent="0.2">
      <c r="A247" s="133" t="s">
        <v>1</v>
      </c>
      <c r="B247" s="213"/>
      <c r="C247" s="213"/>
      <c r="D247" s="316"/>
      <c r="E247" s="317"/>
      <c r="F247" s="318"/>
      <c r="G247" s="214"/>
      <c r="H247" s="213"/>
      <c r="I247" s="215"/>
      <c r="J247" s="213"/>
      <c r="K247" s="213"/>
      <c r="L247" s="216"/>
      <c r="M247" s="214"/>
      <c r="N247" s="213"/>
      <c r="O247" s="215"/>
      <c r="P247" s="213"/>
      <c r="Q247" s="213"/>
      <c r="R247" s="216"/>
      <c r="S247" s="214"/>
      <c r="T247" s="213"/>
      <c r="U247" s="215"/>
      <c r="V247" s="213"/>
      <c r="W247" s="213"/>
      <c r="X247" s="215"/>
    </row>
    <row r="248" spans="1:24" ht="13.9" customHeight="1" x14ac:dyDescent="0.2">
      <c r="A248" s="134" t="s">
        <v>51</v>
      </c>
      <c r="B248" s="28" t="s">
        <v>30</v>
      </c>
      <c r="C248" s="62" t="s">
        <v>30</v>
      </c>
      <c r="D248" s="319"/>
      <c r="E248" s="320"/>
      <c r="F248" s="321"/>
      <c r="G248" s="30">
        <f>G216+G107+G51</f>
        <v>0</v>
      </c>
      <c r="H248" s="49" t="s">
        <v>30</v>
      </c>
      <c r="I248" s="158">
        <f>I216+I107+I51</f>
        <v>0</v>
      </c>
      <c r="J248" s="30">
        <f>J216+J107+J51</f>
        <v>0</v>
      </c>
      <c r="K248" s="49" t="s">
        <v>30</v>
      </c>
      <c r="L248" s="158">
        <f>L216+L107+L51</f>
        <v>0</v>
      </c>
      <c r="M248" s="30">
        <f>M216+M107+M51</f>
        <v>0</v>
      </c>
      <c r="N248" s="49" t="s">
        <v>30</v>
      </c>
      <c r="O248" s="158">
        <f>O216+O107+O51</f>
        <v>0</v>
      </c>
      <c r="P248" s="30">
        <f>P216+P107+P51</f>
        <v>0</v>
      </c>
      <c r="Q248" s="49" t="s">
        <v>30</v>
      </c>
      <c r="R248" s="158">
        <f>R216+R107+R51</f>
        <v>0</v>
      </c>
      <c r="S248" s="30">
        <f>S216+S107+S51</f>
        <v>0</v>
      </c>
      <c r="T248" s="49" t="s">
        <v>30</v>
      </c>
      <c r="U248" s="158">
        <f>U216+U107+U51</f>
        <v>0</v>
      </c>
      <c r="V248" s="209">
        <f t="shared" ref="V248:V250" si="164">G248+J248+M248+P248+S248</f>
        <v>0</v>
      </c>
      <c r="W248" s="49" t="s">
        <v>30</v>
      </c>
      <c r="X248" s="158">
        <f t="shared" ref="X248:X250" si="165">I248+L248+O248+R248+U248</f>
        <v>0</v>
      </c>
    </row>
    <row r="249" spans="1:24" ht="13.9" customHeight="1" x14ac:dyDescent="0.2">
      <c r="A249" s="134" t="s">
        <v>52</v>
      </c>
      <c r="B249" s="28" t="s">
        <v>30</v>
      </c>
      <c r="C249" s="62" t="s">
        <v>30</v>
      </c>
      <c r="D249" s="319"/>
      <c r="E249" s="320"/>
      <c r="F249" s="321"/>
      <c r="G249" s="30">
        <f>G217+G108+G52</f>
        <v>0</v>
      </c>
      <c r="H249" s="49" t="s">
        <v>30</v>
      </c>
      <c r="I249" s="158">
        <f>I217+I108+I52</f>
        <v>0</v>
      </c>
      <c r="J249" s="30">
        <f>J217+J108+J52</f>
        <v>0</v>
      </c>
      <c r="K249" s="49" t="s">
        <v>30</v>
      </c>
      <c r="L249" s="158">
        <f>L217+L108+L52</f>
        <v>0</v>
      </c>
      <c r="M249" s="30">
        <f>M217+M108+M52</f>
        <v>0</v>
      </c>
      <c r="N249" s="49" t="s">
        <v>30</v>
      </c>
      <c r="O249" s="158">
        <f>O217+O108+O52</f>
        <v>0</v>
      </c>
      <c r="P249" s="30">
        <f>P217+P108+P52</f>
        <v>0</v>
      </c>
      <c r="Q249" s="49" t="s">
        <v>30</v>
      </c>
      <c r="R249" s="158">
        <f>R217+R108+R52</f>
        <v>0</v>
      </c>
      <c r="S249" s="30">
        <f>S217+S108+S52</f>
        <v>0</v>
      </c>
      <c r="T249" s="49" t="s">
        <v>30</v>
      </c>
      <c r="U249" s="158">
        <f>U217+U108+U52</f>
        <v>0</v>
      </c>
      <c r="V249" s="209">
        <f t="shared" si="164"/>
        <v>0</v>
      </c>
      <c r="W249" s="49" t="s">
        <v>30</v>
      </c>
      <c r="X249" s="158">
        <f t="shared" si="165"/>
        <v>0</v>
      </c>
    </row>
    <row r="250" spans="1:24" ht="14.45" customHeight="1" thickBot="1" x14ac:dyDescent="0.25">
      <c r="A250" s="135" t="s">
        <v>53</v>
      </c>
      <c r="B250" s="77" t="s">
        <v>30</v>
      </c>
      <c r="C250" s="70" t="s">
        <v>30</v>
      </c>
      <c r="D250" s="319"/>
      <c r="E250" s="320"/>
      <c r="F250" s="321"/>
      <c r="G250" s="90">
        <f>G218+G109+G53</f>
        <v>0</v>
      </c>
      <c r="H250" s="50" t="s">
        <v>30</v>
      </c>
      <c r="I250" s="162">
        <f>I218+I109+I53</f>
        <v>0</v>
      </c>
      <c r="J250" s="30">
        <f>J218+J109+J53</f>
        <v>0</v>
      </c>
      <c r="K250" s="50" t="s">
        <v>30</v>
      </c>
      <c r="L250" s="158">
        <f>L218+L109+L53</f>
        <v>0</v>
      </c>
      <c r="M250" s="30">
        <f>M218+M109+M53</f>
        <v>0</v>
      </c>
      <c r="N250" s="50" t="s">
        <v>30</v>
      </c>
      <c r="O250" s="158">
        <f>O218+O109+O53</f>
        <v>0</v>
      </c>
      <c r="P250" s="30">
        <f>P218+P109+P53</f>
        <v>0</v>
      </c>
      <c r="Q250" s="50" t="s">
        <v>30</v>
      </c>
      <c r="R250" s="158">
        <f>R218+R109+R53</f>
        <v>0</v>
      </c>
      <c r="S250" s="30">
        <f>S218+S109+S53</f>
        <v>0</v>
      </c>
      <c r="T250" s="50" t="s">
        <v>30</v>
      </c>
      <c r="U250" s="158">
        <f>U218+U109+U53</f>
        <v>0</v>
      </c>
      <c r="V250" s="208">
        <f t="shared" si="164"/>
        <v>0</v>
      </c>
      <c r="W250" s="50" t="s">
        <v>30</v>
      </c>
      <c r="X250" s="162">
        <f t="shared" si="165"/>
        <v>0</v>
      </c>
    </row>
    <row r="251" spans="1:24" x14ac:dyDescent="0.2">
      <c r="A251" s="496" t="s">
        <v>37</v>
      </c>
      <c r="B251" s="530" t="s">
        <v>16</v>
      </c>
      <c r="C251" s="531"/>
      <c r="D251" s="319">
        <v>1</v>
      </c>
      <c r="E251" s="320"/>
      <c r="F251" s="321"/>
      <c r="G251" s="83">
        <f>SUMIFS(Квитанции!Q:Q,Квитанции!B:B,G$8,Квитанции!E:E,$D251,Квитанции!A:A,OR(1,7,13),Квитанции!C:C,0)</f>
        <v>0</v>
      </c>
      <c r="H251" s="51" t="e">
        <f>G251/Ф_2!G249*100</f>
        <v>#DIV/0!</v>
      </c>
      <c r="I251" s="154">
        <f>SUMIFS(Квитанции!R:R,Квитанции!B:B,G$8,Квитанции!E:E,$D251,Квитанции!A:A,OR(1,7,13),Квитанции!C:C,0)</f>
        <v>0</v>
      </c>
      <c r="J251" s="76" t="s">
        <v>30</v>
      </c>
      <c r="K251" s="16" t="s">
        <v>30</v>
      </c>
      <c r="L251" s="173" t="s">
        <v>30</v>
      </c>
      <c r="M251" s="29" t="s">
        <v>30</v>
      </c>
      <c r="N251" s="16" t="s">
        <v>30</v>
      </c>
      <c r="O251" s="161" t="s">
        <v>30</v>
      </c>
      <c r="P251" s="76" t="s">
        <v>30</v>
      </c>
      <c r="Q251" s="16" t="s">
        <v>30</v>
      </c>
      <c r="R251" s="173" t="s">
        <v>30</v>
      </c>
      <c r="S251" s="29" t="s">
        <v>30</v>
      </c>
      <c r="T251" s="16" t="s">
        <v>30</v>
      </c>
      <c r="U251" s="161" t="s">
        <v>30</v>
      </c>
      <c r="V251" s="76" t="s">
        <v>30</v>
      </c>
      <c r="W251" s="38" t="s">
        <v>30</v>
      </c>
      <c r="X251" s="161" t="s">
        <v>30</v>
      </c>
    </row>
    <row r="252" spans="1:24" x14ac:dyDescent="0.2">
      <c r="A252" s="497"/>
      <c r="B252" s="532" t="s">
        <v>17</v>
      </c>
      <c r="C252" s="533"/>
      <c r="D252" s="319">
        <v>3</v>
      </c>
      <c r="E252" s="320"/>
      <c r="F252" s="321"/>
      <c r="G252" s="89">
        <f>SUMIFS(Квитанции!Q:Q,Квитанции!B:B,G$8,Квитанции!E:E,$D252,Квитанции!A:A,OR(1,7,13),Квитанции!C:C,0)</f>
        <v>0</v>
      </c>
      <c r="H252" s="49" t="e">
        <f>G252/Ф_2!G250*100</f>
        <v>#DIV/0!</v>
      </c>
      <c r="I252" s="160">
        <f>SUMIFS(Квитанции!R:R,Квитанции!B:B,G$8,Квитанции!E:E,$D252,Квитанции!A:A,OR(1,7,13),Квитанции!C:C,0)</f>
        <v>0</v>
      </c>
      <c r="J252" s="28" t="s">
        <v>30</v>
      </c>
      <c r="K252" s="4" t="s">
        <v>30</v>
      </c>
      <c r="L252" s="170" t="s">
        <v>30</v>
      </c>
      <c r="M252" s="30" t="s">
        <v>30</v>
      </c>
      <c r="N252" s="4" t="s">
        <v>30</v>
      </c>
      <c r="O252" s="158" t="s">
        <v>30</v>
      </c>
      <c r="P252" s="28" t="s">
        <v>30</v>
      </c>
      <c r="Q252" s="4" t="s">
        <v>30</v>
      </c>
      <c r="R252" s="170" t="s">
        <v>30</v>
      </c>
      <c r="S252" s="30" t="s">
        <v>30</v>
      </c>
      <c r="T252" s="4" t="s">
        <v>30</v>
      </c>
      <c r="U252" s="158" t="s">
        <v>30</v>
      </c>
      <c r="V252" s="28" t="s">
        <v>30</v>
      </c>
      <c r="W252" s="34" t="s">
        <v>30</v>
      </c>
      <c r="X252" s="158" t="s">
        <v>30</v>
      </c>
    </row>
    <row r="253" spans="1:24" ht="15.6" customHeight="1" thickBot="1" x14ac:dyDescent="0.25">
      <c r="A253" s="498"/>
      <c r="B253" s="534" t="s">
        <v>12</v>
      </c>
      <c r="C253" s="535"/>
      <c r="D253" s="319"/>
      <c r="E253" s="320"/>
      <c r="F253" s="321"/>
      <c r="G253" s="31">
        <f>G251+G252</f>
        <v>0</v>
      </c>
      <c r="H253" s="414" t="e">
        <f>G253/Ф_2!G251*100</f>
        <v>#DIV/0!</v>
      </c>
      <c r="I253" s="10">
        <f>I251+I252</f>
        <v>0</v>
      </c>
      <c r="J253" s="81" t="s">
        <v>30</v>
      </c>
      <c r="K253" s="21" t="s">
        <v>30</v>
      </c>
      <c r="L253" s="188" t="s">
        <v>30</v>
      </c>
      <c r="M253" s="31" t="s">
        <v>30</v>
      </c>
      <c r="N253" s="21" t="s">
        <v>30</v>
      </c>
      <c r="O253" s="186" t="s">
        <v>30</v>
      </c>
      <c r="P253" s="81" t="s">
        <v>30</v>
      </c>
      <c r="Q253" s="21" t="s">
        <v>30</v>
      </c>
      <c r="R253" s="188" t="s">
        <v>30</v>
      </c>
      <c r="S253" s="31" t="s">
        <v>30</v>
      </c>
      <c r="T253" s="21" t="s">
        <v>30</v>
      </c>
      <c r="U253" s="186" t="s">
        <v>30</v>
      </c>
      <c r="V253" s="81" t="s">
        <v>30</v>
      </c>
      <c r="W253" s="35" t="s">
        <v>30</v>
      </c>
      <c r="X253" s="186" t="s">
        <v>30</v>
      </c>
    </row>
    <row r="254" spans="1:24" x14ac:dyDescent="0.2">
      <c r="A254" s="496" t="s">
        <v>38</v>
      </c>
      <c r="B254" s="530" t="s">
        <v>16</v>
      </c>
      <c r="C254" s="531"/>
      <c r="D254" s="319">
        <v>1</v>
      </c>
      <c r="E254" s="320"/>
      <c r="F254" s="321"/>
      <c r="G254" s="83">
        <f>SUMIFS(Квитанции!Q:Q,Квитанции!B:B,G$8,Квитанции!E:E,$D254,Квитанции!A:A,OR(2,8,14),Квитанции!C:C,0)</f>
        <v>0</v>
      </c>
      <c r="H254" s="51" t="e">
        <f>G254/Ф_2!G252*100</f>
        <v>#DIV/0!</v>
      </c>
      <c r="I254" s="154">
        <f>SUMIFS(Квитанции!R:R,Квитанции!B:B,G$8,Квитанции!E:E,$D254,Квитанции!A:A,OR(2,8,14),Квитанции!C:C,0)</f>
        <v>0</v>
      </c>
      <c r="J254" s="76" t="s">
        <v>30</v>
      </c>
      <c r="K254" s="16" t="s">
        <v>30</v>
      </c>
      <c r="L254" s="173" t="s">
        <v>30</v>
      </c>
      <c r="M254" s="29" t="s">
        <v>30</v>
      </c>
      <c r="N254" s="16" t="s">
        <v>30</v>
      </c>
      <c r="O254" s="161" t="s">
        <v>30</v>
      </c>
      <c r="P254" s="76" t="s">
        <v>30</v>
      </c>
      <c r="Q254" s="16" t="s">
        <v>30</v>
      </c>
      <c r="R254" s="173" t="s">
        <v>30</v>
      </c>
      <c r="S254" s="29" t="s">
        <v>30</v>
      </c>
      <c r="T254" s="16" t="s">
        <v>30</v>
      </c>
      <c r="U254" s="161" t="s">
        <v>30</v>
      </c>
      <c r="V254" s="76" t="s">
        <v>30</v>
      </c>
      <c r="W254" s="38" t="s">
        <v>30</v>
      </c>
      <c r="X254" s="161" t="s">
        <v>30</v>
      </c>
    </row>
    <row r="255" spans="1:24" x14ac:dyDescent="0.2">
      <c r="A255" s="497"/>
      <c r="B255" s="532" t="s">
        <v>17</v>
      </c>
      <c r="C255" s="533"/>
      <c r="D255" s="319">
        <v>3</v>
      </c>
      <c r="E255" s="320"/>
      <c r="F255" s="321"/>
      <c r="G255" s="89">
        <f>SUMIFS(Квитанции!Q:Q,Квитанции!B:B,G$8,Квитанции!E:E,$D255,Квитанции!A:A,OR(2,8,14),Квитанции!C:C,0)</f>
        <v>0</v>
      </c>
      <c r="H255" s="49" t="e">
        <f>G255/Ф_2!G253*100</f>
        <v>#DIV/0!</v>
      </c>
      <c r="I255" s="160">
        <f>SUMIFS(Квитанции!R:R,Квитанции!B:B,G$8,Квитанции!E:E,$D255,Квитанции!A:A,OR(2,8,14),Квитанции!C:C,0)</f>
        <v>0</v>
      </c>
      <c r="J255" s="28" t="s">
        <v>30</v>
      </c>
      <c r="K255" s="4" t="s">
        <v>30</v>
      </c>
      <c r="L255" s="170" t="s">
        <v>30</v>
      </c>
      <c r="M255" s="30" t="s">
        <v>30</v>
      </c>
      <c r="N255" s="4" t="s">
        <v>30</v>
      </c>
      <c r="O255" s="158" t="s">
        <v>30</v>
      </c>
      <c r="P255" s="28" t="s">
        <v>30</v>
      </c>
      <c r="Q255" s="4" t="s">
        <v>30</v>
      </c>
      <c r="R255" s="170" t="s">
        <v>30</v>
      </c>
      <c r="S255" s="30" t="s">
        <v>30</v>
      </c>
      <c r="T255" s="4" t="s">
        <v>30</v>
      </c>
      <c r="U255" s="158" t="s">
        <v>30</v>
      </c>
      <c r="V255" s="28" t="s">
        <v>30</v>
      </c>
      <c r="W255" s="34" t="s">
        <v>30</v>
      </c>
      <c r="X255" s="158" t="s">
        <v>30</v>
      </c>
    </row>
    <row r="256" spans="1:24" ht="12.75" thickBot="1" x14ac:dyDescent="0.25">
      <c r="A256" s="498"/>
      <c r="B256" s="534" t="s">
        <v>12</v>
      </c>
      <c r="C256" s="535"/>
      <c r="D256" s="319"/>
      <c r="E256" s="320"/>
      <c r="F256" s="321"/>
      <c r="G256" s="31">
        <f>G254+G255</f>
        <v>0</v>
      </c>
      <c r="H256" s="414" t="e">
        <f>G256/Ф_2!G254*100</f>
        <v>#DIV/0!</v>
      </c>
      <c r="I256" s="10">
        <f>I254+I255</f>
        <v>0</v>
      </c>
      <c r="J256" s="81" t="s">
        <v>30</v>
      </c>
      <c r="K256" s="21" t="s">
        <v>30</v>
      </c>
      <c r="L256" s="188" t="s">
        <v>30</v>
      </c>
      <c r="M256" s="31" t="s">
        <v>30</v>
      </c>
      <c r="N256" s="21" t="s">
        <v>30</v>
      </c>
      <c r="O256" s="186" t="s">
        <v>30</v>
      </c>
      <c r="P256" s="81" t="s">
        <v>30</v>
      </c>
      <c r="Q256" s="21" t="s">
        <v>30</v>
      </c>
      <c r="R256" s="188" t="s">
        <v>30</v>
      </c>
      <c r="S256" s="31" t="s">
        <v>30</v>
      </c>
      <c r="T256" s="21" t="s">
        <v>30</v>
      </c>
      <c r="U256" s="186" t="s">
        <v>30</v>
      </c>
      <c r="V256" s="81" t="s">
        <v>30</v>
      </c>
      <c r="W256" s="35" t="s">
        <v>30</v>
      </c>
      <c r="X256" s="186" t="s">
        <v>30</v>
      </c>
    </row>
    <row r="257" spans="1:24" s="32" customFormat="1" x14ac:dyDescent="0.2">
      <c r="A257" s="490" t="s">
        <v>39</v>
      </c>
      <c r="B257" s="5" t="s">
        <v>176</v>
      </c>
      <c r="C257" s="493" t="s">
        <v>16</v>
      </c>
      <c r="D257" s="313"/>
      <c r="E257" s="314"/>
      <c r="F257" s="315"/>
      <c r="G257" s="83" t="s">
        <v>30</v>
      </c>
      <c r="H257" s="46" t="s">
        <v>30</v>
      </c>
      <c r="I257" s="189" t="e">
        <f>I232/Ф_2!G230</f>
        <v>#DIV/0!</v>
      </c>
      <c r="J257" s="71" t="s">
        <v>30</v>
      </c>
      <c r="K257" s="6" t="s">
        <v>30</v>
      </c>
      <c r="L257" s="192" t="e">
        <f>L232/Ф_2!J230</f>
        <v>#DIV/0!</v>
      </c>
      <c r="M257" s="83" t="s">
        <v>30</v>
      </c>
      <c r="N257" s="6" t="s">
        <v>30</v>
      </c>
      <c r="O257" s="189" t="e">
        <f>O232/Ф_2!M230</f>
        <v>#DIV/0!</v>
      </c>
      <c r="P257" s="71" t="s">
        <v>30</v>
      </c>
      <c r="Q257" s="6" t="s">
        <v>30</v>
      </c>
      <c r="R257" s="192" t="e">
        <f>R232/Ф_2!P230</f>
        <v>#DIV/0!</v>
      </c>
      <c r="S257" s="83" t="s">
        <v>30</v>
      </c>
      <c r="T257" s="6" t="s">
        <v>30</v>
      </c>
      <c r="U257" s="189" t="e">
        <f>U232/Ф_2!S230</f>
        <v>#DIV/0!</v>
      </c>
      <c r="V257" s="71" t="s">
        <v>30</v>
      </c>
      <c r="W257" s="96" t="s">
        <v>30</v>
      </c>
      <c r="X257" s="189" t="e">
        <f>X232/Ф_2!V230</f>
        <v>#DIV/0!</v>
      </c>
    </row>
    <row r="258" spans="1:24" s="32" customFormat="1" x14ac:dyDescent="0.2">
      <c r="A258" s="491"/>
      <c r="B258" s="7" t="s">
        <v>10</v>
      </c>
      <c r="C258" s="494"/>
      <c r="D258" s="313"/>
      <c r="E258" s="314"/>
      <c r="F258" s="315"/>
      <c r="G258" s="84" t="s">
        <v>30</v>
      </c>
      <c r="H258" s="47" t="s">
        <v>30</v>
      </c>
      <c r="I258" s="190" t="e">
        <f>I233/Ф_2!G231</f>
        <v>#DIV/0!</v>
      </c>
      <c r="J258" s="72" t="s">
        <v>30</v>
      </c>
      <c r="K258" s="3" t="s">
        <v>30</v>
      </c>
      <c r="L258" s="193" t="e">
        <f>L233/Ф_2!J231</f>
        <v>#DIV/0!</v>
      </c>
      <c r="M258" s="84" t="s">
        <v>30</v>
      </c>
      <c r="N258" s="3" t="s">
        <v>30</v>
      </c>
      <c r="O258" s="190" t="e">
        <f>O233/Ф_2!M231</f>
        <v>#DIV/0!</v>
      </c>
      <c r="P258" s="72" t="s">
        <v>30</v>
      </c>
      <c r="Q258" s="3" t="s">
        <v>30</v>
      </c>
      <c r="R258" s="193" t="e">
        <f>R233/Ф_2!P231</f>
        <v>#DIV/0!</v>
      </c>
      <c r="S258" s="84" t="s">
        <v>30</v>
      </c>
      <c r="T258" s="3" t="s">
        <v>30</v>
      </c>
      <c r="U258" s="190" t="e">
        <f>U233/Ф_2!S231</f>
        <v>#DIV/0!</v>
      </c>
      <c r="V258" s="72" t="s">
        <v>30</v>
      </c>
      <c r="W258" s="97" t="s">
        <v>30</v>
      </c>
      <c r="X258" s="190" t="e">
        <f>X233/Ф_2!V231</f>
        <v>#DIV/0!</v>
      </c>
    </row>
    <row r="259" spans="1:24" s="32" customFormat="1" x14ac:dyDescent="0.2">
      <c r="A259" s="491"/>
      <c r="B259" s="7" t="s">
        <v>177</v>
      </c>
      <c r="C259" s="494"/>
      <c r="D259" s="313"/>
      <c r="E259" s="314"/>
      <c r="F259" s="315"/>
      <c r="G259" s="84" t="s">
        <v>30</v>
      </c>
      <c r="H259" s="47" t="s">
        <v>30</v>
      </c>
      <c r="I259" s="190" t="e">
        <f>I234/Ф_2!G232</f>
        <v>#DIV/0!</v>
      </c>
      <c r="J259" s="72" t="s">
        <v>30</v>
      </c>
      <c r="K259" s="3" t="s">
        <v>30</v>
      </c>
      <c r="L259" s="193" t="e">
        <f>L234/Ф_2!J232</f>
        <v>#DIV/0!</v>
      </c>
      <c r="M259" s="84" t="s">
        <v>30</v>
      </c>
      <c r="N259" s="3" t="s">
        <v>30</v>
      </c>
      <c r="O259" s="190" t="e">
        <f>O234/Ф_2!M232</f>
        <v>#DIV/0!</v>
      </c>
      <c r="P259" s="72" t="s">
        <v>30</v>
      </c>
      <c r="Q259" s="3" t="s">
        <v>30</v>
      </c>
      <c r="R259" s="193" t="e">
        <f>R234/Ф_2!P232</f>
        <v>#DIV/0!</v>
      </c>
      <c r="S259" s="84" t="s">
        <v>30</v>
      </c>
      <c r="T259" s="3" t="s">
        <v>30</v>
      </c>
      <c r="U259" s="190" t="e">
        <f>U234/Ф_2!S232</f>
        <v>#DIV/0!</v>
      </c>
      <c r="V259" s="72" t="s">
        <v>30</v>
      </c>
      <c r="W259" s="97" t="s">
        <v>30</v>
      </c>
      <c r="X259" s="190" t="e">
        <f>X234/Ф_2!V232</f>
        <v>#DIV/0!</v>
      </c>
    </row>
    <row r="260" spans="1:24" s="32" customFormat="1" ht="12.75" thickBot="1" x14ac:dyDescent="0.25">
      <c r="A260" s="491"/>
      <c r="B260" s="8" t="s">
        <v>178</v>
      </c>
      <c r="C260" s="495"/>
      <c r="D260" s="313"/>
      <c r="E260" s="314"/>
      <c r="F260" s="315"/>
      <c r="G260" s="85" t="s">
        <v>30</v>
      </c>
      <c r="H260" s="65" t="s">
        <v>30</v>
      </c>
      <c r="I260" s="191" t="e">
        <f>I235/Ф_2!G233</f>
        <v>#DIV/0!</v>
      </c>
      <c r="J260" s="73" t="s">
        <v>30</v>
      </c>
      <c r="K260" s="9" t="s">
        <v>30</v>
      </c>
      <c r="L260" s="194" t="e">
        <f>L235/Ф_2!J233</f>
        <v>#DIV/0!</v>
      </c>
      <c r="M260" s="85" t="s">
        <v>30</v>
      </c>
      <c r="N260" s="9" t="s">
        <v>30</v>
      </c>
      <c r="O260" s="191" t="e">
        <f>O235/Ф_2!M233</f>
        <v>#DIV/0!</v>
      </c>
      <c r="P260" s="73" t="s">
        <v>30</v>
      </c>
      <c r="Q260" s="9" t="s">
        <v>30</v>
      </c>
      <c r="R260" s="194" t="e">
        <f>R235/Ф_2!P233</f>
        <v>#DIV/0!</v>
      </c>
      <c r="S260" s="85" t="s">
        <v>30</v>
      </c>
      <c r="T260" s="9" t="s">
        <v>30</v>
      </c>
      <c r="U260" s="191" t="e">
        <f>U235/Ф_2!S233</f>
        <v>#DIV/0!</v>
      </c>
      <c r="V260" s="73" t="s">
        <v>30</v>
      </c>
      <c r="W260" s="98" t="s">
        <v>30</v>
      </c>
      <c r="X260" s="191" t="e">
        <f>X235/Ф_2!V233</f>
        <v>#DIV/0!</v>
      </c>
    </row>
    <row r="261" spans="1:24" s="32" customFormat="1" x14ac:dyDescent="0.2">
      <c r="A261" s="491"/>
      <c r="B261" s="5" t="s">
        <v>176</v>
      </c>
      <c r="C261" s="493" t="s">
        <v>17</v>
      </c>
      <c r="D261" s="313"/>
      <c r="E261" s="314"/>
      <c r="F261" s="315"/>
      <c r="G261" s="83" t="s">
        <v>30</v>
      </c>
      <c r="H261" s="46" t="s">
        <v>30</v>
      </c>
      <c r="I261" s="189" t="e">
        <f>I236/Ф_2!G234</f>
        <v>#DIV/0!</v>
      </c>
      <c r="J261" s="71" t="s">
        <v>30</v>
      </c>
      <c r="K261" s="6" t="s">
        <v>30</v>
      </c>
      <c r="L261" s="192" t="e">
        <f>L236/Ф_2!J234</f>
        <v>#DIV/0!</v>
      </c>
      <c r="M261" s="83" t="s">
        <v>30</v>
      </c>
      <c r="N261" s="6" t="s">
        <v>30</v>
      </c>
      <c r="O261" s="189" t="e">
        <f>O236/Ф_2!M234</f>
        <v>#DIV/0!</v>
      </c>
      <c r="P261" s="71" t="s">
        <v>30</v>
      </c>
      <c r="Q261" s="6" t="s">
        <v>30</v>
      </c>
      <c r="R261" s="192" t="e">
        <f>R236/Ф_2!P234</f>
        <v>#DIV/0!</v>
      </c>
      <c r="S261" s="83" t="s">
        <v>30</v>
      </c>
      <c r="T261" s="6" t="s">
        <v>30</v>
      </c>
      <c r="U261" s="189" t="e">
        <f>U236/Ф_2!S234</f>
        <v>#DIV/0!</v>
      </c>
      <c r="V261" s="71" t="s">
        <v>30</v>
      </c>
      <c r="W261" s="96" t="s">
        <v>30</v>
      </c>
      <c r="X261" s="189" t="e">
        <f>X236/Ф_2!V234</f>
        <v>#DIV/0!</v>
      </c>
    </row>
    <row r="262" spans="1:24" s="32" customFormat="1" x14ac:dyDescent="0.2">
      <c r="A262" s="491"/>
      <c r="B262" s="7" t="s">
        <v>10</v>
      </c>
      <c r="C262" s="494"/>
      <c r="D262" s="313"/>
      <c r="E262" s="314"/>
      <c r="F262" s="315"/>
      <c r="G262" s="84" t="s">
        <v>30</v>
      </c>
      <c r="H262" s="47" t="s">
        <v>30</v>
      </c>
      <c r="I262" s="190" t="e">
        <f>I237/Ф_2!G235</f>
        <v>#DIV/0!</v>
      </c>
      <c r="J262" s="72" t="s">
        <v>30</v>
      </c>
      <c r="K262" s="3" t="s">
        <v>30</v>
      </c>
      <c r="L262" s="193" t="e">
        <f>L237/Ф_2!J235</f>
        <v>#DIV/0!</v>
      </c>
      <c r="M262" s="84" t="s">
        <v>30</v>
      </c>
      <c r="N262" s="3" t="s">
        <v>30</v>
      </c>
      <c r="O262" s="190" t="e">
        <f>O237/Ф_2!M235</f>
        <v>#DIV/0!</v>
      </c>
      <c r="P262" s="72" t="s">
        <v>30</v>
      </c>
      <c r="Q262" s="3" t="s">
        <v>30</v>
      </c>
      <c r="R262" s="193" t="e">
        <f>R237/Ф_2!P235</f>
        <v>#DIV/0!</v>
      </c>
      <c r="S262" s="84" t="s">
        <v>30</v>
      </c>
      <c r="T262" s="3" t="s">
        <v>30</v>
      </c>
      <c r="U262" s="190" t="e">
        <f>U237/Ф_2!S235</f>
        <v>#DIV/0!</v>
      </c>
      <c r="V262" s="72" t="s">
        <v>30</v>
      </c>
      <c r="W262" s="97" t="s">
        <v>30</v>
      </c>
      <c r="X262" s="190" t="e">
        <f>X237/Ф_2!V235</f>
        <v>#DIV/0!</v>
      </c>
    </row>
    <row r="263" spans="1:24" s="32" customFormat="1" x14ac:dyDescent="0.2">
      <c r="A263" s="491"/>
      <c r="B263" s="7" t="s">
        <v>177</v>
      </c>
      <c r="C263" s="494"/>
      <c r="D263" s="313"/>
      <c r="E263" s="314"/>
      <c r="F263" s="315"/>
      <c r="G263" s="84" t="s">
        <v>30</v>
      </c>
      <c r="H263" s="47" t="s">
        <v>30</v>
      </c>
      <c r="I263" s="190" t="e">
        <f>I238/Ф_2!G236</f>
        <v>#DIV/0!</v>
      </c>
      <c r="J263" s="72" t="s">
        <v>30</v>
      </c>
      <c r="K263" s="3" t="s">
        <v>30</v>
      </c>
      <c r="L263" s="193" t="e">
        <f>L238/Ф_2!J236</f>
        <v>#DIV/0!</v>
      </c>
      <c r="M263" s="84" t="s">
        <v>30</v>
      </c>
      <c r="N263" s="3" t="s">
        <v>30</v>
      </c>
      <c r="O263" s="190" t="e">
        <f>O238/Ф_2!M236</f>
        <v>#DIV/0!</v>
      </c>
      <c r="P263" s="72" t="s">
        <v>30</v>
      </c>
      <c r="Q263" s="3" t="s">
        <v>30</v>
      </c>
      <c r="R263" s="193" t="e">
        <f>R238/Ф_2!P236</f>
        <v>#DIV/0!</v>
      </c>
      <c r="S263" s="84" t="s">
        <v>30</v>
      </c>
      <c r="T263" s="3" t="s">
        <v>30</v>
      </c>
      <c r="U263" s="190" t="e">
        <f>U238/Ф_2!S236</f>
        <v>#DIV/0!</v>
      </c>
      <c r="V263" s="72" t="s">
        <v>30</v>
      </c>
      <c r="W263" s="97" t="s">
        <v>30</v>
      </c>
      <c r="X263" s="190" t="e">
        <f>X238/Ф_2!V236</f>
        <v>#DIV/0!</v>
      </c>
    </row>
    <row r="264" spans="1:24" s="32" customFormat="1" ht="12.75" thickBot="1" x14ac:dyDescent="0.25">
      <c r="A264" s="491"/>
      <c r="B264" s="8" t="s">
        <v>178</v>
      </c>
      <c r="C264" s="495"/>
      <c r="D264" s="313"/>
      <c r="E264" s="314"/>
      <c r="F264" s="315"/>
      <c r="G264" s="85" t="s">
        <v>30</v>
      </c>
      <c r="H264" s="48" t="s">
        <v>30</v>
      </c>
      <c r="I264" s="191" t="e">
        <f>I239/Ф_2!G237</f>
        <v>#DIV/0!</v>
      </c>
      <c r="J264" s="73" t="s">
        <v>30</v>
      </c>
      <c r="K264" s="9" t="s">
        <v>30</v>
      </c>
      <c r="L264" s="194" t="e">
        <f>L239/Ф_2!J237</f>
        <v>#DIV/0!</v>
      </c>
      <c r="M264" s="85" t="s">
        <v>30</v>
      </c>
      <c r="N264" s="9" t="s">
        <v>30</v>
      </c>
      <c r="O264" s="191" t="e">
        <f>O239/Ф_2!M237</f>
        <v>#DIV/0!</v>
      </c>
      <c r="P264" s="73" t="s">
        <v>30</v>
      </c>
      <c r="Q264" s="9" t="s">
        <v>30</v>
      </c>
      <c r="R264" s="194" t="e">
        <f>R239/Ф_2!P237</f>
        <v>#DIV/0!</v>
      </c>
      <c r="S264" s="85" t="s">
        <v>30</v>
      </c>
      <c r="T264" s="9" t="s">
        <v>30</v>
      </c>
      <c r="U264" s="191" t="e">
        <f>U239/Ф_2!S237</f>
        <v>#DIV/0!</v>
      </c>
      <c r="V264" s="73" t="s">
        <v>30</v>
      </c>
      <c r="W264" s="98" t="s">
        <v>30</v>
      </c>
      <c r="X264" s="191" t="e">
        <f>X239/Ф_2!V237</f>
        <v>#DIV/0!</v>
      </c>
    </row>
    <row r="265" spans="1:24" s="32" customFormat="1" x14ac:dyDescent="0.2">
      <c r="A265" s="491"/>
      <c r="B265" s="5" t="s">
        <v>176</v>
      </c>
      <c r="C265" s="493" t="s">
        <v>18</v>
      </c>
      <c r="D265" s="313"/>
      <c r="E265" s="314"/>
      <c r="F265" s="315"/>
      <c r="G265" s="83" t="s">
        <v>30</v>
      </c>
      <c r="H265" s="46" t="s">
        <v>30</v>
      </c>
      <c r="I265" s="189" t="e">
        <f>I240/Ф_2!G238</f>
        <v>#DIV/0!</v>
      </c>
      <c r="J265" s="71" t="s">
        <v>30</v>
      </c>
      <c r="K265" s="6" t="s">
        <v>30</v>
      </c>
      <c r="L265" s="192" t="e">
        <f>L240/Ф_2!J238</f>
        <v>#DIV/0!</v>
      </c>
      <c r="M265" s="83" t="s">
        <v>30</v>
      </c>
      <c r="N265" s="6" t="s">
        <v>30</v>
      </c>
      <c r="O265" s="189" t="e">
        <f>O240/Ф_2!M238</f>
        <v>#DIV/0!</v>
      </c>
      <c r="P265" s="71" t="s">
        <v>30</v>
      </c>
      <c r="Q265" s="6" t="s">
        <v>30</v>
      </c>
      <c r="R265" s="192" t="e">
        <f>R240/Ф_2!P238</f>
        <v>#DIV/0!</v>
      </c>
      <c r="S265" s="83" t="s">
        <v>30</v>
      </c>
      <c r="T265" s="6" t="s">
        <v>30</v>
      </c>
      <c r="U265" s="189" t="e">
        <f>U240/Ф_2!S238</f>
        <v>#DIV/0!</v>
      </c>
      <c r="V265" s="71" t="s">
        <v>30</v>
      </c>
      <c r="W265" s="96" t="s">
        <v>30</v>
      </c>
      <c r="X265" s="189" t="e">
        <f>X240/Ф_2!V238</f>
        <v>#DIV/0!</v>
      </c>
    </row>
    <row r="266" spans="1:24" s="32" customFormat="1" x14ac:dyDescent="0.2">
      <c r="A266" s="491"/>
      <c r="B266" s="7" t="s">
        <v>10</v>
      </c>
      <c r="C266" s="494"/>
      <c r="D266" s="313"/>
      <c r="E266" s="314"/>
      <c r="F266" s="315"/>
      <c r="G266" s="84" t="s">
        <v>30</v>
      </c>
      <c r="H266" s="47" t="s">
        <v>30</v>
      </c>
      <c r="I266" s="190" t="e">
        <f>I241/Ф_2!G239</f>
        <v>#DIV/0!</v>
      </c>
      <c r="J266" s="72" t="s">
        <v>30</v>
      </c>
      <c r="K266" s="3" t="s">
        <v>30</v>
      </c>
      <c r="L266" s="193" t="e">
        <f>L241/Ф_2!J239</f>
        <v>#DIV/0!</v>
      </c>
      <c r="M266" s="84" t="s">
        <v>30</v>
      </c>
      <c r="N266" s="3" t="s">
        <v>30</v>
      </c>
      <c r="O266" s="190" t="e">
        <f>O241/Ф_2!M239</f>
        <v>#DIV/0!</v>
      </c>
      <c r="P266" s="72" t="s">
        <v>30</v>
      </c>
      <c r="Q266" s="3" t="s">
        <v>30</v>
      </c>
      <c r="R266" s="193" t="e">
        <f>R241/Ф_2!P239</f>
        <v>#DIV/0!</v>
      </c>
      <c r="S266" s="84" t="s">
        <v>30</v>
      </c>
      <c r="T266" s="3" t="s">
        <v>30</v>
      </c>
      <c r="U266" s="190" t="e">
        <f>U241/Ф_2!S239</f>
        <v>#DIV/0!</v>
      </c>
      <c r="V266" s="72" t="s">
        <v>30</v>
      </c>
      <c r="W266" s="97" t="s">
        <v>30</v>
      </c>
      <c r="X266" s="190" t="e">
        <f>X241/Ф_2!V239</f>
        <v>#DIV/0!</v>
      </c>
    </row>
    <row r="267" spans="1:24" s="32" customFormat="1" x14ac:dyDescent="0.2">
      <c r="A267" s="491"/>
      <c r="B267" s="7" t="s">
        <v>177</v>
      </c>
      <c r="C267" s="494"/>
      <c r="D267" s="313"/>
      <c r="E267" s="314"/>
      <c r="F267" s="315"/>
      <c r="G267" s="84" t="s">
        <v>30</v>
      </c>
      <c r="H267" s="47" t="s">
        <v>30</v>
      </c>
      <c r="I267" s="190" t="e">
        <f>I242/Ф_2!G240</f>
        <v>#DIV/0!</v>
      </c>
      <c r="J267" s="72" t="s">
        <v>30</v>
      </c>
      <c r="K267" s="3" t="s">
        <v>30</v>
      </c>
      <c r="L267" s="193" t="e">
        <f>L242/Ф_2!J240</f>
        <v>#DIV/0!</v>
      </c>
      <c r="M267" s="84" t="s">
        <v>30</v>
      </c>
      <c r="N267" s="3" t="s">
        <v>30</v>
      </c>
      <c r="O267" s="190" t="e">
        <f>O242/Ф_2!M240</f>
        <v>#DIV/0!</v>
      </c>
      <c r="P267" s="72" t="s">
        <v>30</v>
      </c>
      <c r="Q267" s="3" t="s">
        <v>30</v>
      </c>
      <c r="R267" s="193" t="e">
        <f>R242/Ф_2!P240</f>
        <v>#DIV/0!</v>
      </c>
      <c r="S267" s="84" t="s">
        <v>30</v>
      </c>
      <c r="T267" s="3" t="s">
        <v>30</v>
      </c>
      <c r="U267" s="190" t="e">
        <f>U242/Ф_2!S240</f>
        <v>#DIV/0!</v>
      </c>
      <c r="V267" s="72" t="s">
        <v>30</v>
      </c>
      <c r="W267" s="97" t="s">
        <v>30</v>
      </c>
      <c r="X267" s="190" t="e">
        <f>X242/Ф_2!V240</f>
        <v>#DIV/0!</v>
      </c>
    </row>
    <row r="268" spans="1:24" s="32" customFormat="1" ht="12.75" thickBot="1" x14ac:dyDescent="0.25">
      <c r="A268" s="492"/>
      <c r="B268" s="8" t="s">
        <v>178</v>
      </c>
      <c r="C268" s="495"/>
      <c r="D268" s="322"/>
      <c r="E268" s="323"/>
      <c r="F268" s="324"/>
      <c r="G268" s="85" t="s">
        <v>30</v>
      </c>
      <c r="H268" s="48" t="s">
        <v>30</v>
      </c>
      <c r="I268" s="191" t="e">
        <f>I243/Ф_2!G241</f>
        <v>#DIV/0!</v>
      </c>
      <c r="J268" s="73" t="s">
        <v>30</v>
      </c>
      <c r="K268" s="9" t="s">
        <v>30</v>
      </c>
      <c r="L268" s="194" t="e">
        <f>L243/Ф_2!J241</f>
        <v>#DIV/0!</v>
      </c>
      <c r="M268" s="85" t="s">
        <v>30</v>
      </c>
      <c r="N268" s="9" t="s">
        <v>30</v>
      </c>
      <c r="O268" s="191" t="e">
        <f>O243/Ф_2!M241</f>
        <v>#DIV/0!</v>
      </c>
      <c r="P268" s="73" t="s">
        <v>30</v>
      </c>
      <c r="Q268" s="9" t="s">
        <v>30</v>
      </c>
      <c r="R268" s="194" t="e">
        <f>R243/Ф_2!P241</f>
        <v>#DIV/0!</v>
      </c>
      <c r="S268" s="85" t="s">
        <v>30</v>
      </c>
      <c r="T268" s="9" t="s">
        <v>30</v>
      </c>
      <c r="U268" s="191" t="e">
        <f>U243/Ф_2!S241</f>
        <v>#DIV/0!</v>
      </c>
      <c r="V268" s="73" t="s">
        <v>30</v>
      </c>
      <c r="W268" s="98" t="s">
        <v>30</v>
      </c>
      <c r="X268" s="191" t="e">
        <f>X243/Ф_2!V241</f>
        <v>#DIV/0!</v>
      </c>
    </row>
    <row r="269" spans="1:24" ht="13.9" customHeight="1" thickBot="1" x14ac:dyDescent="0.25">
      <c r="A269" s="120">
        <v>1</v>
      </c>
      <c r="B269" s="125">
        <v>2</v>
      </c>
      <c r="C269" s="120">
        <v>3</v>
      </c>
      <c r="G269" s="125">
        <v>4</v>
      </c>
      <c r="H269" s="123">
        <v>5</v>
      </c>
      <c r="I269" s="126">
        <v>6</v>
      </c>
      <c r="J269" s="127">
        <v>7</v>
      </c>
      <c r="K269" s="123">
        <v>8</v>
      </c>
      <c r="L269" s="128">
        <v>9</v>
      </c>
      <c r="M269" s="125">
        <v>10</v>
      </c>
      <c r="N269" s="123">
        <v>11</v>
      </c>
      <c r="O269" s="126">
        <v>12</v>
      </c>
      <c r="P269" s="127">
        <v>13</v>
      </c>
      <c r="Q269" s="123">
        <v>14</v>
      </c>
      <c r="R269" s="128">
        <v>15</v>
      </c>
      <c r="S269" s="125">
        <v>16</v>
      </c>
      <c r="T269" s="123">
        <v>17</v>
      </c>
      <c r="U269" s="126">
        <v>18</v>
      </c>
      <c r="V269" s="127">
        <v>19</v>
      </c>
      <c r="W269" s="123">
        <v>20</v>
      </c>
      <c r="X269" s="126">
        <v>21</v>
      </c>
    </row>
    <row r="270" spans="1:24" s="32" customFormat="1" ht="12" customHeight="1" x14ac:dyDescent="0.2">
      <c r="A270" s="490" t="s">
        <v>47</v>
      </c>
      <c r="B270" s="5" t="s">
        <v>176</v>
      </c>
      <c r="C270" s="493" t="s">
        <v>16</v>
      </c>
      <c r="D270" s="404"/>
      <c r="E270" s="405"/>
      <c r="F270" s="406"/>
      <c r="G270" s="83" t="s">
        <v>30</v>
      </c>
      <c r="H270" s="46" t="s">
        <v>30</v>
      </c>
      <c r="I270" s="178" t="e">
        <f>I232/Ф_2!H230</f>
        <v>#DIV/0!</v>
      </c>
      <c r="J270" s="71" t="s">
        <v>30</v>
      </c>
      <c r="K270" s="6" t="s">
        <v>30</v>
      </c>
      <c r="L270" s="413" t="e">
        <f>L232/Ф_2!J230</f>
        <v>#DIV/0!</v>
      </c>
      <c r="M270" s="83" t="s">
        <v>30</v>
      </c>
      <c r="N270" s="6" t="s">
        <v>30</v>
      </c>
      <c r="O270" s="178" t="e">
        <f>O232/Ф_2!L230</f>
        <v>#DIV/0!</v>
      </c>
      <c r="P270" s="71" t="s">
        <v>30</v>
      </c>
      <c r="Q270" s="6" t="s">
        <v>30</v>
      </c>
      <c r="R270" s="178" t="e">
        <f>R232/Ф_2!N230</f>
        <v>#DIV/0!</v>
      </c>
      <c r="S270" s="83" t="s">
        <v>30</v>
      </c>
      <c r="T270" s="6" t="s">
        <v>30</v>
      </c>
      <c r="U270" s="184" t="e">
        <f>U232/Ф_2!P230</f>
        <v>#DIV/0!</v>
      </c>
      <c r="V270" s="71" t="s">
        <v>30</v>
      </c>
      <c r="W270" s="96" t="s">
        <v>30</v>
      </c>
      <c r="X270" s="184" t="e">
        <f>X232/Ф_2!R230</f>
        <v>#DIV/0!</v>
      </c>
    </row>
    <row r="271" spans="1:24" s="32" customFormat="1" x14ac:dyDescent="0.2">
      <c r="A271" s="491"/>
      <c r="B271" s="7" t="s">
        <v>10</v>
      </c>
      <c r="C271" s="494"/>
      <c r="D271" s="407"/>
      <c r="E271" s="408"/>
      <c r="F271" s="409"/>
      <c r="G271" s="84" t="s">
        <v>30</v>
      </c>
      <c r="H271" s="47" t="s">
        <v>30</v>
      </c>
      <c r="I271" s="184" t="e">
        <f>I233/Ф_2!H231</f>
        <v>#DIV/0!</v>
      </c>
      <c r="J271" s="72" t="s">
        <v>30</v>
      </c>
      <c r="K271" s="3" t="s">
        <v>30</v>
      </c>
      <c r="L271" s="179" t="e">
        <f>L233/Ф_2!J231</f>
        <v>#DIV/0!</v>
      </c>
      <c r="M271" s="84" t="s">
        <v>30</v>
      </c>
      <c r="N271" s="3" t="s">
        <v>30</v>
      </c>
      <c r="O271" s="184" t="e">
        <f>O233/Ф_2!L231</f>
        <v>#DIV/0!</v>
      </c>
      <c r="P271" s="72" t="s">
        <v>30</v>
      </c>
      <c r="Q271" s="3" t="s">
        <v>30</v>
      </c>
      <c r="R271" s="184" t="e">
        <f>R233/Ф_2!N231</f>
        <v>#DIV/0!</v>
      </c>
      <c r="S271" s="84" t="s">
        <v>30</v>
      </c>
      <c r="T271" s="3" t="s">
        <v>30</v>
      </c>
      <c r="U271" s="184" t="e">
        <f>U233/Ф_2!P231</f>
        <v>#DIV/0!</v>
      </c>
      <c r="V271" s="72" t="s">
        <v>30</v>
      </c>
      <c r="W271" s="97" t="s">
        <v>30</v>
      </c>
      <c r="X271" s="184" t="e">
        <f>X233/Ф_2!R231</f>
        <v>#DIV/0!</v>
      </c>
    </row>
    <row r="272" spans="1:24" s="32" customFormat="1" x14ac:dyDescent="0.2">
      <c r="A272" s="491"/>
      <c r="B272" s="7" t="s">
        <v>177</v>
      </c>
      <c r="C272" s="494"/>
      <c r="D272" s="407"/>
      <c r="E272" s="408"/>
      <c r="F272" s="409"/>
      <c r="G272" s="84" t="s">
        <v>30</v>
      </c>
      <c r="H272" s="47" t="s">
        <v>30</v>
      </c>
      <c r="I272" s="184" t="e">
        <f>I234/Ф_2!H232</f>
        <v>#DIV/0!</v>
      </c>
      <c r="J272" s="72" t="s">
        <v>30</v>
      </c>
      <c r="K272" s="3" t="s">
        <v>30</v>
      </c>
      <c r="L272" s="179" t="e">
        <f>L234/Ф_2!J232</f>
        <v>#DIV/0!</v>
      </c>
      <c r="M272" s="84" t="s">
        <v>30</v>
      </c>
      <c r="N272" s="3" t="s">
        <v>30</v>
      </c>
      <c r="O272" s="179" t="e">
        <f>O234/Ф_2!L232</f>
        <v>#DIV/0!</v>
      </c>
      <c r="P272" s="72" t="s">
        <v>30</v>
      </c>
      <c r="Q272" s="3" t="s">
        <v>30</v>
      </c>
      <c r="R272" s="179" t="e">
        <f>R234/Ф_2!N232</f>
        <v>#DIV/0!</v>
      </c>
      <c r="S272" s="84" t="s">
        <v>30</v>
      </c>
      <c r="T272" s="3" t="s">
        <v>30</v>
      </c>
      <c r="U272" s="184" t="e">
        <f>U234/Ф_2!P232</f>
        <v>#DIV/0!</v>
      </c>
      <c r="V272" s="72" t="s">
        <v>30</v>
      </c>
      <c r="W272" s="97" t="s">
        <v>30</v>
      </c>
      <c r="X272" s="184" t="e">
        <f>X234/Ф_2!R232</f>
        <v>#DIV/0!</v>
      </c>
    </row>
    <row r="273" spans="1:24" s="32" customFormat="1" ht="12.75" thickBot="1" x14ac:dyDescent="0.25">
      <c r="A273" s="491"/>
      <c r="B273" s="8" t="s">
        <v>178</v>
      </c>
      <c r="C273" s="495"/>
      <c r="D273" s="407"/>
      <c r="E273" s="408"/>
      <c r="F273" s="409"/>
      <c r="G273" s="85" t="s">
        <v>30</v>
      </c>
      <c r="H273" s="65" t="s">
        <v>30</v>
      </c>
      <c r="I273" s="195" t="e">
        <f>I235/Ф_2!H233</f>
        <v>#DIV/0!</v>
      </c>
      <c r="J273" s="73" t="s">
        <v>30</v>
      </c>
      <c r="K273" s="9" t="s">
        <v>30</v>
      </c>
      <c r="L273" s="196" t="e">
        <f>L235/Ф_2!J233</f>
        <v>#DIV/0!</v>
      </c>
      <c r="M273" s="85" t="s">
        <v>30</v>
      </c>
      <c r="N273" s="9" t="s">
        <v>30</v>
      </c>
      <c r="O273" s="184" t="e">
        <f>O235/Ф_2!L233</f>
        <v>#DIV/0!</v>
      </c>
      <c r="P273" s="73" t="s">
        <v>30</v>
      </c>
      <c r="Q273" s="9" t="s">
        <v>30</v>
      </c>
      <c r="R273" s="196" t="e">
        <f>R235/Ф_2!N233</f>
        <v>#DIV/0!</v>
      </c>
      <c r="S273" s="85" t="s">
        <v>30</v>
      </c>
      <c r="T273" s="9" t="s">
        <v>30</v>
      </c>
      <c r="U273" s="389" t="e">
        <f>U235/Ф_2!P233</f>
        <v>#DIV/0!</v>
      </c>
      <c r="V273" s="79" t="s">
        <v>30</v>
      </c>
      <c r="W273" s="99" t="s">
        <v>30</v>
      </c>
      <c r="X273" s="389" t="e">
        <f>X235/Ф_2!R233</f>
        <v>#DIV/0!</v>
      </c>
    </row>
    <row r="274" spans="1:24" s="32" customFormat="1" x14ac:dyDescent="0.2">
      <c r="A274" s="491"/>
      <c r="B274" s="5" t="s">
        <v>176</v>
      </c>
      <c r="C274" s="493" t="s">
        <v>17</v>
      </c>
      <c r="D274" s="407"/>
      <c r="E274" s="408"/>
      <c r="F274" s="409"/>
      <c r="G274" s="83" t="s">
        <v>30</v>
      </c>
      <c r="H274" s="46" t="s">
        <v>30</v>
      </c>
      <c r="I274" s="178" t="e">
        <f>I236/Ф_2!H234</f>
        <v>#DIV/0!</v>
      </c>
      <c r="J274" s="71" t="s">
        <v>30</v>
      </c>
      <c r="K274" s="6" t="s">
        <v>30</v>
      </c>
      <c r="L274" s="413" t="e">
        <f>L236/Ф_2!J234</f>
        <v>#DIV/0!</v>
      </c>
      <c r="M274" s="83" t="s">
        <v>30</v>
      </c>
      <c r="N274" s="6" t="s">
        <v>30</v>
      </c>
      <c r="O274" s="178" t="e">
        <f>O236/Ф_2!L234</f>
        <v>#DIV/0!</v>
      </c>
      <c r="P274" s="71" t="s">
        <v>30</v>
      </c>
      <c r="Q274" s="6" t="s">
        <v>30</v>
      </c>
      <c r="R274" s="178" t="e">
        <f>R236/Ф_2!N234</f>
        <v>#DIV/0!</v>
      </c>
      <c r="S274" s="83" t="s">
        <v>30</v>
      </c>
      <c r="T274" s="96" t="s">
        <v>30</v>
      </c>
      <c r="U274" s="178" t="e">
        <f>U236/Ф_2!P234</f>
        <v>#DIV/0!</v>
      </c>
      <c r="V274" s="83" t="s">
        <v>30</v>
      </c>
      <c r="W274" s="96" t="s">
        <v>30</v>
      </c>
      <c r="X274" s="178" t="e">
        <f>X236/Ф_2!R234</f>
        <v>#DIV/0!</v>
      </c>
    </row>
    <row r="275" spans="1:24" s="32" customFormat="1" x14ac:dyDescent="0.2">
      <c r="A275" s="491"/>
      <c r="B275" s="7" t="s">
        <v>10</v>
      </c>
      <c r="C275" s="494"/>
      <c r="D275" s="407"/>
      <c r="E275" s="408"/>
      <c r="F275" s="409"/>
      <c r="G275" s="84" t="s">
        <v>30</v>
      </c>
      <c r="H275" s="47" t="s">
        <v>30</v>
      </c>
      <c r="I275" s="184" t="e">
        <f>I237/Ф_2!H235</f>
        <v>#DIV/0!</v>
      </c>
      <c r="J275" s="72" t="s">
        <v>30</v>
      </c>
      <c r="K275" s="3" t="s">
        <v>30</v>
      </c>
      <c r="L275" s="179" t="e">
        <f>L237/Ф_2!J235</f>
        <v>#DIV/0!</v>
      </c>
      <c r="M275" s="84" t="s">
        <v>30</v>
      </c>
      <c r="N275" s="3" t="s">
        <v>30</v>
      </c>
      <c r="O275" s="184" t="e">
        <f>O237/Ф_2!L235</f>
        <v>#DIV/0!</v>
      </c>
      <c r="P275" s="72" t="s">
        <v>30</v>
      </c>
      <c r="Q275" s="3" t="s">
        <v>30</v>
      </c>
      <c r="R275" s="184" t="e">
        <f>R237/Ф_2!N235</f>
        <v>#DIV/0!</v>
      </c>
      <c r="S275" s="84" t="s">
        <v>30</v>
      </c>
      <c r="T275" s="97" t="s">
        <v>30</v>
      </c>
      <c r="U275" s="184" t="e">
        <f>U237/Ф_2!P235</f>
        <v>#DIV/0!</v>
      </c>
      <c r="V275" s="84" t="s">
        <v>30</v>
      </c>
      <c r="W275" s="97" t="s">
        <v>30</v>
      </c>
      <c r="X275" s="184" t="e">
        <f>X237/Ф_2!R235</f>
        <v>#DIV/0!</v>
      </c>
    </row>
    <row r="276" spans="1:24" s="32" customFormat="1" x14ac:dyDescent="0.2">
      <c r="A276" s="491"/>
      <c r="B276" s="7" t="s">
        <v>177</v>
      </c>
      <c r="C276" s="494"/>
      <c r="D276" s="407"/>
      <c r="E276" s="408"/>
      <c r="F276" s="409"/>
      <c r="G276" s="84" t="s">
        <v>30</v>
      </c>
      <c r="H276" s="47" t="s">
        <v>30</v>
      </c>
      <c r="I276" s="184" t="e">
        <f>I238/Ф_2!H236</f>
        <v>#DIV/0!</v>
      </c>
      <c r="J276" s="72" t="s">
        <v>30</v>
      </c>
      <c r="K276" s="3" t="s">
        <v>30</v>
      </c>
      <c r="L276" s="179" t="e">
        <f>L238/Ф_2!J236</f>
        <v>#DIV/0!</v>
      </c>
      <c r="M276" s="84" t="s">
        <v>30</v>
      </c>
      <c r="N276" s="3" t="s">
        <v>30</v>
      </c>
      <c r="O276" s="179" t="e">
        <f>O238/Ф_2!L236</f>
        <v>#DIV/0!</v>
      </c>
      <c r="P276" s="72" t="s">
        <v>30</v>
      </c>
      <c r="Q276" s="3" t="s">
        <v>30</v>
      </c>
      <c r="R276" s="179" t="e">
        <f>R238/Ф_2!N236</f>
        <v>#DIV/0!</v>
      </c>
      <c r="S276" s="84" t="s">
        <v>30</v>
      </c>
      <c r="T276" s="97" t="s">
        <v>30</v>
      </c>
      <c r="U276" s="184" t="e">
        <f>U238/Ф_2!P236</f>
        <v>#DIV/0!</v>
      </c>
      <c r="V276" s="84" t="s">
        <v>30</v>
      </c>
      <c r="W276" s="97" t="s">
        <v>30</v>
      </c>
      <c r="X276" s="184" t="e">
        <f>X238/Ф_2!R236</f>
        <v>#DIV/0!</v>
      </c>
    </row>
    <row r="277" spans="1:24" s="32" customFormat="1" ht="12.75" thickBot="1" x14ac:dyDescent="0.25">
      <c r="A277" s="491"/>
      <c r="B277" s="8" t="s">
        <v>178</v>
      </c>
      <c r="C277" s="495"/>
      <c r="D277" s="407"/>
      <c r="E277" s="408"/>
      <c r="F277" s="409"/>
      <c r="G277" s="85" t="s">
        <v>30</v>
      </c>
      <c r="H277" s="48" t="s">
        <v>30</v>
      </c>
      <c r="I277" s="195" t="e">
        <f>I239/Ф_2!H237</f>
        <v>#DIV/0!</v>
      </c>
      <c r="J277" s="73" t="s">
        <v>30</v>
      </c>
      <c r="K277" s="9" t="s">
        <v>30</v>
      </c>
      <c r="L277" s="196" t="e">
        <f>L239/Ф_2!J237</f>
        <v>#DIV/0!</v>
      </c>
      <c r="M277" s="85" t="s">
        <v>30</v>
      </c>
      <c r="N277" s="9" t="s">
        <v>30</v>
      </c>
      <c r="O277" s="184" t="e">
        <f>O239/Ф_2!L237</f>
        <v>#DIV/0!</v>
      </c>
      <c r="P277" s="73" t="s">
        <v>30</v>
      </c>
      <c r="Q277" s="9" t="s">
        <v>30</v>
      </c>
      <c r="R277" s="196" t="e">
        <f>R239/Ф_2!N237</f>
        <v>#DIV/0!</v>
      </c>
      <c r="S277" s="85" t="s">
        <v>30</v>
      </c>
      <c r="T277" s="98" t="s">
        <v>30</v>
      </c>
      <c r="U277" s="195" t="e">
        <f>U239/Ф_2!P237</f>
        <v>#DIV/0!</v>
      </c>
      <c r="V277" s="85" t="s">
        <v>30</v>
      </c>
      <c r="W277" s="98" t="s">
        <v>30</v>
      </c>
      <c r="X277" s="195" t="e">
        <f>X239/Ф_2!R237</f>
        <v>#DIV/0!</v>
      </c>
    </row>
    <row r="278" spans="1:24" s="32" customFormat="1" ht="13.9" customHeight="1" x14ac:dyDescent="0.2">
      <c r="A278" s="491"/>
      <c r="B278" s="5" t="s">
        <v>176</v>
      </c>
      <c r="C278" s="493" t="s">
        <v>18</v>
      </c>
      <c r="D278" s="407"/>
      <c r="E278" s="408"/>
      <c r="F278" s="409"/>
      <c r="G278" s="83" t="s">
        <v>30</v>
      </c>
      <c r="H278" s="46" t="s">
        <v>30</v>
      </c>
      <c r="I278" s="178" t="e">
        <f>I240/Ф_2!H238</f>
        <v>#DIV/0!</v>
      </c>
      <c r="J278" s="71" t="s">
        <v>30</v>
      </c>
      <c r="K278" s="6" t="s">
        <v>30</v>
      </c>
      <c r="L278" s="413" t="e">
        <f>L240/Ф_2!J238</f>
        <v>#DIV/0!</v>
      </c>
      <c r="M278" s="83" t="s">
        <v>30</v>
      </c>
      <c r="N278" s="6" t="s">
        <v>30</v>
      </c>
      <c r="O278" s="178" t="e">
        <f>O240/Ф_2!L238</f>
        <v>#DIV/0!</v>
      </c>
      <c r="P278" s="71" t="s">
        <v>30</v>
      </c>
      <c r="Q278" s="6" t="s">
        <v>30</v>
      </c>
      <c r="R278" s="178" t="e">
        <f>R240/Ф_2!N238</f>
        <v>#DIV/0!</v>
      </c>
      <c r="S278" s="83" t="s">
        <v>30</v>
      </c>
      <c r="T278" s="6" t="s">
        <v>30</v>
      </c>
      <c r="U278" s="184" t="e">
        <f>U240/Ф_2!P238</f>
        <v>#DIV/0!</v>
      </c>
      <c r="V278" s="83" t="s">
        <v>30</v>
      </c>
      <c r="W278" s="96" t="s">
        <v>30</v>
      </c>
      <c r="X278" s="178" t="e">
        <f>X240/Ф_2!R238</f>
        <v>#DIV/0!</v>
      </c>
    </row>
    <row r="279" spans="1:24" s="32" customFormat="1" ht="13.9" customHeight="1" x14ac:dyDescent="0.2">
      <c r="A279" s="491"/>
      <c r="B279" s="7" t="s">
        <v>10</v>
      </c>
      <c r="C279" s="494"/>
      <c r="D279" s="407"/>
      <c r="E279" s="408"/>
      <c r="F279" s="409"/>
      <c r="G279" s="84" t="s">
        <v>30</v>
      </c>
      <c r="H279" s="47" t="s">
        <v>30</v>
      </c>
      <c r="I279" s="184" t="e">
        <f>I241/Ф_2!H239</f>
        <v>#DIV/0!</v>
      </c>
      <c r="J279" s="72" t="s">
        <v>30</v>
      </c>
      <c r="K279" s="3" t="s">
        <v>30</v>
      </c>
      <c r="L279" s="179" t="e">
        <f>L241/Ф_2!J239</f>
        <v>#DIV/0!</v>
      </c>
      <c r="M279" s="84" t="s">
        <v>30</v>
      </c>
      <c r="N279" s="3" t="s">
        <v>30</v>
      </c>
      <c r="O279" s="184" t="e">
        <f>O241/Ф_2!L239</f>
        <v>#DIV/0!</v>
      </c>
      <c r="P279" s="72" t="s">
        <v>30</v>
      </c>
      <c r="Q279" s="3" t="s">
        <v>30</v>
      </c>
      <c r="R279" s="184" t="e">
        <f>R241/Ф_2!N239</f>
        <v>#DIV/0!</v>
      </c>
      <c r="S279" s="84" t="s">
        <v>30</v>
      </c>
      <c r="T279" s="3" t="s">
        <v>30</v>
      </c>
      <c r="U279" s="184" t="e">
        <f>U241/Ф_2!P239</f>
        <v>#DIV/0!</v>
      </c>
      <c r="V279" s="84" t="s">
        <v>30</v>
      </c>
      <c r="W279" s="97" t="s">
        <v>30</v>
      </c>
      <c r="X279" s="184" t="e">
        <f>X241/Ф_2!R239</f>
        <v>#DIV/0!</v>
      </c>
    </row>
    <row r="280" spans="1:24" s="32" customFormat="1" ht="13.9" customHeight="1" x14ac:dyDescent="0.2">
      <c r="A280" s="491"/>
      <c r="B280" s="7" t="s">
        <v>177</v>
      </c>
      <c r="C280" s="494"/>
      <c r="D280" s="407"/>
      <c r="E280" s="408"/>
      <c r="F280" s="409"/>
      <c r="G280" s="84" t="s">
        <v>30</v>
      </c>
      <c r="H280" s="47" t="s">
        <v>30</v>
      </c>
      <c r="I280" s="184" t="e">
        <f>I242/Ф_2!H240</f>
        <v>#DIV/0!</v>
      </c>
      <c r="J280" s="72" t="s">
        <v>30</v>
      </c>
      <c r="K280" s="3" t="s">
        <v>30</v>
      </c>
      <c r="L280" s="179" t="e">
        <f>L242/Ф_2!J240</f>
        <v>#DIV/0!</v>
      </c>
      <c r="M280" s="84" t="s">
        <v>30</v>
      </c>
      <c r="N280" s="3" t="s">
        <v>30</v>
      </c>
      <c r="O280" s="179" t="e">
        <f>O242/Ф_2!L240</f>
        <v>#DIV/0!</v>
      </c>
      <c r="P280" s="72" t="s">
        <v>30</v>
      </c>
      <c r="Q280" s="3" t="s">
        <v>30</v>
      </c>
      <c r="R280" s="179" t="e">
        <f>R242/Ф_2!N240</f>
        <v>#DIV/0!</v>
      </c>
      <c r="S280" s="84" t="s">
        <v>30</v>
      </c>
      <c r="T280" s="3" t="s">
        <v>30</v>
      </c>
      <c r="U280" s="184" t="e">
        <f>U242/Ф_2!P240</f>
        <v>#DIV/0!</v>
      </c>
      <c r="V280" s="84" t="s">
        <v>30</v>
      </c>
      <c r="W280" s="97" t="s">
        <v>30</v>
      </c>
      <c r="X280" s="184" t="e">
        <f>X242/Ф_2!R240</f>
        <v>#DIV/0!</v>
      </c>
    </row>
    <row r="281" spans="1:24" s="32" customFormat="1" ht="13.9" customHeight="1" thickBot="1" x14ac:dyDescent="0.25">
      <c r="A281" s="492"/>
      <c r="B281" s="8" t="s">
        <v>178</v>
      </c>
      <c r="C281" s="495"/>
      <c r="D281" s="410"/>
      <c r="E281" s="411"/>
      <c r="F281" s="412"/>
      <c r="G281" s="92" t="s">
        <v>30</v>
      </c>
      <c r="H281" s="388" t="s">
        <v>30</v>
      </c>
      <c r="I281" s="389" t="e">
        <f>I243/Ф_2!H241</f>
        <v>#DIV/0!</v>
      </c>
      <c r="J281" s="79" t="s">
        <v>30</v>
      </c>
      <c r="K281" s="390" t="s">
        <v>30</v>
      </c>
      <c r="L281" s="196" t="e">
        <f>L243/Ф_2!J241</f>
        <v>#DIV/0!</v>
      </c>
      <c r="M281" s="92" t="s">
        <v>30</v>
      </c>
      <c r="N281" s="390" t="s">
        <v>30</v>
      </c>
      <c r="O281" s="184" t="e">
        <f>O243/Ф_2!L241</f>
        <v>#DIV/0!</v>
      </c>
      <c r="P281" s="79" t="s">
        <v>30</v>
      </c>
      <c r="Q281" s="390" t="s">
        <v>30</v>
      </c>
      <c r="R281" s="196" t="e">
        <f>R243/Ф_2!N241</f>
        <v>#DIV/0!</v>
      </c>
      <c r="S281" s="92" t="s">
        <v>30</v>
      </c>
      <c r="T281" s="390" t="s">
        <v>30</v>
      </c>
      <c r="U281" s="184" t="e">
        <f>U243/Ф_2!P241</f>
        <v>#DIV/0!</v>
      </c>
      <c r="V281" s="85" t="s">
        <v>30</v>
      </c>
      <c r="W281" s="98" t="s">
        <v>30</v>
      </c>
      <c r="X281" s="195" t="e">
        <f>X243/Ф_2!R241</f>
        <v>#DIV/0!</v>
      </c>
    </row>
    <row r="282" spans="1:24" s="32" customFormat="1" x14ac:dyDescent="0.2">
      <c r="A282" s="490" t="s">
        <v>50</v>
      </c>
      <c r="B282" s="5" t="s">
        <v>176</v>
      </c>
      <c r="C282" s="493" t="s">
        <v>16</v>
      </c>
      <c r="D282" s="310">
        <v>1</v>
      </c>
      <c r="E282" s="311"/>
      <c r="F282" s="312"/>
      <c r="G282" s="83" t="s">
        <v>30</v>
      </c>
      <c r="H282" s="46" t="s">
        <v>30</v>
      </c>
      <c r="I282" s="154">
        <f>SUMIFS(Квитанции!O:O,Квитанции!B:B,G$8,Квитанции!D:D,$B282,Квитанции!E:E,$D282,Квитанции!C:C,0)</f>
        <v>0</v>
      </c>
      <c r="J282" s="71" t="s">
        <v>30</v>
      </c>
      <c r="K282" s="6" t="s">
        <v>30</v>
      </c>
      <c r="L282" s="166">
        <f>SUMIFS(Квитанции!O:O,Квитанции!B:B,J$8,Квитанции!D:D,$B282,Квитанции!E:E,$D282,Квитанции!C:C,0)</f>
        <v>0</v>
      </c>
      <c r="M282" s="83" t="s">
        <v>30</v>
      </c>
      <c r="N282" s="6" t="s">
        <v>30</v>
      </c>
      <c r="O282" s="154">
        <f>SUMIFS(Квитанции!O:O,Квитанции!B:B,M$8,Квитанции!D:D,$B282,Квитанции!E:E,$D282,Квитанции!C:C,0)</f>
        <v>0</v>
      </c>
      <c r="P282" s="71" t="s">
        <v>30</v>
      </c>
      <c r="Q282" s="6" t="s">
        <v>30</v>
      </c>
      <c r="R282" s="166">
        <f>SUMIFS(Квитанции!O:O,Квитанции!B:B,P$8,Квитанции!D:D,$B282,Квитанции!E:E,$D282,Квитанции!C:C,0)</f>
        <v>0</v>
      </c>
      <c r="S282" s="83" t="s">
        <v>30</v>
      </c>
      <c r="T282" s="6" t="s">
        <v>30</v>
      </c>
      <c r="U282" s="154">
        <f>SUMIFS(Квитанции!O:O,Квитанции!B:B,S$8,Квитанции!D:D,$B282,Квитанции!E:E,$D282,Квитанции!C:C,0)</f>
        <v>0</v>
      </c>
      <c r="V282" s="71" t="s">
        <v>30</v>
      </c>
      <c r="W282" s="96" t="s">
        <v>30</v>
      </c>
      <c r="X282" s="198">
        <f>I282+L282+O282+R282+U282</f>
        <v>0</v>
      </c>
    </row>
    <row r="283" spans="1:24" s="32" customFormat="1" x14ac:dyDescent="0.2">
      <c r="A283" s="491"/>
      <c r="B283" s="7" t="s">
        <v>10</v>
      </c>
      <c r="C283" s="494"/>
      <c r="D283" s="313">
        <v>1</v>
      </c>
      <c r="E283" s="314"/>
      <c r="F283" s="315"/>
      <c r="G283" s="84" t="s">
        <v>30</v>
      </c>
      <c r="H283" s="47" t="s">
        <v>30</v>
      </c>
      <c r="I283" s="155">
        <f>SUMIFS(Квитанции!O:O,Квитанции!B:B,G$8,Квитанции!D:D,$B283,Квитанции!E:E,$D283,Квитанции!C:C,0)</f>
        <v>0</v>
      </c>
      <c r="J283" s="72" t="s">
        <v>30</v>
      </c>
      <c r="K283" s="3" t="s">
        <v>30</v>
      </c>
      <c r="L283" s="172">
        <f>SUMIFS(Квитанции!O:O,Квитанции!B:B,J$8,Квитанции!D:D,$B283,Квитанции!E:E,$D283,Квитанции!C:C,0)</f>
        <v>0</v>
      </c>
      <c r="M283" s="84" t="s">
        <v>30</v>
      </c>
      <c r="N283" s="3" t="s">
        <v>30</v>
      </c>
      <c r="O283" s="160">
        <f>SUMIFS(Квитанции!O:O,Квитанции!B:B,M$8,Квитанции!D:D,$B283,Квитанции!E:E,$D283,Квитанции!C:C,0)</f>
        <v>0</v>
      </c>
      <c r="P283" s="72" t="s">
        <v>30</v>
      </c>
      <c r="Q283" s="3" t="s">
        <v>30</v>
      </c>
      <c r="R283" s="172">
        <f>SUMIFS(Квитанции!O:O,Квитанции!B:B,P$8,Квитанции!D:D,$B283,Квитанции!E:E,$D283,Квитанции!C:C,0)</f>
        <v>0</v>
      </c>
      <c r="S283" s="84" t="s">
        <v>30</v>
      </c>
      <c r="T283" s="3" t="s">
        <v>30</v>
      </c>
      <c r="U283" s="160">
        <f>SUMIFS(Квитанции!O:O,Квитанции!B:B,S$8,Квитанции!D:D,$B283,Квитанции!E:E,$D283,Квитанции!C:C,0)</f>
        <v>0</v>
      </c>
      <c r="V283" s="72" t="s">
        <v>30</v>
      </c>
      <c r="W283" s="97" t="s">
        <v>30</v>
      </c>
      <c r="X283" s="155">
        <f t="shared" ref="X283:X284" si="166">I283+L283+O283+R283+U283</f>
        <v>0</v>
      </c>
    </row>
    <row r="284" spans="1:24" s="32" customFormat="1" x14ac:dyDescent="0.2">
      <c r="A284" s="491"/>
      <c r="B284" s="7" t="s">
        <v>177</v>
      </c>
      <c r="C284" s="494"/>
      <c r="D284" s="313">
        <v>1</v>
      </c>
      <c r="E284" s="314"/>
      <c r="F284" s="315"/>
      <c r="G284" s="84" t="s">
        <v>30</v>
      </c>
      <c r="H284" s="47" t="s">
        <v>30</v>
      </c>
      <c r="I284" s="155">
        <f>SUMIFS(Квитанции!O:O,Квитанции!B:B,G$8,Квитанции!D:D,$B284,Квитанции!E:E,$D284,Квитанции!C:C,0)</f>
        <v>0</v>
      </c>
      <c r="J284" s="72" t="s">
        <v>30</v>
      </c>
      <c r="K284" s="3" t="s">
        <v>30</v>
      </c>
      <c r="L284" s="172">
        <f>SUMIFS(Квитанции!O:O,Квитанции!B:B,J$8,Квитанции!D:D,$B284,Квитанции!E:E,$D284,Квитанции!C:C,0)</f>
        <v>0</v>
      </c>
      <c r="M284" s="84" t="s">
        <v>30</v>
      </c>
      <c r="N284" s="3" t="s">
        <v>30</v>
      </c>
      <c r="O284" s="160">
        <f>SUMIFS(Квитанции!O:O,Квитанции!B:B,M$8,Квитанции!D:D,$B284,Квитанции!E:E,$D284,Квитанции!C:C,0)</f>
        <v>0</v>
      </c>
      <c r="P284" s="72" t="s">
        <v>30</v>
      </c>
      <c r="Q284" s="3" t="s">
        <v>30</v>
      </c>
      <c r="R284" s="172">
        <f>SUMIFS(Квитанции!O:O,Квитанции!B:B,P$8,Квитанции!D:D,$B284,Квитанции!E:E,$D284,Квитанции!C:C,0)</f>
        <v>0</v>
      </c>
      <c r="S284" s="84" t="s">
        <v>30</v>
      </c>
      <c r="T284" s="3" t="s">
        <v>30</v>
      </c>
      <c r="U284" s="160">
        <f>SUMIFS(Квитанции!O:O,Квитанции!B:B,S$8,Квитанции!D:D,$B284,Квитанции!E:E,$D284,Квитанции!C:C,0)</f>
        <v>0</v>
      </c>
      <c r="V284" s="72" t="s">
        <v>30</v>
      </c>
      <c r="W284" s="97" t="s">
        <v>30</v>
      </c>
      <c r="X284" s="160">
        <f t="shared" si="166"/>
        <v>0</v>
      </c>
    </row>
    <row r="285" spans="1:24" s="32" customFormat="1" ht="12.75" thickBot="1" x14ac:dyDescent="0.25">
      <c r="A285" s="491"/>
      <c r="B285" s="8" t="s">
        <v>178</v>
      </c>
      <c r="C285" s="495"/>
      <c r="D285" s="313"/>
      <c r="E285" s="314"/>
      <c r="F285" s="315"/>
      <c r="G285" s="85" t="s">
        <v>30</v>
      </c>
      <c r="H285" s="65" t="s">
        <v>30</v>
      </c>
      <c r="I285" s="197">
        <f>I282+I283+I284</f>
        <v>0</v>
      </c>
      <c r="J285" s="73" t="s">
        <v>30</v>
      </c>
      <c r="K285" s="9" t="s">
        <v>30</v>
      </c>
      <c r="L285" s="199">
        <f>L282+L283+L284</f>
        <v>0</v>
      </c>
      <c r="M285" s="85" t="s">
        <v>30</v>
      </c>
      <c r="N285" s="9" t="s">
        <v>30</v>
      </c>
      <c r="O285" s="197">
        <f>O282+O283+O284</f>
        <v>0</v>
      </c>
      <c r="P285" s="73" t="s">
        <v>30</v>
      </c>
      <c r="Q285" s="9" t="s">
        <v>30</v>
      </c>
      <c r="R285" s="199">
        <f>R282+R283+R284</f>
        <v>0</v>
      </c>
      <c r="S285" s="85" t="s">
        <v>30</v>
      </c>
      <c r="T285" s="9" t="s">
        <v>30</v>
      </c>
      <c r="U285" s="197">
        <f>U282+U283+U284</f>
        <v>0</v>
      </c>
      <c r="V285" s="73" t="s">
        <v>30</v>
      </c>
      <c r="W285" s="98" t="s">
        <v>30</v>
      </c>
      <c r="X285" s="197">
        <f>X282+X283+X284</f>
        <v>0</v>
      </c>
    </row>
    <row r="286" spans="1:24" s="32" customFormat="1" x14ac:dyDescent="0.2">
      <c r="A286" s="491"/>
      <c r="B286" s="5" t="s">
        <v>176</v>
      </c>
      <c r="C286" s="493" t="s">
        <v>17</v>
      </c>
      <c r="D286" s="313">
        <v>3</v>
      </c>
      <c r="E286" s="314"/>
      <c r="F286" s="315"/>
      <c r="G286" s="83" t="s">
        <v>30</v>
      </c>
      <c r="H286" s="46" t="s">
        <v>30</v>
      </c>
      <c r="I286" s="154">
        <f>SUMIFS(Квитанции!O:O,Квитанции!B:B,G$8,Квитанции!D:D,$B286,Квитанции!E:E,$D286,Квитанции!C:C,0)</f>
        <v>0</v>
      </c>
      <c r="J286" s="71" t="s">
        <v>30</v>
      </c>
      <c r="K286" s="6" t="s">
        <v>30</v>
      </c>
      <c r="L286" s="166">
        <f>SUMIFS(Квитанции!O:O,Квитанции!B:B,J$8,Квитанции!D:D,$B286,Квитанции!E:E,$D286,Квитанции!C:C,0)</f>
        <v>0</v>
      </c>
      <c r="M286" s="83" t="s">
        <v>30</v>
      </c>
      <c r="N286" s="6" t="s">
        <v>30</v>
      </c>
      <c r="O286" s="154">
        <f>SUMIFS(Квитанции!O:O,Квитанции!B:B,M$8,Квитанции!D:D,$B286,Квитанции!E:E,$D286,Квитанции!C:C,0)</f>
        <v>0</v>
      </c>
      <c r="P286" s="71" t="s">
        <v>30</v>
      </c>
      <c r="Q286" s="6" t="s">
        <v>30</v>
      </c>
      <c r="R286" s="166">
        <f>SUMIFS(Квитанции!O:O,Квитанции!B:B,P$8,Квитанции!D:D,$B286,Квитанции!E:E,$D286,Квитанции!C:C,0)</f>
        <v>0</v>
      </c>
      <c r="S286" s="83" t="s">
        <v>30</v>
      </c>
      <c r="T286" s="6" t="s">
        <v>30</v>
      </c>
      <c r="U286" s="154">
        <f>SUMIFS(Квитанции!O:O,Квитанции!B:B,S$8,Квитанции!D:D,$B286,Квитанции!E:E,$D286,Квитанции!C:C,0)</f>
        <v>0</v>
      </c>
      <c r="V286" s="71" t="s">
        <v>30</v>
      </c>
      <c r="W286" s="96" t="s">
        <v>30</v>
      </c>
      <c r="X286" s="198">
        <f>I286+L286+O286+R286+U286</f>
        <v>0</v>
      </c>
    </row>
    <row r="287" spans="1:24" s="32" customFormat="1" x14ac:dyDescent="0.2">
      <c r="A287" s="491"/>
      <c r="B287" s="7" t="s">
        <v>10</v>
      </c>
      <c r="C287" s="494"/>
      <c r="D287" s="313">
        <v>3</v>
      </c>
      <c r="E287" s="314"/>
      <c r="F287" s="315"/>
      <c r="G287" s="84" t="s">
        <v>30</v>
      </c>
      <c r="H287" s="47" t="s">
        <v>30</v>
      </c>
      <c r="I287" s="155">
        <f>SUMIFS(Квитанции!O:O,Квитанции!B:B,G$8,Квитанции!D:D,$B287,Квитанции!E:E,$D287,Квитанции!C:C,0)</f>
        <v>0</v>
      </c>
      <c r="J287" s="72" t="s">
        <v>30</v>
      </c>
      <c r="K287" s="3" t="s">
        <v>30</v>
      </c>
      <c r="L287" s="172">
        <f>SUMIFS(Квитанции!O:O,Квитанции!B:B,J$8,Квитанции!D:D,$B287,Квитанции!E:E,$D287,Квитанции!C:C,0)</f>
        <v>0</v>
      </c>
      <c r="M287" s="84" t="s">
        <v>30</v>
      </c>
      <c r="N287" s="3" t="s">
        <v>30</v>
      </c>
      <c r="O287" s="160">
        <f>SUMIFS(Квитанции!O:O,Квитанции!B:B,M$8,Квитанции!D:D,$B287,Квитанции!E:E,$D287,Квитанции!C:C,0)</f>
        <v>0</v>
      </c>
      <c r="P287" s="72" t="s">
        <v>30</v>
      </c>
      <c r="Q287" s="3" t="s">
        <v>30</v>
      </c>
      <c r="R287" s="172">
        <f>SUMIFS(Квитанции!O:O,Квитанции!B:B,P$8,Квитанции!D:D,$B287,Квитанции!E:E,$D287,Квитанции!C:C,0)</f>
        <v>0</v>
      </c>
      <c r="S287" s="84" t="s">
        <v>30</v>
      </c>
      <c r="T287" s="3" t="s">
        <v>30</v>
      </c>
      <c r="U287" s="160">
        <f>SUMIFS(Квитанции!O:O,Квитанции!B:B,S$8,Квитанции!D:D,$B287,Квитанции!E:E,$D287,Квитанции!C:C,0)</f>
        <v>0</v>
      </c>
      <c r="V287" s="72" t="s">
        <v>30</v>
      </c>
      <c r="W287" s="97" t="s">
        <v>30</v>
      </c>
      <c r="X287" s="155">
        <f t="shared" ref="X287:X288" si="167">I287+L287+O287+R287+U287</f>
        <v>0</v>
      </c>
    </row>
    <row r="288" spans="1:24" s="32" customFormat="1" x14ac:dyDescent="0.2">
      <c r="A288" s="491"/>
      <c r="B288" s="7" t="s">
        <v>177</v>
      </c>
      <c r="C288" s="494"/>
      <c r="D288" s="313">
        <v>3</v>
      </c>
      <c r="E288" s="314"/>
      <c r="F288" s="315"/>
      <c r="G288" s="84" t="s">
        <v>30</v>
      </c>
      <c r="H288" s="47" t="s">
        <v>30</v>
      </c>
      <c r="I288" s="155">
        <f>SUMIFS(Квитанции!O:O,Квитанции!B:B,G$8,Квитанции!D:D,$B288,Квитанции!E:E,$D288,Квитанции!C:C,0)</f>
        <v>0</v>
      </c>
      <c r="J288" s="72" t="s">
        <v>30</v>
      </c>
      <c r="K288" s="3" t="s">
        <v>30</v>
      </c>
      <c r="L288" s="172">
        <f>SUMIFS(Квитанции!O:O,Квитанции!B:B,J$8,Квитанции!D:D,$B288,Квитанции!E:E,$D288,Квитанции!C:C,0)</f>
        <v>0</v>
      </c>
      <c r="M288" s="84" t="s">
        <v>30</v>
      </c>
      <c r="N288" s="3" t="s">
        <v>30</v>
      </c>
      <c r="O288" s="160">
        <f>SUMIFS(Квитанции!O:O,Квитанции!B:B,M$8,Квитанции!D:D,$B288,Квитанции!E:E,$D288,Квитанции!C:C,0)</f>
        <v>0</v>
      </c>
      <c r="P288" s="72" t="s">
        <v>30</v>
      </c>
      <c r="Q288" s="3" t="s">
        <v>30</v>
      </c>
      <c r="R288" s="172">
        <f>SUMIFS(Квитанции!O:O,Квитанции!B:B,P$8,Квитанции!D:D,$B288,Квитанции!E:E,$D288,Квитанции!C:C,0)</f>
        <v>0</v>
      </c>
      <c r="S288" s="84" t="s">
        <v>30</v>
      </c>
      <c r="T288" s="3" t="s">
        <v>30</v>
      </c>
      <c r="U288" s="160">
        <f>SUMIFS(Квитанции!O:O,Квитанции!B:B,S$8,Квитанции!D:D,$B288,Квитанции!E:E,$D288,Квитанции!C:C,0)</f>
        <v>0</v>
      </c>
      <c r="V288" s="72" t="s">
        <v>30</v>
      </c>
      <c r="W288" s="97" t="s">
        <v>30</v>
      </c>
      <c r="X288" s="160">
        <f t="shared" si="167"/>
        <v>0</v>
      </c>
    </row>
    <row r="289" spans="1:24" s="32" customFormat="1" ht="12.75" thickBot="1" x14ac:dyDescent="0.25">
      <c r="A289" s="491"/>
      <c r="B289" s="8" t="s">
        <v>178</v>
      </c>
      <c r="C289" s="495"/>
      <c r="D289" s="407"/>
      <c r="E289" s="408"/>
      <c r="F289" s="409"/>
      <c r="G289" s="85" t="s">
        <v>30</v>
      </c>
      <c r="H289" s="48" t="s">
        <v>30</v>
      </c>
      <c r="I289" s="197">
        <f>I286+I287+I288</f>
        <v>0</v>
      </c>
      <c r="J289" s="73" t="s">
        <v>30</v>
      </c>
      <c r="K289" s="9" t="s">
        <v>30</v>
      </c>
      <c r="L289" s="199">
        <f>L286+L287+L288</f>
        <v>0</v>
      </c>
      <c r="M289" s="85" t="s">
        <v>30</v>
      </c>
      <c r="N289" s="9" t="s">
        <v>30</v>
      </c>
      <c r="O289" s="197">
        <f>O286+O287+O288</f>
        <v>0</v>
      </c>
      <c r="P289" s="73" t="s">
        <v>30</v>
      </c>
      <c r="Q289" s="9" t="s">
        <v>30</v>
      </c>
      <c r="R289" s="199">
        <f>R286+R287+R288</f>
        <v>0</v>
      </c>
      <c r="S289" s="85" t="s">
        <v>30</v>
      </c>
      <c r="T289" s="9" t="s">
        <v>30</v>
      </c>
      <c r="U289" s="197">
        <f>U286+U287+U288</f>
        <v>0</v>
      </c>
      <c r="V289" s="73" t="s">
        <v>30</v>
      </c>
      <c r="W289" s="98" t="s">
        <v>30</v>
      </c>
      <c r="X289" s="197">
        <f>X286+X287+X288</f>
        <v>0</v>
      </c>
    </row>
    <row r="290" spans="1:24" s="32" customFormat="1" x14ac:dyDescent="0.2">
      <c r="A290" s="491"/>
      <c r="B290" s="5" t="s">
        <v>176</v>
      </c>
      <c r="C290" s="493" t="s">
        <v>18</v>
      </c>
      <c r="D290" s="407"/>
      <c r="E290" s="408"/>
      <c r="F290" s="409"/>
      <c r="G290" s="83" t="s">
        <v>30</v>
      </c>
      <c r="H290" s="46" t="s">
        <v>30</v>
      </c>
      <c r="I290" s="198">
        <f>I282+I286</f>
        <v>0</v>
      </c>
      <c r="J290" s="71" t="s">
        <v>30</v>
      </c>
      <c r="K290" s="6" t="s">
        <v>30</v>
      </c>
      <c r="L290" s="200">
        <f>L282+L286</f>
        <v>0</v>
      </c>
      <c r="M290" s="83" t="s">
        <v>30</v>
      </c>
      <c r="N290" s="6" t="s">
        <v>30</v>
      </c>
      <c r="O290" s="198">
        <f>O282+O286</f>
        <v>0</v>
      </c>
      <c r="P290" s="71" t="s">
        <v>30</v>
      </c>
      <c r="Q290" s="6" t="s">
        <v>30</v>
      </c>
      <c r="R290" s="200">
        <f>R282+R286</f>
        <v>0</v>
      </c>
      <c r="S290" s="83" t="s">
        <v>30</v>
      </c>
      <c r="T290" s="6" t="s">
        <v>30</v>
      </c>
      <c r="U290" s="198">
        <f>U282+U286</f>
        <v>0</v>
      </c>
      <c r="V290" s="71" t="s">
        <v>30</v>
      </c>
      <c r="W290" s="96" t="s">
        <v>30</v>
      </c>
      <c r="X290" s="198">
        <f>I290+L290+O290+R290+U290</f>
        <v>0</v>
      </c>
    </row>
    <row r="291" spans="1:24" s="32" customFormat="1" x14ac:dyDescent="0.2">
      <c r="A291" s="491"/>
      <c r="B291" s="7" t="s">
        <v>10</v>
      </c>
      <c r="C291" s="494"/>
      <c r="D291" s="407"/>
      <c r="E291" s="408"/>
      <c r="F291" s="409"/>
      <c r="G291" s="84" t="s">
        <v>30</v>
      </c>
      <c r="H291" s="47" t="s">
        <v>30</v>
      </c>
      <c r="I291" s="155">
        <f t="shared" ref="I291:I292" si="168">I283+I287</f>
        <v>0</v>
      </c>
      <c r="J291" s="72" t="s">
        <v>30</v>
      </c>
      <c r="K291" s="3" t="s">
        <v>30</v>
      </c>
      <c r="L291" s="167">
        <f t="shared" ref="L291:L292" si="169">L283+L287</f>
        <v>0</v>
      </c>
      <c r="M291" s="84" t="s">
        <v>30</v>
      </c>
      <c r="N291" s="3" t="s">
        <v>30</v>
      </c>
      <c r="O291" s="155">
        <f t="shared" ref="O291:O292" si="170">O283+O287</f>
        <v>0</v>
      </c>
      <c r="P291" s="72" t="s">
        <v>30</v>
      </c>
      <c r="Q291" s="3" t="s">
        <v>30</v>
      </c>
      <c r="R291" s="167">
        <f t="shared" ref="R291:R292" si="171">R283+R287</f>
        <v>0</v>
      </c>
      <c r="S291" s="84" t="s">
        <v>30</v>
      </c>
      <c r="T291" s="3" t="s">
        <v>30</v>
      </c>
      <c r="U291" s="155">
        <f t="shared" ref="U291:U292" si="172">U283+U287</f>
        <v>0</v>
      </c>
      <c r="V291" s="72" t="s">
        <v>30</v>
      </c>
      <c r="W291" s="97" t="s">
        <v>30</v>
      </c>
      <c r="X291" s="155">
        <f t="shared" ref="X291:X292" si="173">I291+L291+O291+R291+U291</f>
        <v>0</v>
      </c>
    </row>
    <row r="292" spans="1:24" s="32" customFormat="1" x14ac:dyDescent="0.2">
      <c r="A292" s="491"/>
      <c r="B292" s="7" t="s">
        <v>177</v>
      </c>
      <c r="C292" s="494"/>
      <c r="D292" s="407"/>
      <c r="E292" s="408"/>
      <c r="F292" s="409"/>
      <c r="G292" s="84" t="s">
        <v>30</v>
      </c>
      <c r="H292" s="47" t="s">
        <v>30</v>
      </c>
      <c r="I292" s="160">
        <f t="shared" si="168"/>
        <v>0</v>
      </c>
      <c r="J292" s="72" t="s">
        <v>30</v>
      </c>
      <c r="K292" s="3" t="s">
        <v>30</v>
      </c>
      <c r="L292" s="172">
        <f t="shared" si="169"/>
        <v>0</v>
      </c>
      <c r="M292" s="84" t="s">
        <v>30</v>
      </c>
      <c r="N292" s="3" t="s">
        <v>30</v>
      </c>
      <c r="O292" s="160">
        <f t="shared" si="170"/>
        <v>0</v>
      </c>
      <c r="P292" s="72" t="s">
        <v>30</v>
      </c>
      <c r="Q292" s="3" t="s">
        <v>30</v>
      </c>
      <c r="R292" s="172">
        <f t="shared" si="171"/>
        <v>0</v>
      </c>
      <c r="S292" s="84" t="s">
        <v>30</v>
      </c>
      <c r="T292" s="3" t="s">
        <v>30</v>
      </c>
      <c r="U292" s="160">
        <f t="shared" si="172"/>
        <v>0</v>
      </c>
      <c r="V292" s="72" t="s">
        <v>30</v>
      </c>
      <c r="W292" s="97" t="s">
        <v>30</v>
      </c>
      <c r="X292" s="160">
        <f t="shared" si="173"/>
        <v>0</v>
      </c>
    </row>
    <row r="293" spans="1:24" s="32" customFormat="1" ht="12.75" thickBot="1" x14ac:dyDescent="0.25">
      <c r="A293" s="492"/>
      <c r="B293" s="8" t="s">
        <v>178</v>
      </c>
      <c r="C293" s="495"/>
      <c r="D293" s="410"/>
      <c r="E293" s="411"/>
      <c r="F293" s="412"/>
      <c r="G293" s="85" t="s">
        <v>30</v>
      </c>
      <c r="H293" s="48" t="s">
        <v>30</v>
      </c>
      <c r="I293" s="197">
        <f>I290+I291+I292</f>
        <v>0</v>
      </c>
      <c r="J293" s="73" t="s">
        <v>30</v>
      </c>
      <c r="K293" s="9" t="s">
        <v>30</v>
      </c>
      <c r="L293" s="199">
        <f>L290+L291+L292</f>
        <v>0</v>
      </c>
      <c r="M293" s="85" t="s">
        <v>30</v>
      </c>
      <c r="N293" s="9" t="s">
        <v>30</v>
      </c>
      <c r="O293" s="197">
        <f>O290+O291+O292</f>
        <v>0</v>
      </c>
      <c r="P293" s="73" t="s">
        <v>30</v>
      </c>
      <c r="Q293" s="9" t="s">
        <v>30</v>
      </c>
      <c r="R293" s="199">
        <f>R290+R291+R292</f>
        <v>0</v>
      </c>
      <c r="S293" s="85" t="s">
        <v>30</v>
      </c>
      <c r="T293" s="9" t="s">
        <v>30</v>
      </c>
      <c r="U293" s="197">
        <f>U290+U291+U292</f>
        <v>0</v>
      </c>
      <c r="V293" s="73" t="s">
        <v>30</v>
      </c>
      <c r="W293" s="98" t="s">
        <v>30</v>
      </c>
      <c r="X293" s="197">
        <f>X290+X291+X292</f>
        <v>0</v>
      </c>
    </row>
    <row r="296" spans="1:24" x14ac:dyDescent="0.2">
      <c r="B296" s="1" t="s">
        <v>41</v>
      </c>
    </row>
  </sheetData>
  <mergeCells count="102">
    <mergeCell ref="C164:C167"/>
    <mergeCell ref="C207:C210"/>
    <mergeCell ref="C211:C214"/>
    <mergeCell ref="C23:C26"/>
    <mergeCell ref="C27:C30"/>
    <mergeCell ref="C31:C34"/>
    <mergeCell ref="C42:C45"/>
    <mergeCell ref="A282:A293"/>
    <mergeCell ref="C282:C285"/>
    <mergeCell ref="C286:C289"/>
    <mergeCell ref="C290:C293"/>
    <mergeCell ref="A93:A100"/>
    <mergeCell ref="A102:A105"/>
    <mergeCell ref="C102:C105"/>
    <mergeCell ref="A164:A167"/>
    <mergeCell ref="A168:A175"/>
    <mergeCell ref="C168:C171"/>
    <mergeCell ref="A220:A231"/>
    <mergeCell ref="A270:A281"/>
    <mergeCell ref="C93:C96"/>
    <mergeCell ref="C97:C100"/>
    <mergeCell ref="C270:C273"/>
    <mergeCell ref="C274:C277"/>
    <mergeCell ref="C278:C281"/>
    <mergeCell ref="A110:A121"/>
    <mergeCell ref="C110:C113"/>
    <mergeCell ref="C114:C117"/>
    <mergeCell ref="C46:C49"/>
    <mergeCell ref="A54:A65"/>
    <mergeCell ref="C54:C57"/>
    <mergeCell ref="C58:C61"/>
    <mergeCell ref="C62:C65"/>
    <mergeCell ref="A38:A49"/>
    <mergeCell ref="C38:C41"/>
    <mergeCell ref="C118:C121"/>
    <mergeCell ref="A4:X4"/>
    <mergeCell ref="A5:X5"/>
    <mergeCell ref="A6:X6"/>
    <mergeCell ref="A8:A9"/>
    <mergeCell ref="B8:B9"/>
    <mergeCell ref="C8:C9"/>
    <mergeCell ref="G8:I8"/>
    <mergeCell ref="J8:L8"/>
    <mergeCell ref="M8:O8"/>
    <mergeCell ref="P8:R8"/>
    <mergeCell ref="S8:U8"/>
    <mergeCell ref="V8:X8"/>
    <mergeCell ref="A11:A22"/>
    <mergeCell ref="C11:C14"/>
    <mergeCell ref="C15:C18"/>
    <mergeCell ref="C19:C22"/>
    <mergeCell ref="A23:A34"/>
    <mergeCell ref="C66:C69"/>
    <mergeCell ref="C70:C73"/>
    <mergeCell ref="C74:C77"/>
    <mergeCell ref="A78:A89"/>
    <mergeCell ref="C78:C81"/>
    <mergeCell ref="C82:C85"/>
    <mergeCell ref="C86:C89"/>
    <mergeCell ref="A66:A77"/>
    <mergeCell ref="A149:A160"/>
    <mergeCell ref="C149:C152"/>
    <mergeCell ref="C153:C156"/>
    <mergeCell ref="C157:C160"/>
    <mergeCell ref="A122:A133"/>
    <mergeCell ref="C122:C125"/>
    <mergeCell ref="C126:C129"/>
    <mergeCell ref="C130:C133"/>
    <mergeCell ref="A137:A148"/>
    <mergeCell ref="C137:C140"/>
    <mergeCell ref="C141:C144"/>
    <mergeCell ref="C145:C148"/>
    <mergeCell ref="A188:A199"/>
    <mergeCell ref="C188:C191"/>
    <mergeCell ref="C192:C195"/>
    <mergeCell ref="C196:C199"/>
    <mergeCell ref="C220:C223"/>
    <mergeCell ref="C172:C175"/>
    <mergeCell ref="A176:A187"/>
    <mergeCell ref="C176:C179"/>
    <mergeCell ref="C180:C183"/>
    <mergeCell ref="C184:C187"/>
    <mergeCell ref="C224:C227"/>
    <mergeCell ref="C228:C231"/>
    <mergeCell ref="A203:A214"/>
    <mergeCell ref="C203:C206"/>
    <mergeCell ref="A254:A256"/>
    <mergeCell ref="B254:C254"/>
    <mergeCell ref="B255:C255"/>
    <mergeCell ref="B256:C256"/>
    <mergeCell ref="A257:A268"/>
    <mergeCell ref="C257:C260"/>
    <mergeCell ref="C261:C264"/>
    <mergeCell ref="C265:C268"/>
    <mergeCell ref="A232:A243"/>
    <mergeCell ref="C232:C235"/>
    <mergeCell ref="C236:C239"/>
    <mergeCell ref="C240:C243"/>
    <mergeCell ref="A251:A253"/>
    <mergeCell ref="B251:C251"/>
    <mergeCell ref="B252:C252"/>
    <mergeCell ref="B253:C253"/>
  </mergeCells>
  <pageMargins left="0" right="0" top="0" bottom="0" header="0.31496062992125984" footer="0.31496062992125984"/>
  <pageSetup paperSize="9" scale="90" orientation="landscape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76"/>
  <sheetViews>
    <sheetView zoomScaleNormal="100" workbookViewId="0">
      <selection activeCell="A5" sqref="A5:R5"/>
    </sheetView>
  </sheetViews>
  <sheetFormatPr defaultRowHeight="12" x14ac:dyDescent="0.2"/>
  <cols>
    <col min="1" max="1" width="9.33203125" style="1"/>
    <col min="2" max="2" width="11.83203125" style="1" bestFit="1" customWidth="1"/>
    <col min="3" max="3" width="4.5" style="11" bestFit="1" customWidth="1"/>
    <col min="4" max="6" width="11.1640625" style="300" hidden="1" customWidth="1"/>
    <col min="7" max="7" width="11.5" style="2" bestFit="1" customWidth="1"/>
    <col min="8" max="9" width="14.6640625" style="2" customWidth="1"/>
    <col min="10" max="16" width="13.6640625" style="2" customWidth="1"/>
    <col min="17" max="17" width="13.6640625" style="207" customWidth="1"/>
    <col min="18" max="18" width="15.5" style="207" customWidth="1"/>
  </cols>
  <sheetData>
    <row r="1" spans="1:18" x14ac:dyDescent="0.2">
      <c r="R1" s="207" t="s">
        <v>60</v>
      </c>
    </row>
    <row r="2" spans="1:18" x14ac:dyDescent="0.2">
      <c r="A2" s="416" t="str">
        <f>Ф_2!A2</f>
        <v>{org_name}</v>
      </c>
      <c r="Q2" s="415" t="s">
        <v>209</v>
      </c>
      <c r="R2" s="207" t="str">
        <f>Ф_2!R2</f>
        <v>{date_print}</v>
      </c>
    </row>
    <row r="3" spans="1:18" x14ac:dyDescent="0.2">
      <c r="Q3" s="1"/>
    </row>
    <row r="4" spans="1:18" ht="15.75" x14ac:dyDescent="0.25">
      <c r="A4" s="521" t="s">
        <v>28</v>
      </c>
      <c r="B4" s="521"/>
      <c r="C4" s="521"/>
      <c r="D4" s="521"/>
      <c r="E4" s="521"/>
      <c r="F4" s="521"/>
      <c r="G4" s="521"/>
      <c r="H4" s="521"/>
      <c r="I4" s="521"/>
      <c r="J4" s="521"/>
      <c r="K4" s="521"/>
      <c r="L4" s="521"/>
      <c r="M4" s="521"/>
      <c r="N4" s="521"/>
      <c r="O4" s="521"/>
      <c r="P4" s="521"/>
      <c r="Q4" s="521"/>
      <c r="R4" s="521"/>
    </row>
    <row r="5" spans="1:18" ht="15.75" x14ac:dyDescent="0.25">
      <c r="A5" s="514" t="s">
        <v>210</v>
      </c>
      <c r="B5" s="514"/>
      <c r="C5" s="514"/>
      <c r="D5" s="514"/>
      <c r="E5" s="514"/>
      <c r="F5" s="514"/>
      <c r="G5" s="514"/>
      <c r="H5" s="514"/>
      <c r="I5" s="514"/>
      <c r="J5" s="514"/>
      <c r="K5" s="514"/>
      <c r="L5" s="514"/>
      <c r="M5" s="514"/>
      <c r="N5" s="514"/>
      <c r="O5" s="514"/>
      <c r="P5" s="514"/>
      <c r="Q5" s="514"/>
      <c r="R5" s="514"/>
    </row>
    <row r="6" spans="1:18" ht="15.75" x14ac:dyDescent="0.25">
      <c r="A6" s="514" t="str">
        <f>Ф_2!A6</f>
        <v>за период с {date_report_begin} г.  по  {date_report_end} г.</v>
      </c>
      <c r="B6" s="515"/>
      <c r="C6" s="515"/>
      <c r="D6" s="515"/>
      <c r="E6" s="515"/>
      <c r="F6" s="515"/>
      <c r="G6" s="515"/>
      <c r="H6" s="515"/>
      <c r="I6" s="515"/>
      <c r="J6" s="515"/>
      <c r="K6" s="515"/>
      <c r="L6" s="515"/>
      <c r="M6" s="515"/>
      <c r="N6" s="515"/>
      <c r="O6" s="515"/>
      <c r="P6" s="515"/>
      <c r="Q6" s="515"/>
      <c r="R6" s="515"/>
    </row>
    <row r="7" spans="1:18" ht="17.45" customHeight="1" thickBot="1" x14ac:dyDescent="0.25">
      <c r="A7" s="27"/>
      <c r="B7" s="27"/>
      <c r="C7" s="27"/>
      <c r="D7" s="301"/>
      <c r="E7" s="301"/>
      <c r="F7" s="301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18" ht="12.75" customHeight="1" thickBot="1" x14ac:dyDescent="0.25">
      <c r="A8" s="519" t="s">
        <v>24</v>
      </c>
      <c r="B8" s="510" t="s">
        <v>25</v>
      </c>
      <c r="C8" s="512"/>
      <c r="D8" s="302"/>
      <c r="E8" s="303"/>
      <c r="F8" s="303"/>
      <c r="G8" s="516" t="str">
        <f>Ф_2!G8</f>
        <v>Брест</v>
      </c>
      <c r="H8" s="517"/>
      <c r="I8" s="518" t="str">
        <f>Ф_2!I8</f>
        <v>Кобрин</v>
      </c>
      <c r="J8" s="518"/>
      <c r="K8" s="516" t="str">
        <f>Ф_2!K8</f>
        <v>Каменец</v>
      </c>
      <c r="L8" s="517"/>
      <c r="M8" s="518" t="str">
        <f>Ф_2!M8</f>
        <v>Жабинка</v>
      </c>
      <c r="N8" s="518"/>
      <c r="O8" s="516" t="str">
        <f>Ф_2!O8</f>
        <v>Малорита</v>
      </c>
      <c r="P8" s="517"/>
      <c r="Q8" s="518" t="str">
        <f>Ф_2!Q8</f>
        <v>ИТОГО</v>
      </c>
      <c r="R8" s="517"/>
    </row>
    <row r="9" spans="1:18" ht="25.9" customHeight="1" thickBot="1" x14ac:dyDescent="0.25">
      <c r="A9" s="520"/>
      <c r="B9" s="511"/>
      <c r="C9" s="503"/>
      <c r="D9" s="304" t="s">
        <v>197</v>
      </c>
      <c r="E9" s="305" t="s">
        <v>24</v>
      </c>
      <c r="F9" s="305" t="s">
        <v>198</v>
      </c>
      <c r="G9" s="82" t="s">
        <v>15</v>
      </c>
      <c r="H9" s="64" t="s">
        <v>20</v>
      </c>
      <c r="I9" s="40" t="s">
        <v>15</v>
      </c>
      <c r="J9" s="95" t="s">
        <v>20</v>
      </c>
      <c r="K9" s="82" t="s">
        <v>15</v>
      </c>
      <c r="L9" s="64" t="s">
        <v>20</v>
      </c>
      <c r="M9" s="40" t="s">
        <v>15</v>
      </c>
      <c r="N9" s="95" t="s">
        <v>20</v>
      </c>
      <c r="O9" s="82" t="s">
        <v>15</v>
      </c>
      <c r="P9" s="64" t="s">
        <v>20</v>
      </c>
      <c r="Q9" s="40" t="s">
        <v>15</v>
      </c>
      <c r="R9" s="64" t="s">
        <v>20</v>
      </c>
    </row>
    <row r="10" spans="1:18" ht="11.45" customHeight="1" thickBot="1" x14ac:dyDescent="0.25">
      <c r="A10" s="110">
        <v>1</v>
      </c>
      <c r="B10" s="106">
        <v>2</v>
      </c>
      <c r="C10" s="395">
        <v>3</v>
      </c>
      <c r="D10" s="306"/>
      <c r="E10" s="306"/>
      <c r="F10" s="306"/>
      <c r="G10" s="106">
        <v>4</v>
      </c>
      <c r="H10" s="108">
        <v>5</v>
      </c>
      <c r="I10" s="106">
        <v>6</v>
      </c>
      <c r="J10" s="108">
        <v>7</v>
      </c>
      <c r="K10" s="106">
        <v>8</v>
      </c>
      <c r="L10" s="108">
        <v>9</v>
      </c>
      <c r="M10" s="106">
        <v>10</v>
      </c>
      <c r="N10" s="108">
        <v>11</v>
      </c>
      <c r="O10" s="106">
        <v>12</v>
      </c>
      <c r="P10" s="108">
        <v>13</v>
      </c>
      <c r="Q10" s="106">
        <v>14</v>
      </c>
      <c r="R10" s="107">
        <v>15</v>
      </c>
    </row>
    <row r="11" spans="1:18" ht="12" customHeight="1" x14ac:dyDescent="0.2">
      <c r="A11" s="508" t="s">
        <v>4</v>
      </c>
      <c r="B11" s="5" t="s">
        <v>176</v>
      </c>
      <c r="C11" s="505" t="s">
        <v>16</v>
      </c>
      <c r="D11" s="310">
        <v>1</v>
      </c>
      <c r="E11" s="311" t="s">
        <v>199</v>
      </c>
      <c r="F11" s="312">
        <v>1</v>
      </c>
      <c r="G11" s="83">
        <f>SUMIFS(Абоненты!L:L,Абоненты!B:B,G$8,Абоненты!C:C,0,Абоненты!D:D,$B11,Абоненты!E:E,$D11,Абоненты!F:F,$F11,Абоненты!J:J,$E11,Абоненты!I:I,1)</f>
        <v>0</v>
      </c>
      <c r="H11" s="326">
        <f>SUMIFS(Квитанции!P:P,Квитанции!B:B,G$8,Квитанции!D:D,$B11,Квитанции!E:E,$D11,Квитанции!K:K,$E11,Квитанции!F:F,$F11,Квитанции!C:C,0,Квитанции!J:J,1)</f>
        <v>0</v>
      </c>
      <c r="I11" s="75">
        <f>SUMIFS(Абоненты!L:L,Абоненты!B:B,I$8,Абоненты!C:C,0,Абоненты!D:D,$B11,Абоненты!E:E,$D11,Абоненты!F:F,$F11,Абоненты!J:J,$E11,Абоненты!I:I,1)</f>
        <v>0</v>
      </c>
      <c r="J11" s="97">
        <f>SUMIFS(Квитанции!P:P,Квитанции!B:B,I$8,Квитанции!D:D,$B11,Квитанции!E:E,$D11,Квитанции!K:K,$E11,Квитанции!F:F,$F11,Квитанции!C:C,0,Квитанции!J:J,1)</f>
        <v>0</v>
      </c>
      <c r="K11" s="89">
        <f>SUMIFS(Абоненты!L:L,Абоненты!B:B,K$8,Абоненты!C:C,0,Абоненты!D:D,$B11,Абоненты!E:E,$D11,Абоненты!F:F,$F11,Абоненты!J:J,$E11,Абоненты!I:I,1)</f>
        <v>0</v>
      </c>
      <c r="L11" s="248">
        <f>SUMIFS(Квитанции!P:P,Квитанции!B:B,K$8,Квитанции!D:D,$B11,Квитанции!E:E,$D11,Квитанции!K:K,$E11,Квитанции!F:F,$F11,Квитанции!C:C,0,Квитанции!J:J,1)</f>
        <v>0</v>
      </c>
      <c r="M11" s="75">
        <f>SUMIFS(Абоненты!L:L,Абоненты!B:B,M$8,Абоненты!C:C,0,Абоненты!D:D,$B11,Абоненты!E:E,$D11,Абоненты!F:F,$F11,Абоненты!J:J,$E11,Абоненты!I:I,1)</f>
        <v>0</v>
      </c>
      <c r="N11" s="246">
        <f>SUMIFS(Квитанции!P:P,Квитанции!B:B,M$8,Квитанции!D:D,$B11,Квитанции!E:E,$D11,Квитанции!K:K,$E11,Квитанции!F:F,$F11,Квитанции!C:C,0,Квитанции!J:J,1)</f>
        <v>0</v>
      </c>
      <c r="O11" s="89">
        <f>SUMIFS(Абоненты!L:L,Абоненты!B:B,O$8,Абоненты!C:C,0,Абоненты!D:D,$B11,Абоненты!E:E,$D11,Абоненты!F:F,$F11,Абоненты!J:J,$E11,Абоненты!I:I,1)</f>
        <v>0</v>
      </c>
      <c r="P11" s="248">
        <f>SUMIFS(Квитанции!P:P,Квитанции!B:B,O$8,Квитанции!D:D,$B11,Квитанции!E:E,$D11,Квитанции!K:K,$E11,Квитанции!F:F,$F11,Квитанции!C:C,0,Квитанции!J:J,1)</f>
        <v>0</v>
      </c>
      <c r="Q11" s="101">
        <f>G11+I11+K11+M11+O11</f>
        <v>0</v>
      </c>
      <c r="R11" s="23">
        <f>H11+J11+L11+N11+P11</f>
        <v>0</v>
      </c>
    </row>
    <row r="12" spans="1:18" x14ac:dyDescent="0.2">
      <c r="A12" s="509"/>
      <c r="B12" s="7" t="s">
        <v>10</v>
      </c>
      <c r="C12" s="506"/>
      <c r="D12" s="313">
        <v>1</v>
      </c>
      <c r="E12" s="314" t="s">
        <v>199</v>
      </c>
      <c r="F12" s="315">
        <v>1</v>
      </c>
      <c r="G12" s="89">
        <f>SUMIFS(Абоненты!L:L,Абоненты!B:B,G$8,Абоненты!C:C,0,Абоненты!D:D,$B12,Абоненты!E:E,$D12,Абоненты!F:F,$F12,Абоненты!J:J,$E12,Абоненты!I:I,1)</f>
        <v>0</v>
      </c>
      <c r="H12" s="326">
        <f>SUMIFS(Квитанции!P:P,Квитанции!B:B,G$8,Квитанции!D:D,$B12,Квитанции!E:E,$D12,Квитанции!K:K,$E12,Квитанции!F:F,$F12,Квитанции!C:C,0,Квитанции!J:J,1)</f>
        <v>0</v>
      </c>
      <c r="I12" s="72">
        <f>SUMIFS(Абоненты!L:L,Абоненты!B:B,I$8,Абоненты!C:C,0,Абоненты!D:D,$B12,Абоненты!E:E,$D12,Абоненты!F:F,$F12,Абоненты!J:J,$E12,Абоненты!I:I,1)</f>
        <v>0</v>
      </c>
      <c r="J12" s="97">
        <f>SUMIFS(Квитанции!P:P,Квитанции!B:B,I$8,Квитанции!D:D,$B12,Квитанции!E:E,$D12,Квитанции!K:K,$E12,Квитанции!F:F,$F12,Квитанции!C:C,0,Квитанции!J:J,1)</f>
        <v>0</v>
      </c>
      <c r="K12" s="89">
        <f>SUMIFS(Абоненты!L:L,Абоненты!B:B,K$8,Абоненты!C:C,0,Абоненты!D:D,$B12,Абоненты!E:E,$D12,Абоненты!F:F,$F12,Абоненты!J:J,$E12,Абоненты!I:I,1)</f>
        <v>0</v>
      </c>
      <c r="L12" s="248">
        <f>SUMIFS(Квитанции!P:P,Квитанции!B:B,K$8,Квитанции!D:D,$B12,Квитанции!E:E,$D12,Квитанции!K:K,$E12,Квитанции!F:F,$F12,Квитанции!C:C,0,Квитанции!J:J,1)</f>
        <v>0</v>
      </c>
      <c r="M12" s="75">
        <f>SUMIFS(Абоненты!L:L,Абоненты!B:B,M$8,Абоненты!C:C,0,Абоненты!D:D,$B12,Абоненты!E:E,$D12,Абоненты!F:F,$F12,Абоненты!J:J,$E12,Абоненты!I:I,1)</f>
        <v>0</v>
      </c>
      <c r="N12" s="246">
        <f>SUMIFS(Квитанции!P:P,Квитанции!B:B,M$8,Квитанции!D:D,$B12,Квитанции!E:E,$D12,Квитанции!K:K,$E12,Квитанции!F:F,$F12,Квитанции!C:C,0,Квитанции!J:J,1)</f>
        <v>0</v>
      </c>
      <c r="O12" s="89">
        <f>SUMIFS(Абоненты!L:L,Абоненты!B:B,O$8,Абоненты!C:C,0,Абоненты!D:D,$B12,Абоненты!E:E,$D12,Абоненты!F:F,$F12,Абоненты!J:J,$E12,Абоненты!I:I,1)</f>
        <v>0</v>
      </c>
      <c r="P12" s="248">
        <f>SUMIFS(Квитанции!P:P,Квитанции!B:B,O$8,Квитанции!D:D,$B12,Квитанции!E:E,$D12,Квитанции!K:K,$E12,Квитанции!F:F,$F12,Квитанции!C:C,0,Квитанции!J:J,1)</f>
        <v>0</v>
      </c>
      <c r="Q12" s="28">
        <f t="shared" ref="Q12:R21" si="0">G12+I12+K12+M12+O12</f>
        <v>0</v>
      </c>
      <c r="R12" s="20">
        <f t="shared" si="0"/>
        <v>0</v>
      </c>
    </row>
    <row r="13" spans="1:18" x14ac:dyDescent="0.2">
      <c r="A13" s="509"/>
      <c r="B13" s="7" t="s">
        <v>177</v>
      </c>
      <c r="C13" s="506"/>
      <c r="D13" s="313">
        <v>1</v>
      </c>
      <c r="E13" s="314" t="s">
        <v>199</v>
      </c>
      <c r="F13" s="315">
        <v>1</v>
      </c>
      <c r="G13" s="84">
        <f>SUMIFS(Абоненты!L:L,Абоненты!B:B,G$8,Абоненты!C:C,0,Абоненты!D:D,$B13,Абоненты!E:E,$D13,Абоненты!F:F,$F13,Абоненты!J:J,$E13,Абоненты!I:I,1)</f>
        <v>0</v>
      </c>
      <c r="H13" s="326">
        <f>SUMIFS(Квитанции!P:P,Квитанции!B:B,G$8,Квитанции!D:D,$B13,Квитанции!E:E,$D13,Квитанции!K:K,$E13,Квитанции!F:F,$F13,Квитанции!C:C,0,Квитанции!J:J,1)</f>
        <v>0</v>
      </c>
      <c r="I13" s="72">
        <f>SUMIFS(Абоненты!L:L,Абоненты!B:B,I$8,Абоненты!C:C,0,Абоненты!D:D,$B13,Абоненты!E:E,$D13,Абоненты!F:F,$F13,Абоненты!J:J,$E13,Абоненты!I:I,1)</f>
        <v>0</v>
      </c>
      <c r="J13" s="97">
        <f>SUMIFS(Квитанции!P:P,Квитанции!B:B,I$8,Квитанции!D:D,$B13,Квитанции!E:E,$D13,Квитанции!K:K,$E13,Квитанции!F:F,$F13,Квитанции!C:C,0,Квитанции!J:J,1)</f>
        <v>0</v>
      </c>
      <c r="K13" s="89">
        <f>SUMIFS(Абоненты!L:L,Абоненты!B:B,K$8,Абоненты!C:C,0,Абоненты!D:D,$B13,Абоненты!E:E,$D13,Абоненты!F:F,$F13,Абоненты!J:J,$E13,Абоненты!I:I,1)</f>
        <v>0</v>
      </c>
      <c r="L13" s="248">
        <f>SUMIFS(Квитанции!P:P,Квитанции!B:B,K$8,Квитанции!D:D,$B13,Квитанции!E:E,$D13,Квитанции!K:K,$E13,Квитанции!F:F,$F13,Квитанции!C:C,0,Квитанции!J:J,1)</f>
        <v>0</v>
      </c>
      <c r="M13" s="75">
        <f>SUMIFS(Абоненты!L:L,Абоненты!B:B,M$8,Абоненты!C:C,0,Абоненты!D:D,$B13,Абоненты!E:E,$D13,Абоненты!F:F,$F13,Абоненты!J:J,$E13,Абоненты!I:I,1)</f>
        <v>0</v>
      </c>
      <c r="N13" s="246">
        <f>SUMIFS(Квитанции!P:P,Квитанции!B:B,M$8,Квитанции!D:D,$B13,Квитанции!E:E,$D13,Квитанции!K:K,$E13,Квитанции!F:F,$F13,Квитанции!C:C,0,Квитанции!J:J,1)</f>
        <v>0</v>
      </c>
      <c r="O13" s="89">
        <f>SUMIFS(Абоненты!L:L,Абоненты!B:B,O$8,Абоненты!C:C,0,Абоненты!D:D,$B13,Абоненты!E:E,$D13,Абоненты!F:F,$F13,Абоненты!J:J,$E13,Абоненты!I:I,1)</f>
        <v>0</v>
      </c>
      <c r="P13" s="248">
        <f>SUMIFS(Квитанции!P:P,Квитанции!B:B,O$8,Квитанции!D:D,$B13,Квитанции!E:E,$D13,Квитанции!K:K,$E13,Квитанции!F:F,$F13,Квитанции!C:C,0,Квитанции!J:J,1)</f>
        <v>0</v>
      </c>
      <c r="Q13" s="102">
        <f t="shared" si="0"/>
        <v>0</v>
      </c>
      <c r="R13" s="20">
        <f t="shared" si="0"/>
        <v>0</v>
      </c>
    </row>
    <row r="14" spans="1:18" ht="12.75" thickBot="1" x14ac:dyDescent="0.25">
      <c r="A14" s="509"/>
      <c r="B14" s="8" t="s">
        <v>12</v>
      </c>
      <c r="C14" s="507"/>
      <c r="D14" s="313"/>
      <c r="E14" s="314"/>
      <c r="F14" s="315"/>
      <c r="G14" s="307">
        <f>G11+G12+G13</f>
        <v>0</v>
      </c>
      <c r="H14" s="86">
        <f t="shared" ref="H14:R14" si="1">H11+H12+H13</f>
        <v>0</v>
      </c>
      <c r="I14" s="73">
        <f t="shared" si="1"/>
        <v>0</v>
      </c>
      <c r="J14" s="98">
        <f t="shared" si="1"/>
        <v>0</v>
      </c>
      <c r="K14" s="85">
        <f t="shared" si="1"/>
        <v>0</v>
      </c>
      <c r="L14" s="86">
        <f t="shared" si="1"/>
        <v>0</v>
      </c>
      <c r="M14" s="73">
        <f t="shared" si="1"/>
        <v>0</v>
      </c>
      <c r="N14" s="98">
        <f t="shared" si="1"/>
        <v>0</v>
      </c>
      <c r="O14" s="85">
        <f t="shared" si="1"/>
        <v>0</v>
      </c>
      <c r="P14" s="86">
        <f t="shared" si="1"/>
        <v>0</v>
      </c>
      <c r="Q14" s="77">
        <f t="shared" si="1"/>
        <v>0</v>
      </c>
      <c r="R14" s="10">
        <f t="shared" si="1"/>
        <v>0</v>
      </c>
    </row>
    <row r="15" spans="1:18" x14ac:dyDescent="0.2">
      <c r="A15" s="509"/>
      <c r="B15" s="205" t="s">
        <v>176</v>
      </c>
      <c r="C15" s="505" t="s">
        <v>17</v>
      </c>
      <c r="D15" s="313">
        <v>3</v>
      </c>
      <c r="E15" s="314" t="s">
        <v>199</v>
      </c>
      <c r="F15" s="315">
        <v>1</v>
      </c>
      <c r="G15" s="83">
        <f>SUMIFS(Абоненты!L:L,Абоненты!B:B,G$8,Абоненты!C:C,0,Абоненты!D:D,$B15,Абоненты!E:E,$D15,Абоненты!F:F,$F15,Абоненты!J:J,$E15,Абоненты!I:I,1)</f>
        <v>0</v>
      </c>
      <c r="H15" s="326">
        <f>SUMIFS(Квитанции!P:P,Квитанции!B:B,G$8,Квитанции!D:D,$B15,Квитанции!E:E,$D15,Квитанции!K:K,$E15,Квитанции!F:F,$F15,Квитанции!C:C,0,Квитанции!J:J,1)</f>
        <v>0</v>
      </c>
      <c r="I15" s="75">
        <f>SUMIFS(Абоненты!L:L,Абоненты!B:B,I$8,Абоненты!C:C,0,Абоненты!D:D,$B15,Абоненты!E:E,$D15,Абоненты!F:F,$F15,Абоненты!J:J,$E15,Абоненты!I:I,1)</f>
        <v>0</v>
      </c>
      <c r="J15" s="97">
        <f>SUMIFS(Квитанции!P:P,Квитанции!B:B,I$8,Квитанции!D:D,$B15,Квитанции!E:E,$D15,Квитанции!K:K,$E15,Квитанции!F:F,$F15,Квитанции!C:C,0,Квитанции!J:J,1)</f>
        <v>0</v>
      </c>
      <c r="K15" s="89">
        <f>SUMIFS(Абоненты!L:L,Абоненты!B:B,K$8,Абоненты!C:C,0,Абоненты!D:D,$B15,Абоненты!E:E,$D15,Абоненты!F:F,$F15,Абоненты!J:J,$E15,Абоненты!I:I,1)</f>
        <v>0</v>
      </c>
      <c r="L15" s="248">
        <f>SUMIFS(Квитанции!P:P,Квитанции!B:B,K$8,Квитанции!D:D,$B15,Квитанции!E:E,$D15,Квитанции!K:K,$E15,Квитанции!F:F,$F15,Квитанции!C:C,0,Квитанции!J:J,1)</f>
        <v>0</v>
      </c>
      <c r="M15" s="75">
        <f>SUMIFS(Абоненты!L:L,Абоненты!B:B,M$8,Абоненты!C:C,0,Абоненты!D:D,$B15,Абоненты!E:E,$D15,Абоненты!F:F,$F15,Абоненты!J:J,$E15,Абоненты!I:I,1)</f>
        <v>0</v>
      </c>
      <c r="N15" s="246">
        <f>SUMIFS(Квитанции!P:P,Квитанции!B:B,M$8,Квитанции!D:D,$B15,Квитанции!E:E,$D15,Квитанции!K:K,$E15,Квитанции!F:F,$F15,Квитанции!C:C,0,Квитанции!J:J,1)</f>
        <v>0</v>
      </c>
      <c r="O15" s="89">
        <f>SUMIFS(Абоненты!L:L,Абоненты!B:B,O$8,Абоненты!C:C,0,Абоненты!D:D,$B15,Абоненты!E:E,$D15,Абоненты!F:F,$F15,Абоненты!J:J,$E15,Абоненты!I:I,1)</f>
        <v>0</v>
      </c>
      <c r="P15" s="248">
        <f>SUMIFS(Квитанции!P:P,Квитанции!B:B,O$8,Квитанции!D:D,$B15,Квитанции!E:E,$D15,Квитанции!K:K,$E15,Квитанции!F:F,$F15,Квитанции!C:C,0,Квитанции!J:J,1)</f>
        <v>0</v>
      </c>
      <c r="Q15" s="101">
        <f>G15+I15+K15+M15+O15</f>
        <v>0</v>
      </c>
      <c r="R15" s="23">
        <f t="shared" si="0"/>
        <v>0</v>
      </c>
    </row>
    <row r="16" spans="1:18" x14ac:dyDescent="0.2">
      <c r="A16" s="509"/>
      <c r="B16" s="148" t="s">
        <v>10</v>
      </c>
      <c r="C16" s="506"/>
      <c r="D16" s="313">
        <v>3</v>
      </c>
      <c r="E16" s="314" t="s">
        <v>199</v>
      </c>
      <c r="F16" s="315">
        <v>1</v>
      </c>
      <c r="G16" s="89">
        <f>SUMIFS(Абоненты!L:L,Абоненты!B:B,G$8,Абоненты!C:C,0,Абоненты!D:D,$B16,Абоненты!E:E,$D16,Абоненты!F:F,$F16,Абоненты!J:J,$E16,Абоненты!I:I,1)</f>
        <v>0</v>
      </c>
      <c r="H16" s="326">
        <f>SUMIFS(Квитанции!P:P,Квитанции!B:B,G$8,Квитанции!D:D,$B16,Квитанции!E:E,$D16,Квитанции!K:K,$E16,Квитанции!F:F,$F16,Квитанции!C:C,0,Квитанции!J:J,1)</f>
        <v>0</v>
      </c>
      <c r="I16" s="72">
        <f>SUMIFS(Абоненты!L:L,Абоненты!B:B,I$8,Абоненты!C:C,0,Абоненты!D:D,$B16,Абоненты!E:E,$D16,Абоненты!F:F,$F16,Абоненты!J:J,$E16,Абоненты!I:I,1)</f>
        <v>0</v>
      </c>
      <c r="J16" s="97">
        <f>SUMIFS(Квитанции!P:P,Квитанции!B:B,I$8,Квитанции!D:D,$B16,Квитанции!E:E,$D16,Квитанции!K:K,$E16,Квитанции!F:F,$F16,Квитанции!C:C,0,Квитанции!J:J,1)</f>
        <v>0</v>
      </c>
      <c r="K16" s="89">
        <f>SUMIFS(Абоненты!L:L,Абоненты!B:B,K$8,Абоненты!C:C,0,Абоненты!D:D,$B16,Абоненты!E:E,$D16,Абоненты!F:F,$F16,Абоненты!J:J,$E16,Абоненты!I:I,1)</f>
        <v>0</v>
      </c>
      <c r="L16" s="248">
        <f>SUMIFS(Квитанции!P:P,Квитанции!B:B,K$8,Квитанции!D:D,$B16,Квитанции!E:E,$D16,Квитанции!K:K,$E16,Квитанции!F:F,$F16,Квитанции!C:C,0,Квитанции!J:J,1)</f>
        <v>0</v>
      </c>
      <c r="M16" s="75">
        <f>SUMIFS(Абоненты!L:L,Абоненты!B:B,M$8,Абоненты!C:C,0,Абоненты!D:D,$B16,Абоненты!E:E,$D16,Абоненты!F:F,$F16,Абоненты!J:J,$E16,Абоненты!I:I,1)</f>
        <v>0</v>
      </c>
      <c r="N16" s="246">
        <f>SUMIFS(Квитанции!P:P,Квитанции!B:B,M$8,Квитанции!D:D,$B16,Квитанции!E:E,$D16,Квитанции!K:K,$E16,Квитанции!F:F,$F16,Квитанции!C:C,0,Квитанции!J:J,1)</f>
        <v>0</v>
      </c>
      <c r="O16" s="89">
        <f>SUMIFS(Абоненты!L:L,Абоненты!B:B,O$8,Абоненты!C:C,0,Абоненты!D:D,$B16,Абоненты!E:E,$D16,Абоненты!F:F,$F16,Абоненты!J:J,$E16,Абоненты!I:I,1)</f>
        <v>0</v>
      </c>
      <c r="P16" s="248">
        <f>SUMIFS(Квитанции!P:P,Квитанции!B:B,O$8,Квитанции!D:D,$B16,Квитанции!E:E,$D16,Квитанции!K:K,$E16,Квитанции!F:F,$F16,Квитанции!C:C,0,Квитанции!J:J,1)</f>
        <v>0</v>
      </c>
      <c r="Q16" s="28">
        <f t="shared" ref="Q16:Q17" si="2">G16+I16+K16+M16+O16</f>
        <v>0</v>
      </c>
      <c r="R16" s="20">
        <f t="shared" si="0"/>
        <v>0</v>
      </c>
    </row>
    <row r="17" spans="1:18" x14ac:dyDescent="0.2">
      <c r="A17" s="509"/>
      <c r="B17" s="148" t="s">
        <v>177</v>
      </c>
      <c r="C17" s="506"/>
      <c r="D17" s="313">
        <v>3</v>
      </c>
      <c r="E17" s="314" t="s">
        <v>199</v>
      </c>
      <c r="F17" s="315">
        <v>1</v>
      </c>
      <c r="G17" s="84">
        <f>SUMIFS(Абоненты!L:L,Абоненты!B:B,G$8,Абоненты!C:C,0,Абоненты!D:D,$B17,Абоненты!E:E,$D17,Абоненты!F:F,$F17,Абоненты!J:J,$E17,Абоненты!I:I,1)</f>
        <v>0</v>
      </c>
      <c r="H17" s="326">
        <f>SUMIFS(Квитанции!P:P,Квитанции!B:B,G$8,Квитанции!D:D,$B17,Квитанции!E:E,$D17,Квитанции!K:K,$E17,Квитанции!F:F,$F17,Квитанции!C:C,0,Квитанции!J:J,1)</f>
        <v>0</v>
      </c>
      <c r="I17" s="72">
        <f>SUMIFS(Абоненты!L:L,Абоненты!B:B,I$8,Абоненты!C:C,0,Абоненты!D:D,$B17,Абоненты!E:E,$D17,Абоненты!F:F,$F17,Абоненты!J:J,$E17,Абоненты!I:I,1)</f>
        <v>0</v>
      </c>
      <c r="J17" s="97">
        <f>SUMIFS(Квитанции!P:P,Квитанции!B:B,I$8,Квитанции!D:D,$B17,Квитанции!E:E,$D17,Квитанции!K:K,$E17,Квитанции!F:F,$F17,Квитанции!C:C,0,Квитанции!J:J,1)</f>
        <v>0</v>
      </c>
      <c r="K17" s="89">
        <f>SUMIFS(Абоненты!L:L,Абоненты!B:B,K$8,Абоненты!C:C,0,Абоненты!D:D,$B17,Абоненты!E:E,$D17,Абоненты!F:F,$F17,Абоненты!J:J,$E17,Абоненты!I:I,1)</f>
        <v>0</v>
      </c>
      <c r="L17" s="248">
        <f>SUMIFS(Квитанции!P:P,Квитанции!B:B,K$8,Квитанции!D:D,$B17,Квитанции!E:E,$D17,Квитанции!K:K,$E17,Квитанции!F:F,$F17,Квитанции!C:C,0,Квитанции!J:J,1)</f>
        <v>0</v>
      </c>
      <c r="M17" s="75">
        <f>SUMIFS(Абоненты!L:L,Абоненты!B:B,M$8,Абоненты!C:C,0,Абоненты!D:D,$B17,Абоненты!E:E,$D17,Абоненты!F:F,$F17,Абоненты!J:J,$E17,Абоненты!I:I,1)</f>
        <v>0</v>
      </c>
      <c r="N17" s="246">
        <f>SUMIFS(Квитанции!P:P,Квитанции!B:B,M$8,Квитанции!D:D,$B17,Квитанции!E:E,$D17,Квитанции!K:K,$E17,Квитанции!F:F,$F17,Квитанции!C:C,0,Квитанции!J:J,1)</f>
        <v>0</v>
      </c>
      <c r="O17" s="89">
        <f>SUMIFS(Абоненты!L:L,Абоненты!B:B,O$8,Абоненты!C:C,0,Абоненты!D:D,$B17,Абоненты!E:E,$D17,Абоненты!F:F,$F17,Абоненты!J:J,$E17,Абоненты!I:I,1)</f>
        <v>0</v>
      </c>
      <c r="P17" s="248">
        <f>SUMIFS(Квитанции!P:P,Квитанции!B:B,O$8,Квитанции!D:D,$B17,Квитанции!E:E,$D17,Квитанции!K:K,$E17,Квитанции!F:F,$F17,Квитанции!C:C,0,Квитанции!J:J,1)</f>
        <v>0</v>
      </c>
      <c r="Q17" s="102">
        <f t="shared" si="2"/>
        <v>0</v>
      </c>
      <c r="R17" s="20">
        <f t="shared" si="0"/>
        <v>0</v>
      </c>
    </row>
    <row r="18" spans="1:18" ht="12.75" thickBot="1" x14ac:dyDescent="0.25">
      <c r="A18" s="509"/>
      <c r="B18" s="149" t="s">
        <v>178</v>
      </c>
      <c r="C18" s="507"/>
      <c r="D18" s="313"/>
      <c r="E18" s="314"/>
      <c r="F18" s="315"/>
      <c r="G18" s="73">
        <f>G15+G16+G17</f>
        <v>0</v>
      </c>
      <c r="H18" s="86">
        <f t="shared" ref="H18:R18" si="3">H15+H16+H17</f>
        <v>0</v>
      </c>
      <c r="I18" s="73">
        <f t="shared" si="3"/>
        <v>0</v>
      </c>
      <c r="J18" s="98">
        <f t="shared" si="3"/>
        <v>0</v>
      </c>
      <c r="K18" s="85">
        <f t="shared" si="3"/>
        <v>0</v>
      </c>
      <c r="L18" s="86">
        <f t="shared" si="3"/>
        <v>0</v>
      </c>
      <c r="M18" s="73">
        <f t="shared" si="3"/>
        <v>0</v>
      </c>
      <c r="N18" s="98">
        <f t="shared" si="3"/>
        <v>0</v>
      </c>
      <c r="O18" s="85">
        <f t="shared" si="3"/>
        <v>0</v>
      </c>
      <c r="P18" s="86">
        <f t="shared" si="3"/>
        <v>0</v>
      </c>
      <c r="Q18" s="77">
        <f t="shared" si="3"/>
        <v>0</v>
      </c>
      <c r="R18" s="10">
        <f t="shared" si="3"/>
        <v>0</v>
      </c>
    </row>
    <row r="19" spans="1:18" x14ac:dyDescent="0.2">
      <c r="A19" s="509"/>
      <c r="B19" s="5" t="s">
        <v>176</v>
      </c>
      <c r="C19" s="505" t="s">
        <v>18</v>
      </c>
      <c r="D19" s="313"/>
      <c r="E19" s="314"/>
      <c r="F19" s="315"/>
      <c r="G19" s="71">
        <f>G11+G15</f>
        <v>0</v>
      </c>
      <c r="H19" s="66">
        <f t="shared" ref="H19:P19" si="4">H11+H15</f>
        <v>0</v>
      </c>
      <c r="I19" s="71">
        <f t="shared" si="4"/>
        <v>0</v>
      </c>
      <c r="J19" s="96">
        <f t="shared" si="4"/>
        <v>0</v>
      </c>
      <c r="K19" s="83">
        <f t="shared" si="4"/>
        <v>0</v>
      </c>
      <c r="L19" s="66">
        <f t="shared" si="4"/>
        <v>0</v>
      </c>
      <c r="M19" s="71">
        <f t="shared" si="4"/>
        <v>0</v>
      </c>
      <c r="N19" s="96">
        <f t="shared" si="4"/>
        <v>0</v>
      </c>
      <c r="O19" s="83">
        <f t="shared" si="4"/>
        <v>0</v>
      </c>
      <c r="P19" s="66">
        <f t="shared" si="4"/>
        <v>0</v>
      </c>
      <c r="Q19" s="101">
        <f>G19+I19+K19+M19+O19</f>
        <v>0</v>
      </c>
      <c r="R19" s="23">
        <f t="shared" si="0"/>
        <v>0</v>
      </c>
    </row>
    <row r="20" spans="1:18" x14ac:dyDescent="0.2">
      <c r="A20" s="509"/>
      <c r="B20" s="7" t="s">
        <v>10</v>
      </c>
      <c r="C20" s="506"/>
      <c r="D20" s="313"/>
      <c r="E20" s="314"/>
      <c r="F20" s="315"/>
      <c r="G20" s="72">
        <f t="shared" ref="G20:P21" si="5">G12+G16</f>
        <v>0</v>
      </c>
      <c r="H20" s="68">
        <f t="shared" si="5"/>
        <v>0</v>
      </c>
      <c r="I20" s="72">
        <f t="shared" si="5"/>
        <v>0</v>
      </c>
      <c r="J20" s="97">
        <f t="shared" si="5"/>
        <v>0</v>
      </c>
      <c r="K20" s="84">
        <f t="shared" si="5"/>
        <v>0</v>
      </c>
      <c r="L20" s="68">
        <f t="shared" si="5"/>
        <v>0</v>
      </c>
      <c r="M20" s="72">
        <f t="shared" si="5"/>
        <v>0</v>
      </c>
      <c r="N20" s="97">
        <f t="shared" si="5"/>
        <v>0</v>
      </c>
      <c r="O20" s="84">
        <f t="shared" si="5"/>
        <v>0</v>
      </c>
      <c r="P20" s="68">
        <f t="shared" si="5"/>
        <v>0</v>
      </c>
      <c r="Q20" s="28">
        <f t="shared" ref="Q20:Q21" si="6">G20+I20+K20+M20+O20</f>
        <v>0</v>
      </c>
      <c r="R20" s="20">
        <f t="shared" si="0"/>
        <v>0</v>
      </c>
    </row>
    <row r="21" spans="1:18" x14ac:dyDescent="0.2">
      <c r="A21" s="509"/>
      <c r="B21" s="7" t="s">
        <v>177</v>
      </c>
      <c r="C21" s="506"/>
      <c r="D21" s="313"/>
      <c r="E21" s="314"/>
      <c r="F21" s="315"/>
      <c r="G21" s="72">
        <f t="shared" si="5"/>
        <v>0</v>
      </c>
      <c r="H21" s="68">
        <f t="shared" si="5"/>
        <v>0</v>
      </c>
      <c r="I21" s="72">
        <f t="shared" si="5"/>
        <v>0</v>
      </c>
      <c r="J21" s="97">
        <f t="shared" si="5"/>
        <v>0</v>
      </c>
      <c r="K21" s="84">
        <f t="shared" si="5"/>
        <v>0</v>
      </c>
      <c r="L21" s="68">
        <f t="shared" si="5"/>
        <v>0</v>
      </c>
      <c r="M21" s="72">
        <f t="shared" si="5"/>
        <v>0</v>
      </c>
      <c r="N21" s="97">
        <f t="shared" si="5"/>
        <v>0</v>
      </c>
      <c r="O21" s="84">
        <f t="shared" si="5"/>
        <v>0</v>
      </c>
      <c r="P21" s="68">
        <f t="shared" si="5"/>
        <v>0</v>
      </c>
      <c r="Q21" s="102">
        <f t="shared" si="6"/>
        <v>0</v>
      </c>
      <c r="R21" s="20">
        <f t="shared" si="0"/>
        <v>0</v>
      </c>
    </row>
    <row r="22" spans="1:18" ht="12.75" thickBot="1" x14ac:dyDescent="0.25">
      <c r="A22" s="513"/>
      <c r="B22" s="8" t="s">
        <v>178</v>
      </c>
      <c r="C22" s="507"/>
      <c r="D22" s="313"/>
      <c r="E22" s="314"/>
      <c r="F22" s="315"/>
      <c r="G22" s="73">
        <f>G19+G20+G21</f>
        <v>0</v>
      </c>
      <c r="H22" s="86">
        <f t="shared" ref="H22:R22" si="7">H19+H20+H21</f>
        <v>0</v>
      </c>
      <c r="I22" s="73">
        <f t="shared" si="7"/>
        <v>0</v>
      </c>
      <c r="J22" s="98">
        <f t="shared" si="7"/>
        <v>0</v>
      </c>
      <c r="K22" s="85">
        <f t="shared" si="7"/>
        <v>0</v>
      </c>
      <c r="L22" s="86">
        <f t="shared" si="7"/>
        <v>0</v>
      </c>
      <c r="M22" s="73">
        <f t="shared" si="7"/>
        <v>0</v>
      </c>
      <c r="N22" s="98">
        <f t="shared" si="7"/>
        <v>0</v>
      </c>
      <c r="O22" s="85">
        <f t="shared" si="7"/>
        <v>0</v>
      </c>
      <c r="P22" s="86">
        <f t="shared" si="7"/>
        <v>0</v>
      </c>
      <c r="Q22" s="77">
        <f t="shared" si="7"/>
        <v>0</v>
      </c>
      <c r="R22" s="10">
        <f t="shared" si="7"/>
        <v>0</v>
      </c>
    </row>
    <row r="23" spans="1:18" ht="12" customHeight="1" x14ac:dyDescent="0.2">
      <c r="A23" s="497" t="s">
        <v>29</v>
      </c>
      <c r="B23" s="5" t="s">
        <v>176</v>
      </c>
      <c r="C23" s="505" t="s">
        <v>16</v>
      </c>
      <c r="D23" s="313">
        <v>1</v>
      </c>
      <c r="E23" s="314" t="s">
        <v>199</v>
      </c>
      <c r="F23" s="315">
        <v>2</v>
      </c>
      <c r="G23" s="83">
        <f>SUMIFS(Абоненты!L:L,Абоненты!B:B,G$8,Абоненты!C:C,0,Абоненты!D:D,$B23,Абоненты!E:E,$D23,Абоненты!F:F,$F23,Абоненты!J:J,$E23,Абоненты!I:I,1)</f>
        <v>0</v>
      </c>
      <c r="H23" s="326">
        <f>SUMIFS(Квитанции!P:P,Квитанции!B:B,G$8,Квитанции!D:D,$B23,Квитанции!E:E,$D23,Квитанции!K:K,$E23,Квитанции!F:F,$F23,Квитанции!C:C,0,Квитанции!J:J,1)</f>
        <v>0</v>
      </c>
      <c r="I23" s="75">
        <f>SUMIFS(Абоненты!L:L,Абоненты!B:B,I$8,Абоненты!C:C,0,Абоненты!D:D,$B23,Абоненты!E:E,$D23,Абоненты!F:F,$F23,Абоненты!J:J,$E23,Абоненты!I:I,1)</f>
        <v>0</v>
      </c>
      <c r="J23" s="97">
        <f>SUMIFS(Квитанции!P:P,Квитанции!B:B,I$8,Квитанции!D:D,$B23,Квитанции!E:E,$D23,Квитанции!K:K,$E23,Квитанции!F:F,$F23,Квитанции!C:C,0,Квитанции!J:J,1)</f>
        <v>0</v>
      </c>
      <c r="K23" s="89">
        <f>SUMIFS(Абоненты!L:L,Абоненты!B:B,K$8,Абоненты!C:C,0,Абоненты!D:D,$B23,Абоненты!E:E,$D23,Абоненты!F:F,$F23,Абоненты!J:J,$E23,Абоненты!I:I,1)</f>
        <v>0</v>
      </c>
      <c r="L23" s="248">
        <f>SUMIFS(Квитанции!P:P,Квитанции!B:B,K$8,Квитанции!D:D,$B23,Квитанции!E:E,$D23,Квитанции!K:K,$E23,Квитанции!F:F,$F23,Квитанции!C:C,0,Квитанции!J:J,1)</f>
        <v>0</v>
      </c>
      <c r="M23" s="75">
        <f>SUMIFS(Абоненты!L:L,Абоненты!B:B,M$8,Абоненты!C:C,0,Абоненты!D:D,$B23,Абоненты!E:E,$D23,Абоненты!F:F,$F23,Абоненты!J:J,$E23,Абоненты!I:I,1)</f>
        <v>0</v>
      </c>
      <c r="N23" s="246">
        <f>SUMIFS(Квитанции!P:P,Квитанции!B:B,M$8,Квитанции!D:D,$B23,Квитанции!E:E,$D23,Квитанции!K:K,$E23,Квитанции!F:F,$F23,Квитанции!C:C,0,Квитанции!J:J,1)</f>
        <v>0</v>
      </c>
      <c r="O23" s="89">
        <f>SUMIFS(Абоненты!L:L,Абоненты!B:B,O$8,Абоненты!C:C,0,Абоненты!D:D,$B23,Абоненты!E:E,$D23,Абоненты!F:F,$F23,Абоненты!J:J,$E23,Абоненты!I:I,1)</f>
        <v>0</v>
      </c>
      <c r="P23" s="248">
        <f>SUMIFS(Квитанции!P:P,Квитанции!B:B,O$8,Квитанции!D:D,$B23,Квитанции!E:E,$D23,Квитанции!K:K,$E23,Квитанции!F:F,$F23,Квитанции!C:C,0,Квитанции!J:J,1)</f>
        <v>0</v>
      </c>
      <c r="Q23" s="101">
        <f>G23+I23+K23+M23+O23</f>
        <v>0</v>
      </c>
      <c r="R23" s="23">
        <f>H23+J23+L23+N23+P23</f>
        <v>0</v>
      </c>
    </row>
    <row r="24" spans="1:18" x14ac:dyDescent="0.2">
      <c r="A24" s="497"/>
      <c r="B24" s="7" t="s">
        <v>10</v>
      </c>
      <c r="C24" s="506"/>
      <c r="D24" s="313">
        <v>1</v>
      </c>
      <c r="E24" s="314" t="s">
        <v>199</v>
      </c>
      <c r="F24" s="315">
        <v>2</v>
      </c>
      <c r="G24" s="89">
        <f>SUMIFS(Абоненты!L:L,Абоненты!B:B,G$8,Абоненты!C:C,0,Абоненты!D:D,$B24,Абоненты!E:E,$D24,Абоненты!F:F,$F24,Абоненты!J:J,$E24,Абоненты!I:I,1)</f>
        <v>0</v>
      </c>
      <c r="H24" s="326">
        <f>SUMIFS(Квитанции!P:P,Квитанции!B:B,G$8,Квитанции!D:D,$B24,Квитанции!E:E,$D24,Квитанции!K:K,$E24,Квитанции!F:F,$F24,Квитанции!C:C,0,Квитанции!J:J,1)</f>
        <v>0</v>
      </c>
      <c r="I24" s="72">
        <f>SUMIFS(Абоненты!L:L,Абоненты!B:B,I$8,Абоненты!C:C,0,Абоненты!D:D,$B24,Абоненты!E:E,$D24,Абоненты!F:F,$F24,Абоненты!J:J,$E24,Абоненты!I:I,1)</f>
        <v>0</v>
      </c>
      <c r="J24" s="97">
        <f>SUMIFS(Квитанции!P:P,Квитанции!B:B,I$8,Квитанции!D:D,$B24,Квитанции!E:E,$D24,Квитанции!K:K,$E24,Квитанции!F:F,$F24,Квитанции!C:C,0,Квитанции!J:J,1)</f>
        <v>0</v>
      </c>
      <c r="K24" s="89">
        <f>SUMIFS(Абоненты!L:L,Абоненты!B:B,K$8,Абоненты!C:C,0,Абоненты!D:D,$B24,Абоненты!E:E,$D24,Абоненты!F:F,$F24,Абоненты!J:J,$E24,Абоненты!I:I,1)</f>
        <v>0</v>
      </c>
      <c r="L24" s="248">
        <f>SUMIFS(Квитанции!P:P,Квитанции!B:B,K$8,Квитанции!D:D,$B24,Квитанции!E:E,$D24,Квитанции!K:K,$E24,Квитанции!F:F,$F24,Квитанции!C:C,0,Квитанции!J:J,1)</f>
        <v>0</v>
      </c>
      <c r="M24" s="75">
        <f>SUMIFS(Абоненты!L:L,Абоненты!B:B,M$8,Абоненты!C:C,0,Абоненты!D:D,$B24,Абоненты!E:E,$D24,Абоненты!F:F,$F24,Абоненты!J:J,$E24,Абоненты!I:I,1)</f>
        <v>0</v>
      </c>
      <c r="N24" s="246">
        <f>SUMIFS(Квитанции!P:P,Квитанции!B:B,M$8,Квитанции!D:D,$B24,Квитанции!E:E,$D24,Квитанции!K:K,$E24,Квитанции!F:F,$F24,Квитанции!C:C,0,Квитанции!J:J,1)</f>
        <v>0</v>
      </c>
      <c r="O24" s="89">
        <f>SUMIFS(Абоненты!L:L,Абоненты!B:B,O$8,Абоненты!C:C,0,Абоненты!D:D,$B24,Абоненты!E:E,$D24,Абоненты!F:F,$F24,Абоненты!J:J,$E24,Абоненты!I:I,1)</f>
        <v>0</v>
      </c>
      <c r="P24" s="248">
        <f>SUMIFS(Квитанции!P:P,Квитанции!B:B,O$8,Квитанции!D:D,$B24,Квитанции!E:E,$D24,Квитанции!K:K,$E24,Квитанции!F:F,$F24,Квитанции!C:C,0,Квитанции!J:J,1)</f>
        <v>0</v>
      </c>
      <c r="Q24" s="28">
        <f t="shared" ref="Q24:R25" si="8">G24+I24+K24+M24+O24</f>
        <v>0</v>
      </c>
      <c r="R24" s="20">
        <f t="shared" si="8"/>
        <v>0</v>
      </c>
    </row>
    <row r="25" spans="1:18" x14ac:dyDescent="0.2">
      <c r="A25" s="497"/>
      <c r="B25" s="7" t="s">
        <v>177</v>
      </c>
      <c r="C25" s="506"/>
      <c r="D25" s="313">
        <v>1</v>
      </c>
      <c r="E25" s="314" t="s">
        <v>199</v>
      </c>
      <c r="F25" s="315">
        <v>2</v>
      </c>
      <c r="G25" s="84">
        <f>SUMIFS(Абоненты!L:L,Абоненты!B:B,G$8,Абоненты!C:C,0,Абоненты!D:D,$B25,Абоненты!E:E,$D25,Абоненты!F:F,$F25,Абоненты!J:J,$E25,Абоненты!I:I,1)</f>
        <v>0</v>
      </c>
      <c r="H25" s="326">
        <f>SUMIFS(Квитанции!P:P,Квитанции!B:B,G$8,Квитанции!D:D,$B25,Квитанции!E:E,$D25,Квитанции!K:K,$E25,Квитанции!F:F,$F25,Квитанции!C:C,0,Квитанции!J:J,1)</f>
        <v>0</v>
      </c>
      <c r="I25" s="72">
        <f>SUMIFS(Абоненты!L:L,Абоненты!B:B,I$8,Абоненты!C:C,0,Абоненты!D:D,$B25,Абоненты!E:E,$D25,Абоненты!F:F,$F25,Абоненты!J:J,$E25,Абоненты!I:I,1)</f>
        <v>0</v>
      </c>
      <c r="J25" s="97">
        <f>SUMIFS(Квитанции!P:P,Квитанции!B:B,I$8,Квитанции!D:D,$B25,Квитанции!E:E,$D25,Квитанции!K:K,$E25,Квитанции!F:F,$F25,Квитанции!C:C,0,Квитанции!J:J,1)</f>
        <v>0</v>
      </c>
      <c r="K25" s="89">
        <f>SUMIFS(Абоненты!L:L,Абоненты!B:B,K$8,Абоненты!C:C,0,Абоненты!D:D,$B25,Абоненты!E:E,$D25,Абоненты!F:F,$F25,Абоненты!J:J,$E25,Абоненты!I:I,1)</f>
        <v>0</v>
      </c>
      <c r="L25" s="248">
        <f>SUMIFS(Квитанции!P:P,Квитанции!B:B,K$8,Квитанции!D:D,$B25,Квитанции!E:E,$D25,Квитанции!K:K,$E25,Квитанции!F:F,$F25,Квитанции!C:C,0,Квитанции!J:J,1)</f>
        <v>0</v>
      </c>
      <c r="M25" s="75">
        <f>SUMIFS(Абоненты!L:L,Абоненты!B:B,M$8,Абоненты!C:C,0,Абоненты!D:D,$B25,Абоненты!E:E,$D25,Абоненты!F:F,$F25,Абоненты!J:J,$E25,Абоненты!I:I,1)</f>
        <v>0</v>
      </c>
      <c r="N25" s="246">
        <f>SUMIFS(Квитанции!P:P,Квитанции!B:B,M$8,Квитанции!D:D,$B25,Квитанции!E:E,$D25,Квитанции!K:K,$E25,Квитанции!F:F,$F25,Квитанции!C:C,0,Квитанции!J:J,1)</f>
        <v>0</v>
      </c>
      <c r="O25" s="89">
        <f>SUMIFS(Абоненты!L:L,Абоненты!B:B,O$8,Абоненты!C:C,0,Абоненты!D:D,$B25,Абоненты!E:E,$D25,Абоненты!F:F,$F25,Абоненты!J:J,$E25,Абоненты!I:I,1)</f>
        <v>0</v>
      </c>
      <c r="P25" s="248">
        <f>SUMIFS(Квитанции!P:P,Квитанции!B:B,O$8,Квитанции!D:D,$B25,Квитанции!E:E,$D25,Квитанции!K:K,$E25,Квитанции!F:F,$F25,Квитанции!C:C,0,Квитанции!J:J,1)</f>
        <v>0</v>
      </c>
      <c r="Q25" s="102">
        <f t="shared" si="8"/>
        <v>0</v>
      </c>
      <c r="R25" s="20">
        <f t="shared" si="8"/>
        <v>0</v>
      </c>
    </row>
    <row r="26" spans="1:18" ht="12.75" thickBot="1" x14ac:dyDescent="0.25">
      <c r="A26" s="497"/>
      <c r="B26" s="8" t="s">
        <v>178</v>
      </c>
      <c r="C26" s="507"/>
      <c r="D26" s="313"/>
      <c r="E26" s="314"/>
      <c r="F26" s="315"/>
      <c r="G26" s="73">
        <f>G23+G24+G25</f>
        <v>0</v>
      </c>
      <c r="H26" s="86">
        <f t="shared" ref="H26:R26" si="9">H23+H24+H25</f>
        <v>0</v>
      </c>
      <c r="I26" s="73">
        <f t="shared" si="9"/>
        <v>0</v>
      </c>
      <c r="J26" s="98">
        <f t="shared" si="9"/>
        <v>0</v>
      </c>
      <c r="K26" s="85">
        <f t="shared" si="9"/>
        <v>0</v>
      </c>
      <c r="L26" s="86">
        <f t="shared" si="9"/>
        <v>0</v>
      </c>
      <c r="M26" s="73">
        <f t="shared" si="9"/>
        <v>0</v>
      </c>
      <c r="N26" s="98">
        <f t="shared" si="9"/>
        <v>0</v>
      </c>
      <c r="O26" s="85">
        <f t="shared" si="9"/>
        <v>0</v>
      </c>
      <c r="P26" s="86">
        <f t="shared" si="9"/>
        <v>0</v>
      </c>
      <c r="Q26" s="77">
        <f t="shared" si="9"/>
        <v>0</v>
      </c>
      <c r="R26" s="10">
        <f t="shared" si="9"/>
        <v>0</v>
      </c>
    </row>
    <row r="27" spans="1:18" x14ac:dyDescent="0.2">
      <c r="A27" s="497"/>
      <c r="B27" s="205" t="s">
        <v>176</v>
      </c>
      <c r="C27" s="505" t="s">
        <v>17</v>
      </c>
      <c r="D27" s="313">
        <v>3</v>
      </c>
      <c r="E27" s="314" t="s">
        <v>199</v>
      </c>
      <c r="F27" s="315">
        <v>2</v>
      </c>
      <c r="G27" s="83">
        <f>SUMIFS(Абоненты!L:L,Абоненты!B:B,G$8,Абоненты!C:C,0,Абоненты!D:D,$B27,Абоненты!E:E,$D27,Абоненты!F:F,$F27,Абоненты!J:J,$E27,Абоненты!I:I,1)</f>
        <v>0</v>
      </c>
      <c r="H27" s="326">
        <f>SUMIFS(Квитанции!P:P,Квитанции!B:B,G$8,Квитанции!D:D,$B27,Квитанции!E:E,$D27,Квитанции!K:K,$E27,Квитанции!F:F,$F27,Квитанции!C:C,0,Квитанции!J:J,1)</f>
        <v>0</v>
      </c>
      <c r="I27" s="75">
        <f>SUMIFS(Абоненты!L:L,Абоненты!B:B,I$8,Абоненты!C:C,0,Абоненты!D:D,$B27,Абоненты!E:E,$D27,Абоненты!F:F,$F27,Абоненты!J:J,$E27,Абоненты!I:I,1)</f>
        <v>0</v>
      </c>
      <c r="J27" s="97">
        <f>SUMIFS(Квитанции!P:P,Квитанции!B:B,I$8,Квитанции!D:D,$B27,Квитанции!E:E,$D27,Квитанции!K:K,$E27,Квитанции!F:F,$F27,Квитанции!C:C,0,Квитанции!J:J,1)</f>
        <v>0</v>
      </c>
      <c r="K27" s="89">
        <f>SUMIFS(Абоненты!L:L,Абоненты!B:B,K$8,Абоненты!C:C,0,Абоненты!D:D,$B27,Абоненты!E:E,$D27,Абоненты!F:F,$F27,Абоненты!J:J,$E27,Абоненты!I:I,1)</f>
        <v>0</v>
      </c>
      <c r="L27" s="248">
        <f>SUMIFS(Квитанции!P:P,Квитанции!B:B,K$8,Квитанции!D:D,$B27,Квитанции!E:E,$D27,Квитанции!K:K,$E27,Квитанции!F:F,$F27,Квитанции!C:C,0,Квитанции!J:J,1)</f>
        <v>0</v>
      </c>
      <c r="M27" s="75">
        <f>SUMIFS(Абоненты!L:L,Абоненты!B:B,M$8,Абоненты!C:C,0,Абоненты!D:D,$B27,Абоненты!E:E,$D27,Абоненты!F:F,$F27,Абоненты!J:J,$E27,Абоненты!I:I,1)</f>
        <v>0</v>
      </c>
      <c r="N27" s="246">
        <f>SUMIFS(Квитанции!P:P,Квитанции!B:B,M$8,Квитанции!D:D,$B27,Квитанции!E:E,$D27,Квитанции!K:K,$E27,Квитанции!F:F,$F27,Квитанции!C:C,0,Квитанции!J:J,1)</f>
        <v>0</v>
      </c>
      <c r="O27" s="89">
        <f>SUMIFS(Абоненты!L:L,Абоненты!B:B,O$8,Абоненты!C:C,0,Абоненты!D:D,$B27,Абоненты!E:E,$D27,Абоненты!F:F,$F27,Абоненты!J:J,$E27,Абоненты!I:I,1)</f>
        <v>0</v>
      </c>
      <c r="P27" s="248">
        <f>SUMIFS(Квитанции!P:P,Квитанции!B:B,O$8,Квитанции!D:D,$B27,Квитанции!E:E,$D27,Квитанции!K:K,$E27,Квитанции!F:F,$F27,Квитанции!C:C,0,Квитанции!J:J,1)</f>
        <v>0</v>
      </c>
      <c r="Q27" s="101">
        <f>G27+I27+K27+M27+O27</f>
        <v>0</v>
      </c>
      <c r="R27" s="23">
        <f t="shared" ref="R27:R29" si="10">H27+J27+L27+N27+P27</f>
        <v>0</v>
      </c>
    </row>
    <row r="28" spans="1:18" x14ac:dyDescent="0.2">
      <c r="A28" s="497"/>
      <c r="B28" s="148" t="s">
        <v>10</v>
      </c>
      <c r="C28" s="506"/>
      <c r="D28" s="313">
        <v>3</v>
      </c>
      <c r="E28" s="314" t="s">
        <v>199</v>
      </c>
      <c r="F28" s="315">
        <v>2</v>
      </c>
      <c r="G28" s="89">
        <f>SUMIFS(Абоненты!L:L,Абоненты!B:B,G$8,Абоненты!C:C,0,Абоненты!D:D,$B28,Абоненты!E:E,$D28,Абоненты!F:F,$F28,Абоненты!J:J,$E28,Абоненты!I:I,1)</f>
        <v>0</v>
      </c>
      <c r="H28" s="326">
        <f>SUMIFS(Квитанции!P:P,Квитанции!B:B,G$8,Квитанции!D:D,$B28,Квитанции!E:E,$D28,Квитанции!K:K,$E28,Квитанции!F:F,$F28,Квитанции!C:C,0,Квитанции!J:J,1)</f>
        <v>0</v>
      </c>
      <c r="I28" s="72">
        <f>SUMIFS(Абоненты!L:L,Абоненты!B:B,I$8,Абоненты!C:C,0,Абоненты!D:D,$B28,Абоненты!E:E,$D28,Абоненты!F:F,$F28,Абоненты!J:J,$E28,Абоненты!I:I,1)</f>
        <v>0</v>
      </c>
      <c r="J28" s="97">
        <f>SUMIFS(Квитанции!P:P,Квитанции!B:B,I$8,Квитанции!D:D,$B28,Квитанции!E:E,$D28,Квитанции!K:K,$E28,Квитанции!F:F,$F28,Квитанции!C:C,0,Квитанции!J:J,1)</f>
        <v>0</v>
      </c>
      <c r="K28" s="89">
        <f>SUMIFS(Абоненты!L:L,Абоненты!B:B,K$8,Абоненты!C:C,0,Абоненты!D:D,$B28,Абоненты!E:E,$D28,Абоненты!F:F,$F28,Абоненты!J:J,$E28,Абоненты!I:I,1)</f>
        <v>0</v>
      </c>
      <c r="L28" s="248">
        <f>SUMIFS(Квитанции!P:P,Квитанции!B:B,K$8,Квитанции!D:D,$B28,Квитанции!E:E,$D28,Квитанции!K:K,$E28,Квитанции!F:F,$F28,Квитанции!C:C,0,Квитанции!J:J,1)</f>
        <v>0</v>
      </c>
      <c r="M28" s="75">
        <f>SUMIFS(Абоненты!L:L,Абоненты!B:B,M$8,Абоненты!C:C,0,Абоненты!D:D,$B28,Абоненты!E:E,$D28,Абоненты!F:F,$F28,Абоненты!J:J,$E28,Абоненты!I:I,1)</f>
        <v>0</v>
      </c>
      <c r="N28" s="246">
        <f>SUMIFS(Квитанции!P:P,Квитанции!B:B,M$8,Квитанции!D:D,$B28,Квитанции!E:E,$D28,Квитанции!K:K,$E28,Квитанции!F:F,$F28,Квитанции!C:C,0,Квитанции!J:J,1)</f>
        <v>0</v>
      </c>
      <c r="O28" s="89">
        <f>SUMIFS(Абоненты!L:L,Абоненты!B:B,O$8,Абоненты!C:C,0,Абоненты!D:D,$B28,Абоненты!E:E,$D28,Абоненты!F:F,$F28,Абоненты!J:J,$E28,Абоненты!I:I,1)</f>
        <v>0</v>
      </c>
      <c r="P28" s="248">
        <f>SUMIFS(Квитанции!P:P,Квитанции!B:B,O$8,Квитанции!D:D,$B28,Квитанции!E:E,$D28,Квитанции!K:K,$E28,Квитанции!F:F,$F28,Квитанции!C:C,0,Квитанции!J:J,1)</f>
        <v>0</v>
      </c>
      <c r="Q28" s="28">
        <f t="shared" ref="Q28:Q29" si="11">G28+I28+K28+M28+O28</f>
        <v>0</v>
      </c>
      <c r="R28" s="20">
        <f t="shared" si="10"/>
        <v>0</v>
      </c>
    </row>
    <row r="29" spans="1:18" x14ac:dyDescent="0.2">
      <c r="A29" s="497"/>
      <c r="B29" s="148" t="s">
        <v>177</v>
      </c>
      <c r="C29" s="506"/>
      <c r="D29" s="313">
        <v>3</v>
      </c>
      <c r="E29" s="314" t="s">
        <v>199</v>
      </c>
      <c r="F29" s="315">
        <v>2</v>
      </c>
      <c r="G29" s="84">
        <f>SUMIFS(Абоненты!L:L,Абоненты!B:B,G$8,Абоненты!C:C,0,Абоненты!D:D,$B29,Абоненты!E:E,$D29,Абоненты!F:F,$F29,Абоненты!J:J,$E29,Абоненты!I:I,1)</f>
        <v>0</v>
      </c>
      <c r="H29" s="326">
        <f>SUMIFS(Квитанции!P:P,Квитанции!B:B,G$8,Квитанции!D:D,$B29,Квитанции!E:E,$D29,Квитанции!K:K,$E29,Квитанции!F:F,$F29,Квитанции!C:C,0,Квитанции!J:J,1)</f>
        <v>0</v>
      </c>
      <c r="I29" s="72">
        <f>SUMIFS(Абоненты!L:L,Абоненты!B:B,I$8,Абоненты!C:C,0,Абоненты!D:D,$B29,Абоненты!E:E,$D29,Абоненты!F:F,$F29,Абоненты!J:J,$E29,Абоненты!I:I,1)</f>
        <v>0</v>
      </c>
      <c r="J29" s="97">
        <f>SUMIFS(Квитанции!P:P,Квитанции!B:B,I$8,Квитанции!D:D,$B29,Квитанции!E:E,$D29,Квитанции!K:K,$E29,Квитанции!F:F,$F29,Квитанции!C:C,0,Квитанции!J:J,1)</f>
        <v>0</v>
      </c>
      <c r="K29" s="89">
        <f>SUMIFS(Абоненты!L:L,Абоненты!B:B,K$8,Абоненты!C:C,0,Абоненты!D:D,$B29,Абоненты!E:E,$D29,Абоненты!F:F,$F29,Абоненты!J:J,$E29,Абоненты!I:I,1)</f>
        <v>0</v>
      </c>
      <c r="L29" s="248">
        <f>SUMIFS(Квитанции!P:P,Квитанции!B:B,K$8,Квитанции!D:D,$B29,Квитанции!E:E,$D29,Квитанции!K:K,$E29,Квитанции!F:F,$F29,Квитанции!C:C,0,Квитанции!J:J,1)</f>
        <v>0</v>
      </c>
      <c r="M29" s="75">
        <f>SUMIFS(Абоненты!L:L,Абоненты!B:B,M$8,Абоненты!C:C,0,Абоненты!D:D,$B29,Абоненты!E:E,$D29,Абоненты!F:F,$F29,Абоненты!J:J,$E29,Абоненты!I:I,1)</f>
        <v>0</v>
      </c>
      <c r="N29" s="246">
        <f>SUMIFS(Квитанции!P:P,Квитанции!B:B,M$8,Квитанции!D:D,$B29,Квитанции!E:E,$D29,Квитанции!K:K,$E29,Квитанции!F:F,$F29,Квитанции!C:C,0,Квитанции!J:J,1)</f>
        <v>0</v>
      </c>
      <c r="O29" s="89">
        <f>SUMIFS(Абоненты!L:L,Абоненты!B:B,O$8,Абоненты!C:C,0,Абоненты!D:D,$B29,Абоненты!E:E,$D29,Абоненты!F:F,$F29,Абоненты!J:J,$E29,Абоненты!I:I,1)</f>
        <v>0</v>
      </c>
      <c r="P29" s="248">
        <f>SUMIFS(Квитанции!P:P,Квитанции!B:B,O$8,Квитанции!D:D,$B29,Квитанции!E:E,$D29,Квитанции!K:K,$E29,Квитанции!F:F,$F29,Квитанции!C:C,0,Квитанции!J:J,1)</f>
        <v>0</v>
      </c>
      <c r="Q29" s="102">
        <f t="shared" si="11"/>
        <v>0</v>
      </c>
      <c r="R29" s="20">
        <f t="shared" si="10"/>
        <v>0</v>
      </c>
    </row>
    <row r="30" spans="1:18" ht="12.75" thickBot="1" x14ac:dyDescent="0.25">
      <c r="A30" s="497"/>
      <c r="B30" s="149" t="s">
        <v>178</v>
      </c>
      <c r="C30" s="507"/>
      <c r="D30" s="313"/>
      <c r="E30" s="314"/>
      <c r="F30" s="315"/>
      <c r="G30" s="299">
        <f>G27+G28+G29</f>
        <v>0</v>
      </c>
      <c r="H30" s="86">
        <f t="shared" ref="H30:R30" si="12">H27+H28+H29</f>
        <v>0</v>
      </c>
      <c r="I30" s="73">
        <f t="shared" si="12"/>
        <v>0</v>
      </c>
      <c r="J30" s="98">
        <f t="shared" si="12"/>
        <v>0</v>
      </c>
      <c r="K30" s="85">
        <f t="shared" si="12"/>
        <v>0</v>
      </c>
      <c r="L30" s="86">
        <f t="shared" si="12"/>
        <v>0</v>
      </c>
      <c r="M30" s="73">
        <f t="shared" si="12"/>
        <v>0</v>
      </c>
      <c r="N30" s="98">
        <f t="shared" si="12"/>
        <v>0</v>
      </c>
      <c r="O30" s="85">
        <f t="shared" si="12"/>
        <v>0</v>
      </c>
      <c r="P30" s="86">
        <f t="shared" si="12"/>
        <v>0</v>
      </c>
      <c r="Q30" s="77">
        <f t="shared" si="12"/>
        <v>0</v>
      </c>
      <c r="R30" s="10">
        <f t="shared" si="12"/>
        <v>0</v>
      </c>
    </row>
    <row r="31" spans="1:18" x14ac:dyDescent="0.2">
      <c r="A31" s="497"/>
      <c r="B31" s="5" t="s">
        <v>176</v>
      </c>
      <c r="C31" s="505" t="s">
        <v>18</v>
      </c>
      <c r="D31" s="313"/>
      <c r="E31" s="314"/>
      <c r="F31" s="315"/>
      <c r="G31" s="71">
        <f>G23+G27</f>
        <v>0</v>
      </c>
      <c r="H31" s="66">
        <f t="shared" ref="H31:P31" si="13">H23+H27</f>
        <v>0</v>
      </c>
      <c r="I31" s="71">
        <f t="shared" si="13"/>
        <v>0</v>
      </c>
      <c r="J31" s="96">
        <f t="shared" si="13"/>
        <v>0</v>
      </c>
      <c r="K31" s="83">
        <f t="shared" si="13"/>
        <v>0</v>
      </c>
      <c r="L31" s="66">
        <f t="shared" si="13"/>
        <v>0</v>
      </c>
      <c r="M31" s="71">
        <f t="shared" si="13"/>
        <v>0</v>
      </c>
      <c r="N31" s="96">
        <f t="shared" si="13"/>
        <v>0</v>
      </c>
      <c r="O31" s="83">
        <f t="shared" si="13"/>
        <v>0</v>
      </c>
      <c r="P31" s="66">
        <f t="shared" si="13"/>
        <v>0</v>
      </c>
      <c r="Q31" s="101">
        <f>G31+I31+K31+M31+O31</f>
        <v>0</v>
      </c>
      <c r="R31" s="23">
        <f t="shared" ref="R31:R33" si="14">H31+J31+L31+N31+P31</f>
        <v>0</v>
      </c>
    </row>
    <row r="32" spans="1:18" x14ac:dyDescent="0.2">
      <c r="A32" s="497"/>
      <c r="B32" s="7" t="s">
        <v>10</v>
      </c>
      <c r="C32" s="506"/>
      <c r="D32" s="313"/>
      <c r="E32" s="314"/>
      <c r="F32" s="315"/>
      <c r="G32" s="72">
        <f t="shared" ref="G32:P33" si="15">G24+G28</f>
        <v>0</v>
      </c>
      <c r="H32" s="68">
        <f t="shared" si="15"/>
        <v>0</v>
      </c>
      <c r="I32" s="72">
        <f t="shared" si="15"/>
        <v>0</v>
      </c>
      <c r="J32" s="97">
        <f t="shared" si="15"/>
        <v>0</v>
      </c>
      <c r="K32" s="84">
        <f t="shared" si="15"/>
        <v>0</v>
      </c>
      <c r="L32" s="68">
        <f t="shared" si="15"/>
        <v>0</v>
      </c>
      <c r="M32" s="72">
        <f t="shared" si="15"/>
        <v>0</v>
      </c>
      <c r="N32" s="97">
        <f t="shared" si="15"/>
        <v>0</v>
      </c>
      <c r="O32" s="84">
        <f t="shared" si="15"/>
        <v>0</v>
      </c>
      <c r="P32" s="68">
        <f t="shared" si="15"/>
        <v>0</v>
      </c>
      <c r="Q32" s="28">
        <f t="shared" ref="Q32:Q33" si="16">G32+I32+K32+M32+O32</f>
        <v>0</v>
      </c>
      <c r="R32" s="20">
        <f t="shared" si="14"/>
        <v>0</v>
      </c>
    </row>
    <row r="33" spans="1:18" x14ac:dyDescent="0.2">
      <c r="A33" s="497"/>
      <c r="B33" s="7" t="s">
        <v>177</v>
      </c>
      <c r="C33" s="506"/>
      <c r="D33" s="313"/>
      <c r="E33" s="314"/>
      <c r="F33" s="315"/>
      <c r="G33" s="72">
        <f t="shared" si="15"/>
        <v>0</v>
      </c>
      <c r="H33" s="68">
        <f t="shared" si="15"/>
        <v>0</v>
      </c>
      <c r="I33" s="72">
        <f t="shared" si="15"/>
        <v>0</v>
      </c>
      <c r="J33" s="97">
        <f t="shared" si="15"/>
        <v>0</v>
      </c>
      <c r="K33" s="84">
        <f t="shared" si="15"/>
        <v>0</v>
      </c>
      <c r="L33" s="68">
        <f t="shared" si="15"/>
        <v>0</v>
      </c>
      <c r="M33" s="72">
        <f t="shared" si="15"/>
        <v>0</v>
      </c>
      <c r="N33" s="97">
        <f t="shared" si="15"/>
        <v>0</v>
      </c>
      <c r="O33" s="84">
        <f t="shared" si="15"/>
        <v>0</v>
      </c>
      <c r="P33" s="68">
        <f t="shared" si="15"/>
        <v>0</v>
      </c>
      <c r="Q33" s="102">
        <f t="shared" si="16"/>
        <v>0</v>
      </c>
      <c r="R33" s="20">
        <f t="shared" si="14"/>
        <v>0</v>
      </c>
    </row>
    <row r="34" spans="1:18" ht="12.75" thickBot="1" x14ac:dyDescent="0.25">
      <c r="A34" s="497"/>
      <c r="B34" s="8" t="s">
        <v>178</v>
      </c>
      <c r="C34" s="506"/>
      <c r="D34" s="313"/>
      <c r="E34" s="314"/>
      <c r="F34" s="315"/>
      <c r="G34" s="73">
        <f>G31+G32+G33</f>
        <v>0</v>
      </c>
      <c r="H34" s="86">
        <f t="shared" ref="H34:R34" si="17">H31+H32+H33</f>
        <v>0</v>
      </c>
      <c r="I34" s="73">
        <f t="shared" si="17"/>
        <v>0</v>
      </c>
      <c r="J34" s="98">
        <f t="shared" si="17"/>
        <v>0</v>
      </c>
      <c r="K34" s="85">
        <f t="shared" si="17"/>
        <v>0</v>
      </c>
      <c r="L34" s="86">
        <f t="shared" si="17"/>
        <v>0</v>
      </c>
      <c r="M34" s="73">
        <f t="shared" si="17"/>
        <v>0</v>
      </c>
      <c r="N34" s="98">
        <f t="shared" si="17"/>
        <v>0</v>
      </c>
      <c r="O34" s="85">
        <f t="shared" si="17"/>
        <v>0</v>
      </c>
      <c r="P34" s="86">
        <f t="shared" si="17"/>
        <v>0</v>
      </c>
      <c r="Q34" s="77">
        <f t="shared" si="17"/>
        <v>0</v>
      </c>
      <c r="R34" s="10">
        <f t="shared" si="17"/>
        <v>0</v>
      </c>
    </row>
    <row r="35" spans="1:18" x14ac:dyDescent="0.2">
      <c r="A35" s="133" t="s">
        <v>0</v>
      </c>
      <c r="B35" s="55"/>
      <c r="C35" s="56"/>
      <c r="D35" s="316"/>
      <c r="E35" s="317"/>
      <c r="F35" s="318"/>
      <c r="G35" s="87"/>
      <c r="H35" s="56"/>
      <c r="I35" s="87"/>
      <c r="J35" s="56"/>
      <c r="K35" s="87"/>
      <c r="L35" s="56"/>
      <c r="M35" s="87"/>
      <c r="N35" s="56"/>
      <c r="O35" s="87"/>
      <c r="P35" s="56"/>
      <c r="Q35" s="55"/>
      <c r="R35" s="56"/>
    </row>
    <row r="36" spans="1:18" x14ac:dyDescent="0.2">
      <c r="A36" s="134" t="s">
        <v>51</v>
      </c>
      <c r="B36" s="28" t="s">
        <v>30</v>
      </c>
      <c r="C36" s="402" t="s">
        <v>30</v>
      </c>
      <c r="D36" s="319"/>
      <c r="E36" s="314" t="s">
        <v>199</v>
      </c>
      <c r="F36" s="321">
        <v>2</v>
      </c>
      <c r="G36" s="30" t="s">
        <v>30</v>
      </c>
      <c r="H36" s="68">
        <f>SUMIFS(Квитанции!P:P,Квитанции!B:B,G$8,Квитанции!G:G,$F36,Квитанции!K:K,$E36,Квитанции!F:F,2,Квитанции!C:C,0,Квитанции!J:J,1)</f>
        <v>0</v>
      </c>
      <c r="I36" s="30" t="s">
        <v>30</v>
      </c>
      <c r="J36" s="68">
        <f>SUMIFS(Квитанции!P:P,Квитанции!B:B,I$8,Квитанции!G:G,$F36,Квитанции!K:K,$E36,Квитанции!F:F,2,Квитанции!C:C,0,Квитанции!J:J,1)</f>
        <v>0</v>
      </c>
      <c r="K36" s="30" t="s">
        <v>30</v>
      </c>
      <c r="L36" s="68">
        <f>SUMIFS(Квитанции!P:P,Квитанции!B:B,K$8,Квитанции!G:G,$F36,Квитанции!K:K,$E36,Квитанции!F:F,2,Квитанции!C:C,0,Квитанции!J:J,1)</f>
        <v>0</v>
      </c>
      <c r="M36" s="30" t="s">
        <v>30</v>
      </c>
      <c r="N36" s="68">
        <f>SUMIFS(Квитанции!P:P,Квитанции!B:B,M$8,Квитанции!G:G,$F36,Квитанции!K:K,$E36,Квитанции!F:F,2,Квитанции!C:C,0,Квитанции!J:J,1)</f>
        <v>0</v>
      </c>
      <c r="O36" s="30" t="s">
        <v>30</v>
      </c>
      <c r="P36" s="68">
        <f>SUMIFS(Квитанции!P:P,Квитанции!B:B,O$8,Квитанции!G:G,$F36,Квитанции!K:K,$E36,Квитанции!F:F,2,Квитанции!C:C,0,Квитанции!J:J,1)</f>
        <v>0</v>
      </c>
      <c r="Q36" s="28" t="s">
        <v>30</v>
      </c>
      <c r="R36" s="20">
        <f>P36+N36+L36+J36+H36</f>
        <v>0</v>
      </c>
    </row>
    <row r="37" spans="1:18" ht="12.75" thickBot="1" x14ac:dyDescent="0.25">
      <c r="A37" s="136" t="s">
        <v>52</v>
      </c>
      <c r="B37" s="77" t="s">
        <v>30</v>
      </c>
      <c r="C37" s="132" t="s">
        <v>30</v>
      </c>
      <c r="D37" s="319"/>
      <c r="E37" s="314" t="s">
        <v>199</v>
      </c>
      <c r="F37" s="321">
        <v>1</v>
      </c>
      <c r="G37" s="90" t="s">
        <v>30</v>
      </c>
      <c r="H37" s="86">
        <f>SUMIFS(Квитанции!P:P,Квитанции!B:B,G$8,Квитанции!G:G,$F37,Квитанции!K:K,$E37,Квитанции!F:F,2,Квитанции!C:C,0,Квитанции!J:J,1)</f>
        <v>0</v>
      </c>
      <c r="I37" s="90" t="s">
        <v>30</v>
      </c>
      <c r="J37" s="86">
        <f>SUMIFS(Квитанции!P:P,Квитанции!B:B,I$8,Квитанции!G:G,$F37,Квитанции!K:K,$E37,Квитанции!F:F,2,Квитанции!C:C,0,Квитанции!J:J,1)</f>
        <v>0</v>
      </c>
      <c r="K37" s="90" t="s">
        <v>30</v>
      </c>
      <c r="L37" s="86">
        <f>SUMIFS(Квитанции!P:P,Квитанции!B:B,K$8,Квитанции!G:G,$F37,Квитанции!K:K,$E37,Квитанции!F:F,2,Квитанции!C:C,0,Квитанции!J:J,1)</f>
        <v>0</v>
      </c>
      <c r="M37" s="90" t="s">
        <v>30</v>
      </c>
      <c r="N37" s="86">
        <f>SUMIFS(Квитанции!P:P,Квитанции!B:B,M$8,Квитанции!G:G,$F37,Квитанции!K:K,$E37,Квитанции!F:F,2,Квитанции!C:C,0,Квитанции!J:J,1)</f>
        <v>0</v>
      </c>
      <c r="O37" s="90" t="s">
        <v>30</v>
      </c>
      <c r="P37" s="86">
        <f>SUMIFS(Квитанции!P:P,Квитанции!B:B,O$8,Квитанции!G:G,$F37,Квитанции!K:K,$E37,Квитанции!F:F,2,Квитанции!C:C,0,Квитанции!J:J,1)</f>
        <v>0</v>
      </c>
      <c r="Q37" s="28" t="s">
        <v>30</v>
      </c>
      <c r="R37" s="10">
        <f t="shared" ref="R37" si="18">P37+N37+L37+J37+H37</f>
        <v>0</v>
      </c>
    </row>
    <row r="38" spans="1:18" ht="12" customHeight="1" x14ac:dyDescent="0.2">
      <c r="A38" s="509" t="s">
        <v>31</v>
      </c>
      <c r="B38" s="5" t="s">
        <v>176</v>
      </c>
      <c r="C38" s="505" t="s">
        <v>16</v>
      </c>
      <c r="D38" s="313">
        <v>1</v>
      </c>
      <c r="E38" s="314" t="s">
        <v>199</v>
      </c>
      <c r="F38" s="315">
        <v>3</v>
      </c>
      <c r="G38" s="83">
        <f>SUMIFS(Абоненты!L:L,Абоненты!B:B,G$8,Абоненты!C:C,0,Абоненты!D:D,$B38,Абоненты!E:E,$D38,Абоненты!F:F,$F38,Абоненты!J:J,$E38,Абоненты!I:I,1)</f>
        <v>0</v>
      </c>
      <c r="H38" s="326">
        <f>SUMIFS(Квитанции!P:P,Квитанции!B:B,G$8,Квитанции!D:D,$B38,Квитанции!E:E,$D38,Квитанции!K:K,$E38,Квитанции!F:F,$F38,Квитанции!C:C,0,Квитанции!J:J,1)</f>
        <v>0</v>
      </c>
      <c r="I38" s="75">
        <f>SUMIFS(Абоненты!L:L,Абоненты!B:B,I$8,Абоненты!C:C,0,Абоненты!D:D,$B38,Абоненты!E:E,$D38,Абоненты!F:F,$F38,Абоненты!J:J,$E38,Абоненты!I:I,1)</f>
        <v>0</v>
      </c>
      <c r="J38" s="246">
        <f>SUMIFS(Квитанции!P:P,Квитанции!B:B,I$8,Квитанции!D:D,$B38,Квитанции!E:E,$D38,Квитанции!K:K,$E38,Квитанции!F:F,$F38,Квитанции!C:C,0,Квитанции!J:J,1)</f>
        <v>0</v>
      </c>
      <c r="K38" s="89">
        <f>SUMIFS(Абоненты!L:L,Абоненты!B:B,K$8,Абоненты!C:C,0,Абоненты!D:D,$B38,Абоненты!E:E,$D38,Абоненты!F:F,$F38,Абоненты!J:J,$E38,Абоненты!I:I,1)</f>
        <v>0</v>
      </c>
      <c r="L38" s="248">
        <f>SUMIFS(Квитанции!P:P,Квитанции!B:B,K$8,Квитанции!D:D,$B38,Квитанции!E:E,$D38,Квитанции!K:K,$E38,Квитанции!F:F,$F38,Квитанции!C:C,0,Квитанции!J:J,1)</f>
        <v>0</v>
      </c>
      <c r="M38" s="75">
        <f>SUMIFS(Абоненты!L:L,Абоненты!B:B,M$8,Абоненты!C:C,0,Абоненты!D:D,$B38,Абоненты!E:E,$D38,Абоненты!F:F,$F38,Абоненты!J:J,$E38,Абоненты!I:I,1)</f>
        <v>0</v>
      </c>
      <c r="N38" s="246">
        <f>SUMIFS(Квитанции!P:P,Квитанции!B:B,M$8,Квитанции!D:D,$B38,Квитанции!E:E,$D38,Квитанции!K:K,$E38,Квитанции!F:F,$F38,Квитанции!C:C,0,Квитанции!J:J,1)</f>
        <v>0</v>
      </c>
      <c r="O38" s="89">
        <f>SUMIFS(Абоненты!L:L,Абоненты!B:B,O$8,Абоненты!C:C,0,Абоненты!D:D,$B38,Абоненты!E:E,$D38,Абоненты!F:F,$F38,Абоненты!J:J,$E38,Абоненты!I:I,1)</f>
        <v>0</v>
      </c>
      <c r="P38" s="248">
        <f>SUMIFS(Квитанции!P:P,Квитанции!B:B,O$8,Квитанции!D:D,$B38,Квитанции!E:E,$D38,Квитанции!K:K,$E38,Квитанции!F:F,$F38,Квитанции!C:C,0,Квитанции!J:J,1)</f>
        <v>0</v>
      </c>
      <c r="Q38" s="101">
        <f>G38+I38+K38+M38+O38</f>
        <v>0</v>
      </c>
      <c r="R38" s="23">
        <f>H38+J38+L38+N38+P38</f>
        <v>0</v>
      </c>
    </row>
    <row r="39" spans="1:18" x14ac:dyDescent="0.2">
      <c r="A39" s="509"/>
      <c r="B39" s="7" t="s">
        <v>10</v>
      </c>
      <c r="C39" s="506"/>
      <c r="D39" s="313">
        <v>1</v>
      </c>
      <c r="E39" s="314" t="s">
        <v>199</v>
      </c>
      <c r="F39" s="315">
        <v>3</v>
      </c>
      <c r="G39" s="89">
        <f>SUMIFS(Абоненты!L:L,Абоненты!B:B,G$8,Абоненты!C:C,0,Абоненты!D:D,$B39,Абоненты!E:E,$D39,Абоненты!F:F,$F39,Абоненты!J:J,$E39,Абоненты!I:I,1)</f>
        <v>0</v>
      </c>
      <c r="H39" s="326">
        <f>SUMIFS(Квитанции!P:P,Квитанции!B:B,G$8,Квитанции!D:D,$B39,Квитанции!E:E,$D39,Квитанции!K:K,$E39,Квитанции!F:F,$F39,Квитанции!C:C,0,Квитанции!J:J,1)</f>
        <v>0</v>
      </c>
      <c r="I39" s="72">
        <f>SUMIFS(Абоненты!L:L,Абоненты!B:B,I$8,Абоненты!C:C,0,Абоненты!D:D,$B39,Абоненты!E:E,$D39,Абоненты!F:F,$F39,Абоненты!J:J,$E39,Абоненты!I:I,1)</f>
        <v>0</v>
      </c>
      <c r="J39" s="97">
        <f>SUMIFS(Квитанции!P:P,Квитанции!B:B,I$8,Квитанции!D:D,$B39,Квитанции!E:E,$D39,Квитанции!K:K,$E39,Квитанции!F:F,$F39,Квитанции!C:C,0,Квитанции!J:J,1)</f>
        <v>0</v>
      </c>
      <c r="K39" s="89">
        <f>SUMIFS(Абоненты!L:L,Абоненты!B:B,K$8,Абоненты!C:C,0,Абоненты!D:D,$B39,Абоненты!E:E,$D39,Абоненты!F:F,$F39,Абоненты!J:J,$E39,Абоненты!I:I,1)</f>
        <v>0</v>
      </c>
      <c r="L39" s="248">
        <f>SUMIFS(Квитанции!P:P,Квитанции!B:B,K$8,Квитанции!D:D,$B39,Квитанции!E:E,$D39,Квитанции!K:K,$E39,Квитанции!F:F,$F39,Квитанции!C:C,0,Квитанции!J:J,1)</f>
        <v>0</v>
      </c>
      <c r="M39" s="75">
        <f>SUMIFS(Абоненты!L:L,Абоненты!B:B,M$8,Абоненты!C:C,0,Абоненты!D:D,$B39,Абоненты!E:E,$D39,Абоненты!F:F,$F39,Абоненты!J:J,$E39,Абоненты!I:I,1)</f>
        <v>0</v>
      </c>
      <c r="N39" s="246">
        <f>SUMIFS(Квитанции!P:P,Квитанции!B:B,M$8,Квитанции!D:D,$B39,Квитанции!E:E,$D39,Квитанции!K:K,$E39,Квитанции!F:F,$F39,Квитанции!C:C,0,Квитанции!J:J,1)</f>
        <v>0</v>
      </c>
      <c r="O39" s="89">
        <f>SUMIFS(Абоненты!L:L,Абоненты!B:B,O$8,Абоненты!C:C,0,Абоненты!D:D,$B39,Абоненты!E:E,$D39,Абоненты!F:F,$F39,Абоненты!J:J,$E39,Абоненты!I:I,1)</f>
        <v>0</v>
      </c>
      <c r="P39" s="248">
        <f>SUMIFS(Квитанции!P:P,Квитанции!B:B,O$8,Квитанции!D:D,$B39,Квитанции!E:E,$D39,Квитанции!K:K,$E39,Квитанции!F:F,$F39,Квитанции!C:C,0,Квитанции!J:J,1)</f>
        <v>0</v>
      </c>
      <c r="Q39" s="28">
        <f t="shared" ref="Q39:R40" si="19">G39+I39+K39+M39+O39</f>
        <v>0</v>
      </c>
      <c r="R39" s="20">
        <f t="shared" si="19"/>
        <v>0</v>
      </c>
    </row>
    <row r="40" spans="1:18" x14ac:dyDescent="0.2">
      <c r="A40" s="509"/>
      <c r="B40" s="7" t="s">
        <v>177</v>
      </c>
      <c r="C40" s="506"/>
      <c r="D40" s="313">
        <v>1</v>
      </c>
      <c r="E40" s="314" t="s">
        <v>199</v>
      </c>
      <c r="F40" s="315">
        <v>3</v>
      </c>
      <c r="G40" s="84">
        <f>SUMIFS(Абоненты!L:L,Абоненты!B:B,G$8,Абоненты!C:C,0,Абоненты!D:D,$B40,Абоненты!E:E,$D40,Абоненты!F:F,$F40,Абоненты!J:J,$E40,Абоненты!I:I,1)</f>
        <v>0</v>
      </c>
      <c r="H40" s="326">
        <f>SUMIFS(Квитанции!P:P,Квитанции!B:B,G$8,Квитанции!D:D,$B40,Квитанции!E:E,$D40,Квитанции!K:K,$E40,Квитанции!F:F,$F40,Квитанции!C:C,0,Квитанции!J:J,1)</f>
        <v>0</v>
      </c>
      <c r="I40" s="72">
        <f>SUMIFS(Абоненты!L:L,Абоненты!B:B,I$8,Абоненты!C:C,0,Абоненты!D:D,$B40,Абоненты!E:E,$D40,Абоненты!F:F,$F40,Абоненты!J:J,$E40,Абоненты!I:I,1)</f>
        <v>0</v>
      </c>
      <c r="J40" s="97">
        <f>SUMIFS(Квитанции!P:P,Квитанции!B:B,I$8,Квитанции!D:D,$B40,Квитанции!E:E,$D40,Квитанции!K:K,$E40,Квитанции!F:F,$F40,Квитанции!C:C,0,Квитанции!J:J,1)</f>
        <v>0</v>
      </c>
      <c r="K40" s="89">
        <f>SUMIFS(Абоненты!L:L,Абоненты!B:B,K$8,Абоненты!C:C,0,Абоненты!D:D,$B40,Абоненты!E:E,$D40,Абоненты!F:F,$F40,Абоненты!J:J,$E40,Абоненты!I:I,1)</f>
        <v>0</v>
      </c>
      <c r="L40" s="248">
        <f>SUMIFS(Квитанции!P:P,Квитанции!B:B,K$8,Квитанции!D:D,$B40,Квитанции!E:E,$D40,Квитанции!K:K,$E40,Квитанции!F:F,$F40,Квитанции!C:C,0,Квитанции!J:J,1)</f>
        <v>0</v>
      </c>
      <c r="M40" s="75">
        <f>SUMIFS(Абоненты!L:L,Абоненты!B:B,M$8,Абоненты!C:C,0,Абоненты!D:D,$B40,Абоненты!E:E,$D40,Абоненты!F:F,$F40,Абоненты!J:J,$E40,Абоненты!I:I,1)</f>
        <v>0</v>
      </c>
      <c r="N40" s="246">
        <f>SUMIFS(Квитанции!P:P,Квитанции!B:B,M$8,Квитанции!D:D,$B40,Квитанции!E:E,$D40,Квитанции!K:K,$E40,Квитанции!F:F,$F40,Квитанции!C:C,0,Квитанции!J:J,1)</f>
        <v>0</v>
      </c>
      <c r="O40" s="89">
        <f>SUMIFS(Абоненты!L:L,Абоненты!B:B,O$8,Абоненты!C:C,0,Абоненты!D:D,$B40,Абоненты!E:E,$D40,Абоненты!F:F,$F40,Абоненты!J:J,$E40,Абоненты!I:I,1)</f>
        <v>0</v>
      </c>
      <c r="P40" s="248">
        <f>SUMIFS(Квитанции!P:P,Квитанции!B:B,O$8,Квитанции!D:D,$B40,Квитанции!E:E,$D40,Квитанции!K:K,$E40,Квитанции!F:F,$F40,Квитанции!C:C,0,Квитанции!J:J,1)</f>
        <v>0</v>
      </c>
      <c r="Q40" s="102">
        <f t="shared" si="19"/>
        <v>0</v>
      </c>
      <c r="R40" s="20">
        <f t="shared" si="19"/>
        <v>0</v>
      </c>
    </row>
    <row r="41" spans="1:18" ht="12.75" thickBot="1" x14ac:dyDescent="0.25">
      <c r="A41" s="509"/>
      <c r="B41" s="8" t="s">
        <v>178</v>
      </c>
      <c r="C41" s="507"/>
      <c r="D41" s="313"/>
      <c r="E41" s="314"/>
      <c r="F41" s="315"/>
      <c r="G41" s="73">
        <f>G38+G39+G40</f>
        <v>0</v>
      </c>
      <c r="H41" s="86">
        <f t="shared" ref="H41:R41" si="20">H38+H39+H40</f>
        <v>0</v>
      </c>
      <c r="I41" s="73">
        <f t="shared" si="20"/>
        <v>0</v>
      </c>
      <c r="J41" s="98">
        <f t="shared" si="20"/>
        <v>0</v>
      </c>
      <c r="K41" s="85">
        <f t="shared" si="20"/>
        <v>0</v>
      </c>
      <c r="L41" s="86">
        <f t="shared" si="20"/>
        <v>0</v>
      </c>
      <c r="M41" s="73">
        <f t="shared" si="20"/>
        <v>0</v>
      </c>
      <c r="N41" s="98">
        <f t="shared" si="20"/>
        <v>0</v>
      </c>
      <c r="O41" s="85">
        <f t="shared" si="20"/>
        <v>0</v>
      </c>
      <c r="P41" s="86">
        <f t="shared" si="20"/>
        <v>0</v>
      </c>
      <c r="Q41" s="77">
        <f t="shared" si="20"/>
        <v>0</v>
      </c>
      <c r="R41" s="10">
        <f t="shared" si="20"/>
        <v>0</v>
      </c>
    </row>
    <row r="42" spans="1:18" x14ac:dyDescent="0.2">
      <c r="A42" s="509"/>
      <c r="B42" s="5" t="s">
        <v>176</v>
      </c>
      <c r="C42" s="505" t="s">
        <v>17</v>
      </c>
      <c r="D42" s="313">
        <v>3</v>
      </c>
      <c r="E42" s="314" t="s">
        <v>199</v>
      </c>
      <c r="F42" s="315">
        <v>3</v>
      </c>
      <c r="G42" s="83">
        <f>SUMIFS(Абоненты!L:L,Абоненты!B:B,G$8,Абоненты!C:C,0,Абоненты!D:D,$B42,Абоненты!E:E,$D42,Абоненты!F:F,$F42,Абоненты!J:J,$E42,Абоненты!I:I,1)</f>
        <v>0</v>
      </c>
      <c r="H42" s="326">
        <f>SUMIFS(Квитанции!P:P,Квитанции!B:B,G$8,Квитанции!D:D,$B42,Квитанции!E:E,$D42,Квитанции!K:K,$E42,Квитанции!F:F,$F42,Квитанции!C:C,0,Квитанции!J:J,1)</f>
        <v>0</v>
      </c>
      <c r="I42" s="75">
        <f>SUMIFS(Абоненты!L:L,Абоненты!B:B,I$8,Абоненты!C:C,0,Абоненты!D:D,$B42,Абоненты!E:E,$D42,Абоненты!F:F,$F42,Абоненты!J:J,$E42,Абоненты!I:I,1)</f>
        <v>0</v>
      </c>
      <c r="J42" s="97">
        <f>SUMIFS(Квитанции!P:P,Квитанции!B:B,I$8,Квитанции!D:D,$B42,Квитанции!E:E,$D42,Квитанции!K:K,$E42,Квитанции!F:F,$F42,Квитанции!C:C,0,Квитанции!J:J,1)</f>
        <v>0</v>
      </c>
      <c r="K42" s="89">
        <f>SUMIFS(Абоненты!L:L,Абоненты!B:B,K$8,Абоненты!C:C,0,Абоненты!D:D,$B42,Абоненты!E:E,$D42,Абоненты!F:F,$F42,Абоненты!J:J,$E42,Абоненты!I:I,1)</f>
        <v>0</v>
      </c>
      <c r="L42" s="248">
        <f>SUMIFS(Квитанции!P:P,Квитанции!B:B,K$8,Квитанции!D:D,$B42,Квитанции!E:E,$D42,Квитанции!K:K,$E42,Квитанции!F:F,$F42,Квитанции!C:C,0,Квитанции!J:J,1)</f>
        <v>0</v>
      </c>
      <c r="M42" s="75">
        <f>SUMIFS(Абоненты!L:L,Абоненты!B:B,M$8,Абоненты!C:C,0,Абоненты!D:D,$B42,Абоненты!E:E,$D42,Абоненты!F:F,$F42,Абоненты!J:J,$E42,Абоненты!I:I,1)</f>
        <v>0</v>
      </c>
      <c r="N42" s="246">
        <f>SUMIFS(Квитанции!P:P,Квитанции!B:B,M$8,Квитанции!D:D,$B42,Квитанции!E:E,$D42,Квитанции!K:K,$E42,Квитанции!F:F,$F42,Квитанции!C:C,0,Квитанции!J:J,1)</f>
        <v>0</v>
      </c>
      <c r="O42" s="89">
        <f>SUMIFS(Абоненты!L:L,Абоненты!B:B,O$8,Абоненты!C:C,0,Абоненты!D:D,$B42,Абоненты!E:E,$D42,Абоненты!F:F,$F42,Абоненты!J:J,$E42,Абоненты!I:I,1)</f>
        <v>0</v>
      </c>
      <c r="P42" s="248">
        <f>SUMIFS(Квитанции!P:P,Квитанции!B:B,O$8,Квитанции!D:D,$B42,Квитанции!E:E,$D42,Квитанции!K:K,$E42,Квитанции!F:F,$F42,Квитанции!C:C,0,Квитанции!J:J,1)</f>
        <v>0</v>
      </c>
      <c r="Q42" s="101">
        <f>G42+I42+K42+M42+O42</f>
        <v>0</v>
      </c>
      <c r="R42" s="23">
        <f t="shared" ref="R42:R44" si="21">H42+J42+L42+N42+P42</f>
        <v>0</v>
      </c>
    </row>
    <row r="43" spans="1:18" x14ac:dyDescent="0.2">
      <c r="A43" s="509"/>
      <c r="B43" s="7" t="s">
        <v>10</v>
      </c>
      <c r="C43" s="506"/>
      <c r="D43" s="313">
        <v>3</v>
      </c>
      <c r="E43" s="314" t="s">
        <v>199</v>
      </c>
      <c r="F43" s="315">
        <v>3</v>
      </c>
      <c r="G43" s="89">
        <f>SUMIFS(Абоненты!L:L,Абоненты!B:B,G$8,Абоненты!C:C,0,Абоненты!D:D,$B43,Абоненты!E:E,$D43,Абоненты!F:F,$F43,Абоненты!J:J,$E43,Абоненты!I:I,1)</f>
        <v>0</v>
      </c>
      <c r="H43" s="326">
        <f>SUMIFS(Квитанции!P:P,Квитанции!B:B,G$8,Квитанции!D:D,$B43,Квитанции!E:E,$D43,Квитанции!K:K,$E43,Квитанции!F:F,$F43,Квитанции!C:C,0,Квитанции!J:J,1)</f>
        <v>0</v>
      </c>
      <c r="I43" s="72">
        <f>SUMIFS(Абоненты!L:L,Абоненты!B:B,I$8,Абоненты!C:C,0,Абоненты!D:D,$B43,Абоненты!E:E,$D43,Абоненты!F:F,$F43,Абоненты!J:J,$E43,Абоненты!I:I,1)</f>
        <v>0</v>
      </c>
      <c r="J43" s="97">
        <f>SUMIFS(Квитанции!P:P,Квитанции!B:B,I$8,Квитанции!D:D,$B43,Квитанции!E:E,$D43,Квитанции!K:K,$E43,Квитанции!F:F,$F43,Квитанции!C:C,0,Квитанции!J:J,1)</f>
        <v>0</v>
      </c>
      <c r="K43" s="89">
        <f>SUMIFS(Абоненты!L:L,Абоненты!B:B,K$8,Абоненты!C:C,0,Абоненты!D:D,$B43,Абоненты!E:E,$D43,Абоненты!F:F,$F43,Абоненты!J:J,$E43,Абоненты!I:I,1)</f>
        <v>0</v>
      </c>
      <c r="L43" s="248">
        <f>SUMIFS(Квитанции!P:P,Квитанции!B:B,K$8,Квитанции!D:D,$B43,Квитанции!E:E,$D43,Квитанции!K:K,$E43,Квитанции!F:F,$F43,Квитанции!C:C,0,Квитанции!J:J,1)</f>
        <v>0</v>
      </c>
      <c r="M43" s="75">
        <f>SUMIFS(Абоненты!L:L,Абоненты!B:B,M$8,Абоненты!C:C,0,Абоненты!D:D,$B43,Абоненты!E:E,$D43,Абоненты!F:F,$F43,Абоненты!J:J,$E43,Абоненты!I:I,1)</f>
        <v>0</v>
      </c>
      <c r="N43" s="246">
        <f>SUMIFS(Квитанции!P:P,Квитанции!B:B,M$8,Квитанции!D:D,$B43,Квитанции!E:E,$D43,Квитанции!K:K,$E43,Квитанции!F:F,$F43,Квитанции!C:C,0,Квитанции!J:J,1)</f>
        <v>0</v>
      </c>
      <c r="O43" s="89">
        <f>SUMIFS(Абоненты!L:L,Абоненты!B:B,O$8,Абоненты!C:C,0,Абоненты!D:D,$B43,Абоненты!E:E,$D43,Абоненты!F:F,$F43,Абоненты!J:J,$E43,Абоненты!I:I,1)</f>
        <v>0</v>
      </c>
      <c r="P43" s="248">
        <f>SUMIFS(Квитанции!P:P,Квитанции!B:B,O$8,Квитанции!D:D,$B43,Квитанции!E:E,$D43,Квитанции!K:K,$E43,Квитанции!F:F,$F43,Квитанции!C:C,0,Квитанции!J:J,1)</f>
        <v>0</v>
      </c>
      <c r="Q43" s="28">
        <f t="shared" ref="Q43:Q44" si="22">G43+I43+K43+M43+O43</f>
        <v>0</v>
      </c>
      <c r="R43" s="20">
        <f t="shared" si="21"/>
        <v>0</v>
      </c>
    </row>
    <row r="44" spans="1:18" x14ac:dyDescent="0.2">
      <c r="A44" s="509"/>
      <c r="B44" s="7" t="s">
        <v>177</v>
      </c>
      <c r="C44" s="506"/>
      <c r="D44" s="313">
        <v>3</v>
      </c>
      <c r="E44" s="314" t="s">
        <v>199</v>
      </c>
      <c r="F44" s="315">
        <v>3</v>
      </c>
      <c r="G44" s="84">
        <f>SUMIFS(Абоненты!L:L,Абоненты!B:B,G$8,Абоненты!C:C,0,Абоненты!D:D,$B44,Абоненты!E:E,$D44,Абоненты!F:F,$F44,Абоненты!J:J,$E44,Абоненты!I:I,1)</f>
        <v>0</v>
      </c>
      <c r="H44" s="326">
        <f>SUMIFS(Квитанции!P:P,Квитанции!B:B,G$8,Квитанции!D:D,$B44,Квитанции!E:E,$D44,Квитанции!K:K,$E44,Квитанции!F:F,$F44,Квитанции!C:C,0,Квитанции!J:J,1)</f>
        <v>0</v>
      </c>
      <c r="I44" s="72">
        <f>SUMIFS(Абоненты!L:L,Абоненты!B:B,I$8,Абоненты!C:C,0,Абоненты!D:D,$B44,Абоненты!E:E,$D44,Абоненты!F:F,$F44,Абоненты!J:J,$E44,Абоненты!I:I,1)</f>
        <v>0</v>
      </c>
      <c r="J44" s="97">
        <f>SUMIFS(Квитанции!P:P,Квитанции!B:B,I$8,Квитанции!D:D,$B44,Квитанции!E:E,$D44,Квитанции!K:K,$E44,Квитанции!F:F,$F44,Квитанции!C:C,0,Квитанции!J:J,1)</f>
        <v>0</v>
      </c>
      <c r="K44" s="89">
        <f>SUMIFS(Абоненты!L:L,Абоненты!B:B,K$8,Абоненты!C:C,0,Абоненты!D:D,$B44,Абоненты!E:E,$D44,Абоненты!F:F,$F44,Абоненты!J:J,$E44,Абоненты!I:I,1)</f>
        <v>0</v>
      </c>
      <c r="L44" s="248">
        <f>SUMIFS(Квитанции!P:P,Квитанции!B:B,K$8,Квитанции!D:D,$B44,Квитанции!E:E,$D44,Квитанции!K:K,$E44,Квитанции!F:F,$F44,Квитанции!C:C,0,Квитанции!J:J,1)</f>
        <v>0</v>
      </c>
      <c r="M44" s="75">
        <f>SUMIFS(Абоненты!L:L,Абоненты!B:B,M$8,Абоненты!C:C,0,Абоненты!D:D,$B44,Абоненты!E:E,$D44,Абоненты!F:F,$F44,Абоненты!J:J,$E44,Абоненты!I:I,1)</f>
        <v>0</v>
      </c>
      <c r="N44" s="246">
        <f>SUMIFS(Квитанции!P:P,Квитанции!B:B,M$8,Квитанции!D:D,$B44,Квитанции!E:E,$D44,Квитанции!K:K,$E44,Квитанции!F:F,$F44,Квитанции!C:C,0,Квитанции!J:J,1)</f>
        <v>0</v>
      </c>
      <c r="O44" s="89">
        <f>SUMIFS(Абоненты!L:L,Абоненты!B:B,O$8,Абоненты!C:C,0,Абоненты!D:D,$B44,Абоненты!E:E,$D44,Абоненты!F:F,$F44,Абоненты!J:J,$E44,Абоненты!I:I,1)</f>
        <v>0</v>
      </c>
      <c r="P44" s="248">
        <f>SUMIFS(Квитанции!P:P,Квитанции!B:B,O$8,Квитанции!D:D,$B44,Квитанции!E:E,$D44,Квитанции!K:K,$E44,Квитанции!F:F,$F44,Квитанции!C:C,0,Квитанции!J:J,1)</f>
        <v>0</v>
      </c>
      <c r="Q44" s="102">
        <f t="shared" si="22"/>
        <v>0</v>
      </c>
      <c r="R44" s="20">
        <f t="shared" si="21"/>
        <v>0</v>
      </c>
    </row>
    <row r="45" spans="1:18" ht="12.75" thickBot="1" x14ac:dyDescent="0.25">
      <c r="A45" s="509"/>
      <c r="B45" s="8" t="s">
        <v>178</v>
      </c>
      <c r="C45" s="507"/>
      <c r="D45" s="313"/>
      <c r="E45" s="314"/>
      <c r="F45" s="315"/>
      <c r="G45" s="73">
        <f>G42+G43+G44</f>
        <v>0</v>
      </c>
      <c r="H45" s="86">
        <f t="shared" ref="H45:R45" si="23">H42+H43+H44</f>
        <v>0</v>
      </c>
      <c r="I45" s="73">
        <f t="shared" si="23"/>
        <v>0</v>
      </c>
      <c r="J45" s="98">
        <f t="shared" si="23"/>
        <v>0</v>
      </c>
      <c r="K45" s="85">
        <f t="shared" si="23"/>
        <v>0</v>
      </c>
      <c r="L45" s="86">
        <f t="shared" si="23"/>
        <v>0</v>
      </c>
      <c r="M45" s="73">
        <f t="shared" si="23"/>
        <v>0</v>
      </c>
      <c r="N45" s="98">
        <f t="shared" si="23"/>
        <v>0</v>
      </c>
      <c r="O45" s="85">
        <f t="shared" si="23"/>
        <v>0</v>
      </c>
      <c r="P45" s="86">
        <f t="shared" si="23"/>
        <v>0</v>
      </c>
      <c r="Q45" s="77">
        <f t="shared" si="23"/>
        <v>0</v>
      </c>
      <c r="R45" s="10">
        <f t="shared" si="23"/>
        <v>0</v>
      </c>
    </row>
    <row r="46" spans="1:18" x14ac:dyDescent="0.2">
      <c r="A46" s="509"/>
      <c r="B46" s="5" t="s">
        <v>176</v>
      </c>
      <c r="C46" s="505" t="s">
        <v>18</v>
      </c>
      <c r="D46" s="313"/>
      <c r="E46" s="314"/>
      <c r="F46" s="315"/>
      <c r="G46" s="71">
        <f>G38+G42</f>
        <v>0</v>
      </c>
      <c r="H46" s="66">
        <f t="shared" ref="H46:P46" si="24">H38+H42</f>
        <v>0</v>
      </c>
      <c r="I46" s="71">
        <f t="shared" si="24"/>
        <v>0</v>
      </c>
      <c r="J46" s="96">
        <f t="shared" si="24"/>
        <v>0</v>
      </c>
      <c r="K46" s="83">
        <f t="shared" si="24"/>
        <v>0</v>
      </c>
      <c r="L46" s="66">
        <f t="shared" si="24"/>
        <v>0</v>
      </c>
      <c r="M46" s="71">
        <f t="shared" si="24"/>
        <v>0</v>
      </c>
      <c r="N46" s="96">
        <f t="shared" si="24"/>
        <v>0</v>
      </c>
      <c r="O46" s="83">
        <f t="shared" si="24"/>
        <v>0</v>
      </c>
      <c r="P46" s="66">
        <f t="shared" si="24"/>
        <v>0</v>
      </c>
      <c r="Q46" s="101">
        <f>G46+I46+K46+M46+O46</f>
        <v>0</v>
      </c>
      <c r="R46" s="23">
        <f t="shared" ref="R46:R48" si="25">H46+J46+L46+N46+P46</f>
        <v>0</v>
      </c>
    </row>
    <row r="47" spans="1:18" x14ac:dyDescent="0.2">
      <c r="A47" s="509"/>
      <c r="B47" s="7" t="s">
        <v>10</v>
      </c>
      <c r="C47" s="506"/>
      <c r="D47" s="313"/>
      <c r="E47" s="314"/>
      <c r="F47" s="315"/>
      <c r="G47" s="72">
        <f t="shared" ref="G47:P48" si="26">G39+G43</f>
        <v>0</v>
      </c>
      <c r="H47" s="68">
        <f t="shared" si="26"/>
        <v>0</v>
      </c>
      <c r="I47" s="72">
        <f t="shared" si="26"/>
        <v>0</v>
      </c>
      <c r="J47" s="97">
        <f t="shared" si="26"/>
        <v>0</v>
      </c>
      <c r="K47" s="84">
        <f t="shared" si="26"/>
        <v>0</v>
      </c>
      <c r="L47" s="68">
        <f t="shared" si="26"/>
        <v>0</v>
      </c>
      <c r="M47" s="72">
        <f t="shared" si="26"/>
        <v>0</v>
      </c>
      <c r="N47" s="97">
        <f t="shared" si="26"/>
        <v>0</v>
      </c>
      <c r="O47" s="84">
        <f t="shared" si="26"/>
        <v>0</v>
      </c>
      <c r="P47" s="68">
        <f t="shared" si="26"/>
        <v>0</v>
      </c>
      <c r="Q47" s="28">
        <f t="shared" ref="Q47:Q48" si="27">G47+I47+K47+M47+O47</f>
        <v>0</v>
      </c>
      <c r="R47" s="20">
        <f t="shared" si="25"/>
        <v>0</v>
      </c>
    </row>
    <row r="48" spans="1:18" x14ac:dyDescent="0.2">
      <c r="A48" s="509"/>
      <c r="B48" s="7" t="s">
        <v>177</v>
      </c>
      <c r="C48" s="506"/>
      <c r="D48" s="313"/>
      <c r="E48" s="314"/>
      <c r="F48" s="315"/>
      <c r="G48" s="72">
        <f t="shared" si="26"/>
        <v>0</v>
      </c>
      <c r="H48" s="68">
        <f t="shared" si="26"/>
        <v>0</v>
      </c>
      <c r="I48" s="72">
        <f t="shared" si="26"/>
        <v>0</v>
      </c>
      <c r="J48" s="97">
        <f t="shared" si="26"/>
        <v>0</v>
      </c>
      <c r="K48" s="84">
        <f t="shared" si="26"/>
        <v>0</v>
      </c>
      <c r="L48" s="68">
        <f t="shared" si="26"/>
        <v>0</v>
      </c>
      <c r="M48" s="72">
        <f t="shared" si="26"/>
        <v>0</v>
      </c>
      <c r="N48" s="97">
        <f t="shared" si="26"/>
        <v>0</v>
      </c>
      <c r="O48" s="84">
        <f t="shared" si="26"/>
        <v>0</v>
      </c>
      <c r="P48" s="68">
        <f t="shared" si="26"/>
        <v>0</v>
      </c>
      <c r="Q48" s="102">
        <f t="shared" si="27"/>
        <v>0</v>
      </c>
      <c r="R48" s="20">
        <f t="shared" si="25"/>
        <v>0</v>
      </c>
    </row>
    <row r="49" spans="1:18" ht="12.75" thickBot="1" x14ac:dyDescent="0.25">
      <c r="A49" s="513"/>
      <c r="B49" s="8" t="s">
        <v>178</v>
      </c>
      <c r="C49" s="507"/>
      <c r="D49" s="313"/>
      <c r="E49" s="314"/>
      <c r="F49" s="315"/>
      <c r="G49" s="73">
        <f>G46+G47+G48</f>
        <v>0</v>
      </c>
      <c r="H49" s="86">
        <f t="shared" ref="H49:R49" si="28">H46+H47+H48</f>
        <v>0</v>
      </c>
      <c r="I49" s="73">
        <f t="shared" si="28"/>
        <v>0</v>
      </c>
      <c r="J49" s="98">
        <f t="shared" si="28"/>
        <v>0</v>
      </c>
      <c r="K49" s="85">
        <f t="shared" si="28"/>
        <v>0</v>
      </c>
      <c r="L49" s="86">
        <f t="shared" si="28"/>
        <v>0</v>
      </c>
      <c r="M49" s="73">
        <f t="shared" si="28"/>
        <v>0</v>
      </c>
      <c r="N49" s="98">
        <f t="shared" si="28"/>
        <v>0</v>
      </c>
      <c r="O49" s="85">
        <f t="shared" si="28"/>
        <v>0</v>
      </c>
      <c r="P49" s="86">
        <f t="shared" si="28"/>
        <v>0</v>
      </c>
      <c r="Q49" s="77">
        <f t="shared" si="28"/>
        <v>0</v>
      </c>
      <c r="R49" s="10">
        <f t="shared" si="28"/>
        <v>0</v>
      </c>
    </row>
    <row r="50" spans="1:18" ht="11.45" customHeight="1" thickBot="1" x14ac:dyDescent="0.25">
      <c r="A50" s="111">
        <v>1</v>
      </c>
      <c r="B50" s="106">
        <v>2</v>
      </c>
      <c r="C50" s="115">
        <v>3</v>
      </c>
      <c r="D50" s="319"/>
      <c r="E50" s="320"/>
      <c r="F50" s="321"/>
      <c r="G50" s="308">
        <v>4</v>
      </c>
      <c r="H50" s="108">
        <v>5</v>
      </c>
      <c r="I50" s="113">
        <v>6</v>
      </c>
      <c r="J50" s="108">
        <v>7</v>
      </c>
      <c r="K50" s="114">
        <v>8</v>
      </c>
      <c r="L50" s="108">
        <v>9</v>
      </c>
      <c r="M50" s="113">
        <v>10</v>
      </c>
      <c r="N50" s="108">
        <v>11</v>
      </c>
      <c r="O50" s="114">
        <v>12</v>
      </c>
      <c r="P50" s="108">
        <v>13</v>
      </c>
      <c r="Q50" s="106">
        <v>14</v>
      </c>
      <c r="R50" s="115">
        <v>15</v>
      </c>
    </row>
    <row r="51" spans="1:18" ht="11.45" customHeight="1" x14ac:dyDescent="0.2">
      <c r="A51" s="140" t="s">
        <v>0</v>
      </c>
      <c r="B51" s="109"/>
      <c r="C51" s="107"/>
      <c r="D51" s="319"/>
      <c r="E51" s="320"/>
      <c r="F51" s="321"/>
      <c r="G51" s="109"/>
      <c r="H51" s="107"/>
      <c r="I51" s="105"/>
      <c r="J51" s="142"/>
      <c r="K51" s="109"/>
      <c r="L51" s="107"/>
      <c r="M51" s="109"/>
      <c r="N51" s="107"/>
      <c r="O51" s="109"/>
      <c r="P51" s="107"/>
      <c r="Q51" s="105"/>
      <c r="R51" s="107"/>
    </row>
    <row r="52" spans="1:18" x14ac:dyDescent="0.2">
      <c r="A52" s="134" t="s">
        <v>51</v>
      </c>
      <c r="B52" s="30" t="s">
        <v>30</v>
      </c>
      <c r="C52" s="402" t="s">
        <v>30</v>
      </c>
      <c r="D52" s="319"/>
      <c r="E52" s="314" t="s">
        <v>199</v>
      </c>
      <c r="F52" s="321">
        <v>2</v>
      </c>
      <c r="G52" s="30" t="s">
        <v>30</v>
      </c>
      <c r="H52" s="68">
        <f>SUMIFS(Квитанции!P:P,Квитанции!B:B,G$8,Квитанции!G:G,$F52,Квитанции!K:K,$E52,Квитанции!F:F,3,Квитанции!C:C,0,Квитанции!J:J,1)</f>
        <v>0</v>
      </c>
      <c r="I52" s="28" t="s">
        <v>30</v>
      </c>
      <c r="J52" s="97">
        <f>SUMIFS(Квитанции!P:P,Квитанции!B:B,IG$8,Квитанции!G:G,$F52,Квитанции!K:K,$E52,Квитанции!F:F,3,Квитанции!C:C,0,Квитанции!J:J,1)</f>
        <v>0</v>
      </c>
      <c r="K52" s="30" t="s">
        <v>30</v>
      </c>
      <c r="L52" s="68">
        <f>SUMIFS(Квитанции!P:P,Квитанции!B:B,K$8,Квитанции!G:G,$F52,Квитанции!K:K,$E52,Квитанции!F:F,3,Квитанции!C:C,0,Квитанции!J:J,1)</f>
        <v>0</v>
      </c>
      <c r="M52" s="28" t="s">
        <v>30</v>
      </c>
      <c r="N52" s="97">
        <f>SUMIFS(Квитанции!P:P,Квитанции!B:B,M$8,Квитанции!G:G,$F52,Квитанции!K:K,$E52,Квитанции!F:F,3,Квитанции!C:C,0,Квитанции!J:J,1)</f>
        <v>0</v>
      </c>
      <c r="O52" s="30" t="s">
        <v>30</v>
      </c>
      <c r="P52" s="68">
        <f>SUMIFS(Квитанции!P:P,Квитанции!B:B,O$8,Квитанции!G:G,$F52,Квитанции!K:K,$E52,Квитанции!F:F,3,Квитанции!C:C,0,Квитанции!J:J,1)</f>
        <v>0</v>
      </c>
      <c r="Q52" s="28" t="s">
        <v>30</v>
      </c>
      <c r="R52" s="20">
        <f>H52+J52+L52+N52+P52</f>
        <v>0</v>
      </c>
    </row>
    <row r="53" spans="1:18" x14ac:dyDescent="0.2">
      <c r="A53" s="134" t="s">
        <v>52</v>
      </c>
      <c r="B53" s="30" t="s">
        <v>30</v>
      </c>
      <c r="C53" s="402" t="s">
        <v>30</v>
      </c>
      <c r="D53" s="319"/>
      <c r="E53" s="314" t="s">
        <v>199</v>
      </c>
      <c r="F53" s="321">
        <v>1</v>
      </c>
      <c r="G53" s="30" t="s">
        <v>30</v>
      </c>
      <c r="H53" s="68">
        <f>SUMIFS(Квитанции!P:P,Квитанции!B:B,G$8,Квитанции!G:G,$F53,Квитанции!K:K,$E53,Квитанции!F:F,3,Квитанции!C:C,0,Квитанции!J:J,1)</f>
        <v>0</v>
      </c>
      <c r="I53" s="28" t="s">
        <v>30</v>
      </c>
      <c r="J53" s="97">
        <f>SUMIFS(Квитанции!P:P,Квитанции!B:B,IG$8,Квитанции!G:G,$F53,Квитанции!K:K,$E53,Квитанции!F:F,3,Квитанции!C:C,0,Квитанции!J:J,1)</f>
        <v>0</v>
      </c>
      <c r="K53" s="30" t="s">
        <v>30</v>
      </c>
      <c r="L53" s="68">
        <f>SUMIFS(Квитанции!P:P,Квитанции!B:B,K$8,Квитанции!G:G,$F53,Квитанции!K:K,$E53,Квитанции!F:F,3,Квитанции!C:C,0,Квитанции!J:J,1)</f>
        <v>0</v>
      </c>
      <c r="M53" s="28" t="s">
        <v>30</v>
      </c>
      <c r="N53" s="97">
        <f>SUMIFS(Квитанции!P:P,Квитанции!B:B,M$8,Квитанции!G:G,$F53,Квитанции!K:K,$E53,Квитанции!F:F,3,Квитанции!C:C,0,Квитанции!J:J,1)</f>
        <v>0</v>
      </c>
      <c r="O53" s="30" t="s">
        <v>30</v>
      </c>
      <c r="P53" s="68">
        <f>SUMIFS(Квитанции!P:P,Квитанции!B:B,O$8,Квитанции!G:G,$F53,Квитанции!K:K,$E53,Квитанции!F:F,3,Квитанции!C:C,0,Квитанции!J:J,1)</f>
        <v>0</v>
      </c>
      <c r="Q53" s="28" t="s">
        <v>30</v>
      </c>
      <c r="R53" s="20">
        <f t="shared" ref="R53" si="29">H53+J53+L53+N53+P53</f>
        <v>0</v>
      </c>
    </row>
    <row r="54" spans="1:18" ht="12.75" thickBot="1" x14ac:dyDescent="0.25">
      <c r="A54" s="135" t="s">
        <v>53</v>
      </c>
      <c r="B54" s="90" t="s">
        <v>30</v>
      </c>
      <c r="C54" s="132" t="s">
        <v>30</v>
      </c>
      <c r="D54" s="319"/>
      <c r="E54" s="314" t="s">
        <v>199</v>
      </c>
      <c r="F54" s="321">
        <v>3</v>
      </c>
      <c r="G54" s="90" t="s">
        <v>30</v>
      </c>
      <c r="H54" s="86">
        <f>SUMIFS(Квитанции!P:P,Квитанции!B:B,G$8,Квитанции!G:G,$F54,Квитанции!K:K,$E54,Квитанции!F:F,3,Квитанции!C:C,0,Квитанции!J:J,1)</f>
        <v>0</v>
      </c>
      <c r="I54" s="77" t="s">
        <v>30</v>
      </c>
      <c r="J54" s="98">
        <f>SUMIFS(Квитанции!P:P,Квитанции!B:B,IG$8,Квитанции!G:G,$F54,Квитанции!K:K,$E54,Квитанции!F:F,3,Квитанции!C:C,0,Квитанции!J:J,1)</f>
        <v>0</v>
      </c>
      <c r="K54" s="90" t="s">
        <v>30</v>
      </c>
      <c r="L54" s="86">
        <f>SUMIFS(Квитанции!P:P,Квитанции!B:B,K$8,Квитанции!G:G,$F54,Квитанции!K:K,$E54,Квитанции!F:F,3,Квитанции!C:C,0,Квитанции!J:J,1)</f>
        <v>0</v>
      </c>
      <c r="M54" s="77" t="s">
        <v>30</v>
      </c>
      <c r="N54" s="98">
        <f>SUMIFS(Квитанции!P:P,Квитанции!B:B,M$8,Квитанции!G:G,$F54,Квитанции!K:K,$E54,Квитанции!F:F,3,Квитанции!C:C,0,Квитанции!J:J,1)</f>
        <v>0</v>
      </c>
      <c r="O54" s="90" t="s">
        <v>30</v>
      </c>
      <c r="P54" s="86">
        <f>SUMIFS(Квитанции!P:P,Квитанции!B:B,O$8,Квитанции!G:G,$F54,Квитанции!K:K,$E54,Квитанции!F:F,3,Квитанции!C:C,0,Квитанции!J:J,1)</f>
        <v>0</v>
      </c>
      <c r="Q54" s="208" t="s">
        <v>30</v>
      </c>
      <c r="R54" s="10">
        <f>H54+J54+L54+N54+P54</f>
        <v>0</v>
      </c>
    </row>
    <row r="55" spans="1:18" ht="11.45" customHeight="1" x14ac:dyDescent="0.2">
      <c r="A55" s="509" t="s">
        <v>5</v>
      </c>
      <c r="B55" s="15" t="s">
        <v>176</v>
      </c>
      <c r="C55" s="487" t="s">
        <v>16</v>
      </c>
      <c r="D55" s="319"/>
      <c r="E55" s="320"/>
      <c r="F55" s="321"/>
      <c r="G55" s="78">
        <f>G11+G23+G38</f>
        <v>0</v>
      </c>
      <c r="H55" s="24">
        <f t="shared" ref="H55:P55" si="30">H11+H23+H38</f>
        <v>0</v>
      </c>
      <c r="I55" s="78">
        <f t="shared" si="30"/>
        <v>0</v>
      </c>
      <c r="J55" s="36">
        <f t="shared" si="30"/>
        <v>0</v>
      </c>
      <c r="K55" s="91">
        <f t="shared" si="30"/>
        <v>0</v>
      </c>
      <c r="L55" s="24">
        <f t="shared" si="30"/>
        <v>0</v>
      </c>
      <c r="M55" s="91">
        <f t="shared" si="30"/>
        <v>0</v>
      </c>
      <c r="N55" s="24">
        <f t="shared" si="30"/>
        <v>0</v>
      </c>
      <c r="O55" s="91">
        <f t="shared" si="30"/>
        <v>0</v>
      </c>
      <c r="P55" s="24">
        <f t="shared" si="30"/>
        <v>0</v>
      </c>
      <c r="Q55" s="101">
        <f>G55+I55+K55+M55+O55</f>
        <v>0</v>
      </c>
      <c r="R55" s="23">
        <f t="shared" ref="R55" si="31">H55+J55+L55+N55+P55</f>
        <v>0</v>
      </c>
    </row>
    <row r="56" spans="1:18" ht="11.45" customHeight="1" x14ac:dyDescent="0.2">
      <c r="A56" s="509"/>
      <c r="B56" s="13" t="s">
        <v>10</v>
      </c>
      <c r="C56" s="488"/>
      <c r="D56" s="319"/>
      <c r="E56" s="320"/>
      <c r="F56" s="321"/>
      <c r="G56" s="28">
        <f t="shared" ref="G56:P57" si="32">G12+G24+G39</f>
        <v>0</v>
      </c>
      <c r="H56" s="20">
        <f t="shared" si="32"/>
        <v>0</v>
      </c>
      <c r="I56" s="28">
        <f t="shared" si="32"/>
        <v>0</v>
      </c>
      <c r="J56" s="34">
        <f t="shared" si="32"/>
        <v>0</v>
      </c>
      <c r="K56" s="30">
        <f t="shared" si="32"/>
        <v>0</v>
      </c>
      <c r="L56" s="20">
        <f t="shared" si="32"/>
        <v>0</v>
      </c>
      <c r="M56" s="30">
        <f t="shared" si="32"/>
        <v>0</v>
      </c>
      <c r="N56" s="20">
        <f t="shared" si="32"/>
        <v>0</v>
      </c>
      <c r="O56" s="30">
        <f t="shared" si="32"/>
        <v>0</v>
      </c>
      <c r="P56" s="20">
        <f t="shared" si="32"/>
        <v>0</v>
      </c>
      <c r="Q56" s="28">
        <f t="shared" ref="Q56:R57" si="33">G56+I56+K56+M56+O56</f>
        <v>0</v>
      </c>
      <c r="R56" s="20">
        <f>H56+J56+L56+N56+P56</f>
        <v>0</v>
      </c>
    </row>
    <row r="57" spans="1:18" ht="11.45" customHeight="1" x14ac:dyDescent="0.2">
      <c r="A57" s="509"/>
      <c r="B57" s="13" t="s">
        <v>177</v>
      </c>
      <c r="C57" s="488"/>
      <c r="D57" s="319"/>
      <c r="E57" s="320"/>
      <c r="F57" s="321"/>
      <c r="G57" s="28">
        <f t="shared" si="32"/>
        <v>0</v>
      </c>
      <c r="H57" s="20">
        <f t="shared" si="32"/>
        <v>0</v>
      </c>
      <c r="I57" s="28">
        <f t="shared" si="32"/>
        <v>0</v>
      </c>
      <c r="J57" s="34">
        <f t="shared" si="32"/>
        <v>0</v>
      </c>
      <c r="K57" s="30">
        <f t="shared" si="32"/>
        <v>0</v>
      </c>
      <c r="L57" s="20">
        <f t="shared" si="32"/>
        <v>0</v>
      </c>
      <c r="M57" s="30">
        <f t="shared" si="32"/>
        <v>0</v>
      </c>
      <c r="N57" s="20">
        <f t="shared" si="32"/>
        <v>0</v>
      </c>
      <c r="O57" s="30">
        <f t="shared" si="32"/>
        <v>0</v>
      </c>
      <c r="P57" s="20">
        <f t="shared" si="32"/>
        <v>0</v>
      </c>
      <c r="Q57" s="102">
        <f t="shared" si="33"/>
        <v>0</v>
      </c>
      <c r="R57" s="20">
        <f t="shared" si="33"/>
        <v>0</v>
      </c>
    </row>
    <row r="58" spans="1:18" ht="11.45" customHeight="1" thickBot="1" x14ac:dyDescent="0.25">
      <c r="A58" s="509"/>
      <c r="B58" s="25" t="s">
        <v>178</v>
      </c>
      <c r="C58" s="489"/>
      <c r="D58" s="319"/>
      <c r="E58" s="320"/>
      <c r="F58" s="321"/>
      <c r="G58" s="74">
        <f>G55+G56+G57</f>
        <v>0</v>
      </c>
      <c r="H58" s="26">
        <f t="shared" ref="H58:R58" si="34">H55+H56+H57</f>
        <v>0</v>
      </c>
      <c r="I58" s="74">
        <f t="shared" si="34"/>
        <v>0</v>
      </c>
      <c r="J58" s="247">
        <f t="shared" si="34"/>
        <v>0</v>
      </c>
      <c r="K58" s="88">
        <f t="shared" si="34"/>
        <v>0</v>
      </c>
      <c r="L58" s="26">
        <f t="shared" si="34"/>
        <v>0</v>
      </c>
      <c r="M58" s="88">
        <f t="shared" si="34"/>
        <v>0</v>
      </c>
      <c r="N58" s="26">
        <f t="shared" si="34"/>
        <v>0</v>
      </c>
      <c r="O58" s="88">
        <f t="shared" si="34"/>
        <v>0</v>
      </c>
      <c r="P58" s="26">
        <f t="shared" si="34"/>
        <v>0</v>
      </c>
      <c r="Q58" s="77">
        <f t="shared" si="34"/>
        <v>0</v>
      </c>
      <c r="R58" s="10">
        <f t="shared" si="34"/>
        <v>0</v>
      </c>
    </row>
    <row r="59" spans="1:18" ht="11.45" customHeight="1" x14ac:dyDescent="0.2">
      <c r="A59" s="509"/>
      <c r="B59" s="15" t="s">
        <v>176</v>
      </c>
      <c r="C59" s="487" t="s">
        <v>17</v>
      </c>
      <c r="D59" s="319"/>
      <c r="E59" s="320"/>
      <c r="F59" s="321"/>
      <c r="G59" s="76">
        <f>G15+G27+G42</f>
        <v>0</v>
      </c>
      <c r="H59" s="23">
        <f t="shared" ref="H59:P59" si="35">H15+H27+H42</f>
        <v>0</v>
      </c>
      <c r="I59" s="29">
        <f t="shared" si="35"/>
        <v>0</v>
      </c>
      <c r="J59" s="23">
        <f t="shared" si="35"/>
        <v>0</v>
      </c>
      <c r="K59" s="29">
        <f t="shared" si="35"/>
        <v>0</v>
      </c>
      <c r="L59" s="23">
        <f t="shared" si="35"/>
        <v>0</v>
      </c>
      <c r="M59" s="29">
        <f t="shared" si="35"/>
        <v>0</v>
      </c>
      <c r="N59" s="23">
        <f t="shared" si="35"/>
        <v>0</v>
      </c>
      <c r="O59" s="29">
        <f t="shared" si="35"/>
        <v>0</v>
      </c>
      <c r="P59" s="23">
        <f t="shared" si="35"/>
        <v>0</v>
      </c>
      <c r="Q59" s="101">
        <f>G59+I59+K59+M59+O59</f>
        <v>0</v>
      </c>
      <c r="R59" s="23">
        <f t="shared" ref="R59" si="36">H59+J59+L59+N59+P59</f>
        <v>0</v>
      </c>
    </row>
    <row r="60" spans="1:18" ht="11.45" customHeight="1" x14ac:dyDescent="0.2">
      <c r="A60" s="509"/>
      <c r="B60" s="13" t="s">
        <v>10</v>
      </c>
      <c r="C60" s="488"/>
      <c r="D60" s="319"/>
      <c r="E60" s="320"/>
      <c r="F60" s="321"/>
      <c r="G60" s="28">
        <f t="shared" ref="G60:P61" si="37">G16+G28+G43</f>
        <v>0</v>
      </c>
      <c r="H60" s="20">
        <f t="shared" si="37"/>
        <v>0</v>
      </c>
      <c r="I60" s="30">
        <f t="shared" si="37"/>
        <v>0</v>
      </c>
      <c r="J60" s="20">
        <f t="shared" si="37"/>
        <v>0</v>
      </c>
      <c r="K60" s="30">
        <f t="shared" si="37"/>
        <v>0</v>
      </c>
      <c r="L60" s="20">
        <f t="shared" si="37"/>
        <v>0</v>
      </c>
      <c r="M60" s="30">
        <f t="shared" si="37"/>
        <v>0</v>
      </c>
      <c r="N60" s="20">
        <f t="shared" si="37"/>
        <v>0</v>
      </c>
      <c r="O60" s="30">
        <f t="shared" si="37"/>
        <v>0</v>
      </c>
      <c r="P60" s="20">
        <f t="shared" si="37"/>
        <v>0</v>
      </c>
      <c r="Q60" s="28">
        <f t="shared" ref="Q60:R61" si="38">G60+I60+K60+M60+O60</f>
        <v>0</v>
      </c>
      <c r="R60" s="20">
        <f>H60+J60+L60+N60+P60</f>
        <v>0</v>
      </c>
    </row>
    <row r="61" spans="1:18" ht="11.45" customHeight="1" x14ac:dyDescent="0.2">
      <c r="A61" s="509"/>
      <c r="B61" s="13" t="s">
        <v>177</v>
      </c>
      <c r="C61" s="488"/>
      <c r="D61" s="319"/>
      <c r="E61" s="320"/>
      <c r="F61" s="321"/>
      <c r="G61" s="28">
        <f t="shared" si="37"/>
        <v>0</v>
      </c>
      <c r="H61" s="20">
        <f t="shared" si="37"/>
        <v>0</v>
      </c>
      <c r="I61" s="30">
        <f t="shared" si="37"/>
        <v>0</v>
      </c>
      <c r="J61" s="20">
        <f t="shared" si="37"/>
        <v>0</v>
      </c>
      <c r="K61" s="30">
        <f t="shared" si="37"/>
        <v>0</v>
      </c>
      <c r="L61" s="20">
        <f t="shared" si="37"/>
        <v>0</v>
      </c>
      <c r="M61" s="30">
        <f t="shared" si="37"/>
        <v>0</v>
      </c>
      <c r="N61" s="20">
        <f t="shared" si="37"/>
        <v>0</v>
      </c>
      <c r="O61" s="30">
        <f t="shared" si="37"/>
        <v>0</v>
      </c>
      <c r="P61" s="20">
        <f t="shared" si="37"/>
        <v>0</v>
      </c>
      <c r="Q61" s="102">
        <f t="shared" si="38"/>
        <v>0</v>
      </c>
      <c r="R61" s="20">
        <f t="shared" si="38"/>
        <v>0</v>
      </c>
    </row>
    <row r="62" spans="1:18" ht="11.45" customHeight="1" thickBot="1" x14ac:dyDescent="0.25">
      <c r="A62" s="509"/>
      <c r="B62" s="25" t="s">
        <v>178</v>
      </c>
      <c r="C62" s="489"/>
      <c r="D62" s="319"/>
      <c r="E62" s="320"/>
      <c r="F62" s="321"/>
      <c r="G62" s="77">
        <f>G59+G60+G61</f>
        <v>0</v>
      </c>
      <c r="H62" s="10">
        <f t="shared" ref="H62:R62" si="39">H59+H60+H61</f>
        <v>0</v>
      </c>
      <c r="I62" s="90">
        <f t="shared" si="39"/>
        <v>0</v>
      </c>
      <c r="J62" s="10">
        <f t="shared" si="39"/>
        <v>0</v>
      </c>
      <c r="K62" s="90">
        <f t="shared" si="39"/>
        <v>0</v>
      </c>
      <c r="L62" s="10">
        <f t="shared" si="39"/>
        <v>0</v>
      </c>
      <c r="M62" s="90">
        <f t="shared" si="39"/>
        <v>0</v>
      </c>
      <c r="N62" s="10">
        <f t="shared" si="39"/>
        <v>0</v>
      </c>
      <c r="O62" s="90">
        <f t="shared" si="39"/>
        <v>0</v>
      </c>
      <c r="P62" s="10">
        <f t="shared" si="39"/>
        <v>0</v>
      </c>
      <c r="Q62" s="77">
        <f t="shared" si="39"/>
        <v>0</v>
      </c>
      <c r="R62" s="10">
        <f t="shared" si="39"/>
        <v>0</v>
      </c>
    </row>
    <row r="63" spans="1:18" ht="11.45" customHeight="1" x14ac:dyDescent="0.2">
      <c r="A63" s="509"/>
      <c r="B63" s="15" t="s">
        <v>176</v>
      </c>
      <c r="C63" s="487" t="s">
        <v>18</v>
      </c>
      <c r="D63" s="319"/>
      <c r="E63" s="320"/>
      <c r="F63" s="321"/>
      <c r="G63" s="76">
        <f>G55+G59</f>
        <v>0</v>
      </c>
      <c r="H63" s="23">
        <f t="shared" ref="H63:P63" si="40">H55+H59</f>
        <v>0</v>
      </c>
      <c r="I63" s="76">
        <f t="shared" si="40"/>
        <v>0</v>
      </c>
      <c r="J63" s="38">
        <f t="shared" si="40"/>
        <v>0</v>
      </c>
      <c r="K63" s="29">
        <f t="shared" si="40"/>
        <v>0</v>
      </c>
      <c r="L63" s="23">
        <f t="shared" si="40"/>
        <v>0</v>
      </c>
      <c r="M63" s="76">
        <f t="shared" si="40"/>
        <v>0</v>
      </c>
      <c r="N63" s="38">
        <f t="shared" si="40"/>
        <v>0</v>
      </c>
      <c r="O63" s="29">
        <f t="shared" si="40"/>
        <v>0</v>
      </c>
      <c r="P63" s="23">
        <f t="shared" si="40"/>
        <v>0</v>
      </c>
      <c r="Q63" s="101">
        <f>G63+I63+K63+M63+O63</f>
        <v>0</v>
      </c>
      <c r="R63" s="23">
        <f t="shared" ref="R63:R65" si="41">H63+J63+L63+N63+P63</f>
        <v>0</v>
      </c>
    </row>
    <row r="64" spans="1:18" ht="11.45" customHeight="1" x14ac:dyDescent="0.2">
      <c r="A64" s="509"/>
      <c r="B64" s="13" t="s">
        <v>10</v>
      </c>
      <c r="C64" s="488"/>
      <c r="D64" s="319"/>
      <c r="E64" s="320"/>
      <c r="F64" s="321"/>
      <c r="G64" s="28">
        <f t="shared" ref="G64:P65" si="42">G56+G60</f>
        <v>0</v>
      </c>
      <c r="H64" s="20">
        <f t="shared" si="42"/>
        <v>0</v>
      </c>
      <c r="I64" s="28">
        <f t="shared" si="42"/>
        <v>0</v>
      </c>
      <c r="J64" s="34">
        <f t="shared" si="42"/>
        <v>0</v>
      </c>
      <c r="K64" s="30">
        <f t="shared" si="42"/>
        <v>0</v>
      </c>
      <c r="L64" s="20">
        <f t="shared" si="42"/>
        <v>0</v>
      </c>
      <c r="M64" s="28">
        <f t="shared" si="42"/>
        <v>0</v>
      </c>
      <c r="N64" s="34">
        <f t="shared" si="42"/>
        <v>0</v>
      </c>
      <c r="O64" s="30">
        <f t="shared" si="42"/>
        <v>0</v>
      </c>
      <c r="P64" s="20">
        <f t="shared" si="42"/>
        <v>0</v>
      </c>
      <c r="Q64" s="28">
        <f t="shared" ref="Q64:Q65" si="43">G64+I64+K64+M64+O64</f>
        <v>0</v>
      </c>
      <c r="R64" s="20">
        <f t="shared" si="41"/>
        <v>0</v>
      </c>
    </row>
    <row r="65" spans="1:18" ht="11.45" customHeight="1" x14ac:dyDescent="0.2">
      <c r="A65" s="509"/>
      <c r="B65" s="13" t="s">
        <v>177</v>
      </c>
      <c r="C65" s="488"/>
      <c r="D65" s="319"/>
      <c r="E65" s="320"/>
      <c r="F65" s="321"/>
      <c r="G65" s="28">
        <f t="shared" si="42"/>
        <v>0</v>
      </c>
      <c r="H65" s="20">
        <f t="shared" si="42"/>
        <v>0</v>
      </c>
      <c r="I65" s="28">
        <f t="shared" si="42"/>
        <v>0</v>
      </c>
      <c r="J65" s="34">
        <f t="shared" si="42"/>
        <v>0</v>
      </c>
      <c r="K65" s="30">
        <f t="shared" si="42"/>
        <v>0</v>
      </c>
      <c r="L65" s="20">
        <f t="shared" si="42"/>
        <v>0</v>
      </c>
      <c r="M65" s="28">
        <f t="shared" si="42"/>
        <v>0</v>
      </c>
      <c r="N65" s="34">
        <f t="shared" si="42"/>
        <v>0</v>
      </c>
      <c r="O65" s="30">
        <f t="shared" si="42"/>
        <v>0</v>
      </c>
      <c r="P65" s="20">
        <f t="shared" si="42"/>
        <v>0</v>
      </c>
      <c r="Q65" s="102">
        <f t="shared" si="43"/>
        <v>0</v>
      </c>
      <c r="R65" s="20">
        <f t="shared" si="41"/>
        <v>0</v>
      </c>
    </row>
    <row r="66" spans="1:18" ht="11.45" customHeight="1" thickBot="1" x14ac:dyDescent="0.25">
      <c r="A66" s="513"/>
      <c r="B66" s="25" t="s">
        <v>178</v>
      </c>
      <c r="C66" s="489"/>
      <c r="D66" s="319"/>
      <c r="E66" s="320"/>
      <c r="F66" s="321"/>
      <c r="G66" s="77">
        <f>G63+G64+G65</f>
        <v>0</v>
      </c>
      <c r="H66" s="10">
        <f t="shared" ref="H66:R66" si="44">H63+H64+H65</f>
        <v>0</v>
      </c>
      <c r="I66" s="77">
        <f t="shared" si="44"/>
        <v>0</v>
      </c>
      <c r="J66" s="39">
        <f t="shared" si="44"/>
        <v>0</v>
      </c>
      <c r="K66" s="90">
        <f t="shared" si="44"/>
        <v>0</v>
      </c>
      <c r="L66" s="10">
        <f t="shared" si="44"/>
        <v>0</v>
      </c>
      <c r="M66" s="77">
        <f t="shared" si="44"/>
        <v>0</v>
      </c>
      <c r="N66" s="39">
        <f t="shared" si="44"/>
        <v>0</v>
      </c>
      <c r="O66" s="90">
        <f t="shared" si="44"/>
        <v>0</v>
      </c>
      <c r="P66" s="10">
        <f t="shared" si="44"/>
        <v>0</v>
      </c>
      <c r="Q66" s="77">
        <f t="shared" si="44"/>
        <v>0</v>
      </c>
      <c r="R66" s="10">
        <f t="shared" si="44"/>
        <v>0</v>
      </c>
    </row>
    <row r="67" spans="1:18" ht="11.45" customHeight="1" x14ac:dyDescent="0.2">
      <c r="A67" s="496" t="s">
        <v>3</v>
      </c>
      <c r="B67" s="5" t="s">
        <v>176</v>
      </c>
      <c r="C67" s="505" t="s">
        <v>16</v>
      </c>
      <c r="D67" s="313">
        <v>1</v>
      </c>
      <c r="E67" s="314" t="s">
        <v>200</v>
      </c>
      <c r="F67" s="315">
        <v>1</v>
      </c>
      <c r="G67" s="83">
        <f>SUMIFS(Абоненты!L:L,Абоненты!B:B,G$8,Абоненты!C:C,0,Абоненты!D:D,$B67,Абоненты!E:E,$D67,Абоненты!F:F,$F67,Абоненты!J:J,$E67,Абоненты!I:I,1)</f>
        <v>0</v>
      </c>
      <c r="H67" s="326">
        <f>SUMIFS(Квитанции!P:P,Квитанции!B:B,G$8,Квитанции!D:D,$B67,Квитанции!E:E,$D67,Квитанции!K:K,$E67,Квитанции!F:F,$F67,Квитанции!C:C,0,Квитанции!J:J,1)</f>
        <v>0</v>
      </c>
      <c r="I67" s="75">
        <f>SUMIFS(Абоненты!L:L,Абоненты!B:B,I$8,Абоненты!C:C,0,Абоненты!D:D,$B67,Абоненты!E:E,$D67,Абоненты!F:F,$F67,Абоненты!J:J,$E67,Абоненты!I:I,1)</f>
        <v>0</v>
      </c>
      <c r="J67" s="97">
        <f>SUMIFS(Квитанции!P:P,Квитанции!B:B,I$8,Квитанции!D:D,$B67,Квитанции!E:E,$D67,Квитанции!K:K,$E67,Квитанции!F:F,$F67,Квитанции!C:C,0,Квитанции!J:J,1)</f>
        <v>0</v>
      </c>
      <c r="K67" s="89">
        <f>SUMIFS(Абоненты!L:L,Абоненты!B:B,K$8,Абоненты!C:C,0,Абоненты!D:D,$B67,Абоненты!E:E,$D67,Абоненты!F:F,$F67,Абоненты!J:J,$E67,Абоненты!I:I,1)</f>
        <v>0</v>
      </c>
      <c r="L67" s="248">
        <f>SUMIFS(Квитанции!P:P,Квитанции!B:B,K$8,Квитанции!D:D,$B67,Квитанции!E:E,$D67,Квитанции!K:K,$E67,Квитанции!F:F,$F67,Квитанции!C:C,0,Квитанции!J:J,1)</f>
        <v>0</v>
      </c>
      <c r="M67" s="75">
        <f>SUMIFS(Абоненты!L:L,Абоненты!B:B,M$8,Абоненты!C:C,0,Абоненты!D:D,$B67,Абоненты!E:E,$D67,Абоненты!F:F,$F67,Абоненты!J:J,$E67,Абоненты!I:I,1)</f>
        <v>0</v>
      </c>
      <c r="N67" s="246">
        <f>SUMIFS(Квитанции!P:P,Квитанции!B:B,M$8,Квитанции!D:D,$B67,Квитанции!E:E,$D67,Квитанции!K:K,$E67,Квитанции!F:F,$F67,Квитанции!C:C,0,Квитанции!J:J,1)</f>
        <v>0</v>
      </c>
      <c r="O67" s="89">
        <f>SUMIFS(Абоненты!L:L,Абоненты!B:B,O$8,Абоненты!C:C,0,Абоненты!D:D,$B67,Абоненты!E:E,$D67,Абоненты!F:F,$F67,Абоненты!J:J,$E67,Абоненты!I:I,1)</f>
        <v>0</v>
      </c>
      <c r="P67" s="248">
        <f>SUMIFS(Квитанции!P:P,Квитанции!B:B,O$8,Квитанции!D:D,$B67,Квитанции!E:E,$D67,Квитанции!K:K,$E67,Квитанции!F:F,$F67,Квитанции!C:C,0,Квитанции!J:J,1)</f>
        <v>0</v>
      </c>
      <c r="Q67" s="101">
        <f>G67+I67+K67+M67+O67</f>
        <v>0</v>
      </c>
      <c r="R67" s="23">
        <f>H67+J67+L67+N67+P67</f>
        <v>0</v>
      </c>
    </row>
    <row r="68" spans="1:18" ht="11.45" customHeight="1" x14ac:dyDescent="0.2">
      <c r="A68" s="497"/>
      <c r="B68" s="7" t="s">
        <v>10</v>
      </c>
      <c r="C68" s="506"/>
      <c r="D68" s="313">
        <v>1</v>
      </c>
      <c r="E68" s="314" t="s">
        <v>200</v>
      </c>
      <c r="F68" s="315">
        <v>1</v>
      </c>
      <c r="G68" s="89">
        <f>SUMIFS(Абоненты!L:L,Абоненты!B:B,G$8,Абоненты!C:C,0,Абоненты!D:D,$B68,Абоненты!E:E,$D68,Абоненты!F:F,$F68,Абоненты!J:J,$E68,Абоненты!I:I,1)</f>
        <v>0</v>
      </c>
      <c r="H68" s="326">
        <f>SUMIFS(Квитанции!P:P,Квитанции!B:B,G$8,Квитанции!D:D,$B68,Квитанции!E:E,$D68,Квитанции!K:K,$E68,Квитанции!F:F,$F68,Квитанции!C:C,0,Квитанции!J:J,1)</f>
        <v>0</v>
      </c>
      <c r="I68" s="72">
        <f>SUMIFS(Абоненты!L:L,Абоненты!B:B,I$8,Абоненты!C:C,0,Абоненты!D:D,$B68,Абоненты!E:E,$D68,Абоненты!F:F,$F68,Абоненты!J:J,$E68,Абоненты!I:I,1)</f>
        <v>0</v>
      </c>
      <c r="J68" s="97">
        <f>SUMIFS(Квитанции!P:P,Квитанции!B:B,I$8,Квитанции!D:D,$B68,Квитанции!E:E,$D68,Квитанции!K:K,$E68,Квитанции!F:F,$F68,Квитанции!C:C,0,Квитанции!J:J,1)</f>
        <v>0</v>
      </c>
      <c r="K68" s="89">
        <f>SUMIFS(Абоненты!L:L,Абоненты!B:B,K$8,Абоненты!C:C,0,Абоненты!D:D,$B68,Абоненты!E:E,$D68,Абоненты!F:F,$F68,Абоненты!J:J,$E68,Абоненты!I:I,1)</f>
        <v>0</v>
      </c>
      <c r="L68" s="248">
        <f>SUMIFS(Квитанции!P:P,Квитанции!B:B,K$8,Квитанции!D:D,$B68,Квитанции!E:E,$D68,Квитанции!K:K,$E68,Квитанции!F:F,$F68,Квитанции!C:C,0,Квитанции!J:J,1)</f>
        <v>0</v>
      </c>
      <c r="M68" s="75">
        <f>SUMIFS(Абоненты!L:L,Абоненты!B:B,M$8,Абоненты!C:C,0,Абоненты!D:D,$B68,Абоненты!E:E,$D68,Абоненты!F:F,$F68,Абоненты!J:J,$E68,Абоненты!I:I,1)</f>
        <v>0</v>
      </c>
      <c r="N68" s="246">
        <f>SUMIFS(Квитанции!P:P,Квитанции!B:B,M$8,Квитанции!D:D,$B68,Квитанции!E:E,$D68,Квитанции!K:K,$E68,Квитанции!F:F,$F68,Квитанции!C:C,0,Квитанции!J:J,1)</f>
        <v>0</v>
      </c>
      <c r="O68" s="89">
        <f>SUMIFS(Абоненты!L:L,Абоненты!B:B,O$8,Абоненты!C:C,0,Абоненты!D:D,$B68,Абоненты!E:E,$D68,Абоненты!F:F,$F68,Абоненты!J:J,$E68,Абоненты!I:I,1)</f>
        <v>0</v>
      </c>
      <c r="P68" s="248">
        <f>SUMIFS(Квитанции!P:P,Квитанции!B:B,O$8,Квитанции!D:D,$B68,Квитанции!E:E,$D68,Квитанции!K:K,$E68,Квитанции!F:F,$F68,Квитанции!C:C,0,Квитанции!J:J,1)</f>
        <v>0</v>
      </c>
      <c r="Q68" s="28">
        <f t="shared" ref="Q68:R69" si="45">G68+I68+K68+M68+O68</f>
        <v>0</v>
      </c>
      <c r="R68" s="20">
        <f t="shared" si="45"/>
        <v>0</v>
      </c>
    </row>
    <row r="69" spans="1:18" ht="11.45" customHeight="1" x14ac:dyDescent="0.2">
      <c r="A69" s="497"/>
      <c r="B69" s="7" t="s">
        <v>177</v>
      </c>
      <c r="C69" s="506"/>
      <c r="D69" s="313">
        <v>1</v>
      </c>
      <c r="E69" s="314" t="s">
        <v>200</v>
      </c>
      <c r="F69" s="315">
        <v>1</v>
      </c>
      <c r="G69" s="84">
        <f>SUMIFS(Абоненты!L:L,Абоненты!B:B,G$8,Абоненты!C:C,0,Абоненты!D:D,$B69,Абоненты!E:E,$D69,Абоненты!F:F,$F69,Абоненты!J:J,$E69,Абоненты!I:I,1)</f>
        <v>0</v>
      </c>
      <c r="H69" s="326">
        <f>SUMIFS(Квитанции!P:P,Квитанции!B:B,G$8,Квитанции!D:D,$B69,Квитанции!E:E,$D69,Квитанции!K:K,$E69,Квитанции!F:F,$F69,Квитанции!C:C,0,Квитанции!J:J,1)</f>
        <v>0</v>
      </c>
      <c r="I69" s="72">
        <f>SUMIFS(Абоненты!L:L,Абоненты!B:B,I$8,Абоненты!C:C,0,Абоненты!D:D,$B69,Абоненты!E:E,$D69,Абоненты!F:F,$F69,Абоненты!J:J,$E69,Абоненты!I:I,1)</f>
        <v>0</v>
      </c>
      <c r="J69" s="97">
        <f>SUMIFS(Квитанции!P:P,Квитанции!B:B,I$8,Квитанции!D:D,$B69,Квитанции!E:E,$D69,Квитанции!K:K,$E69,Квитанции!F:F,$F69,Квитанции!C:C,0,Квитанции!J:J,1)</f>
        <v>0</v>
      </c>
      <c r="K69" s="89">
        <f>SUMIFS(Абоненты!L:L,Абоненты!B:B,K$8,Абоненты!C:C,0,Абоненты!D:D,$B69,Абоненты!E:E,$D69,Абоненты!F:F,$F69,Абоненты!J:J,$E69,Абоненты!I:I,1)</f>
        <v>0</v>
      </c>
      <c r="L69" s="248">
        <f>SUMIFS(Квитанции!P:P,Квитанции!B:B,K$8,Квитанции!D:D,$B69,Квитанции!E:E,$D69,Квитанции!K:K,$E69,Квитанции!F:F,$F69,Квитанции!C:C,0,Квитанции!J:J,1)</f>
        <v>0</v>
      </c>
      <c r="M69" s="75">
        <f>SUMIFS(Абоненты!L:L,Абоненты!B:B,M$8,Абоненты!C:C,0,Абоненты!D:D,$B69,Абоненты!E:E,$D69,Абоненты!F:F,$F69,Абоненты!J:J,$E69,Абоненты!I:I,1)</f>
        <v>0</v>
      </c>
      <c r="N69" s="246">
        <f>SUMIFS(Квитанции!P:P,Квитанции!B:B,M$8,Квитанции!D:D,$B69,Квитанции!E:E,$D69,Квитанции!K:K,$E69,Квитанции!F:F,$F69,Квитанции!C:C,0,Квитанции!J:J,1)</f>
        <v>0</v>
      </c>
      <c r="O69" s="89">
        <f>SUMIFS(Абоненты!L:L,Абоненты!B:B,O$8,Абоненты!C:C,0,Абоненты!D:D,$B69,Абоненты!E:E,$D69,Абоненты!F:F,$F69,Абоненты!J:J,$E69,Абоненты!I:I,1)</f>
        <v>0</v>
      </c>
      <c r="P69" s="248">
        <f>SUMIFS(Квитанции!P:P,Квитанции!B:B,O$8,Квитанции!D:D,$B69,Квитанции!E:E,$D69,Квитанции!K:K,$E69,Квитанции!F:F,$F69,Квитанции!C:C,0,Квитанции!J:J,1)</f>
        <v>0</v>
      </c>
      <c r="Q69" s="102">
        <f t="shared" si="45"/>
        <v>0</v>
      </c>
      <c r="R69" s="20">
        <f t="shared" si="45"/>
        <v>0</v>
      </c>
    </row>
    <row r="70" spans="1:18" ht="11.45" customHeight="1" thickBot="1" x14ac:dyDescent="0.25">
      <c r="A70" s="497"/>
      <c r="B70" s="8" t="s">
        <v>178</v>
      </c>
      <c r="C70" s="507"/>
      <c r="D70" s="313"/>
      <c r="E70" s="314"/>
      <c r="F70" s="315"/>
      <c r="G70" s="73">
        <f>G67+G68+G69</f>
        <v>0</v>
      </c>
      <c r="H70" s="86">
        <f t="shared" ref="H70:R70" si="46">H67+H68+H69</f>
        <v>0</v>
      </c>
      <c r="I70" s="73">
        <f t="shared" si="46"/>
        <v>0</v>
      </c>
      <c r="J70" s="98">
        <f t="shared" si="46"/>
        <v>0</v>
      </c>
      <c r="K70" s="85">
        <f t="shared" si="46"/>
        <v>0</v>
      </c>
      <c r="L70" s="86">
        <f t="shared" si="46"/>
        <v>0</v>
      </c>
      <c r="M70" s="73">
        <f t="shared" si="46"/>
        <v>0</v>
      </c>
      <c r="N70" s="98">
        <f t="shared" si="46"/>
        <v>0</v>
      </c>
      <c r="O70" s="85">
        <f t="shared" si="46"/>
        <v>0</v>
      </c>
      <c r="P70" s="86">
        <f t="shared" si="46"/>
        <v>0</v>
      </c>
      <c r="Q70" s="77">
        <f t="shared" si="46"/>
        <v>0</v>
      </c>
      <c r="R70" s="10">
        <f t="shared" si="46"/>
        <v>0</v>
      </c>
    </row>
    <row r="71" spans="1:18" ht="11.45" customHeight="1" x14ac:dyDescent="0.2">
      <c r="A71" s="497"/>
      <c r="B71" s="5" t="s">
        <v>176</v>
      </c>
      <c r="C71" s="505" t="s">
        <v>17</v>
      </c>
      <c r="D71" s="313">
        <v>3</v>
      </c>
      <c r="E71" s="314" t="s">
        <v>200</v>
      </c>
      <c r="F71" s="315">
        <v>1</v>
      </c>
      <c r="G71" s="83">
        <f>SUMIFS(Абоненты!L:L,Абоненты!B:B,G$8,Абоненты!C:C,0,Абоненты!D:D,$B71,Абоненты!E:E,$D71,Абоненты!F:F,$F71,Абоненты!J:J,$E71,Абоненты!I:I,1)</f>
        <v>0</v>
      </c>
      <c r="H71" s="326">
        <f>SUMIFS(Квитанции!P:P,Квитанции!B:B,G$8,Квитанции!D:D,$B71,Квитанции!E:E,$D71,Квитанции!K:K,$E71,Квитанции!F:F,$F71,Квитанции!C:C,0,Квитанции!J:J,1)</f>
        <v>0</v>
      </c>
      <c r="I71" s="75">
        <f>SUMIFS(Абоненты!L:L,Абоненты!B:B,I$8,Абоненты!C:C,0,Абоненты!D:D,$B71,Абоненты!E:E,$D71,Абоненты!F:F,$F71,Абоненты!J:J,$E71,Абоненты!I:I,1)</f>
        <v>0</v>
      </c>
      <c r="J71" s="97">
        <f>SUMIFS(Квитанции!P:P,Квитанции!B:B,I$8,Квитанции!D:D,$B71,Квитанции!E:E,$D71,Квитанции!K:K,$E71,Квитанции!F:F,$F71,Квитанции!C:C,0,Квитанции!J:J,1)</f>
        <v>0</v>
      </c>
      <c r="K71" s="89">
        <f>SUMIFS(Абоненты!L:L,Абоненты!B:B,K$8,Абоненты!C:C,0,Абоненты!D:D,$B71,Абоненты!E:E,$D71,Абоненты!F:F,$F71,Абоненты!J:J,$E71,Абоненты!I:I,1)</f>
        <v>0</v>
      </c>
      <c r="L71" s="248">
        <f>SUMIFS(Квитанции!P:P,Квитанции!B:B,K$8,Квитанции!D:D,$B71,Квитанции!E:E,$D71,Квитанции!K:K,$E71,Квитанции!F:F,$F71,Квитанции!C:C,0,Квитанции!J:J,1)</f>
        <v>0</v>
      </c>
      <c r="M71" s="75">
        <f>SUMIFS(Абоненты!L:L,Абоненты!B:B,M$8,Абоненты!C:C,0,Абоненты!D:D,$B71,Абоненты!E:E,$D71,Абоненты!F:F,$F71,Абоненты!J:J,$E71,Абоненты!I:I,1)</f>
        <v>0</v>
      </c>
      <c r="N71" s="246">
        <f>SUMIFS(Квитанции!P:P,Квитанции!B:B,M$8,Квитанции!D:D,$B71,Квитанции!E:E,$D71,Квитанции!K:K,$E71,Квитанции!F:F,$F71,Квитанции!C:C,0,Квитанции!J:J,1)</f>
        <v>0</v>
      </c>
      <c r="O71" s="89">
        <f>SUMIFS(Абоненты!L:L,Абоненты!B:B,O$8,Абоненты!C:C,0,Абоненты!D:D,$B71,Абоненты!E:E,$D71,Абоненты!F:F,$F71,Абоненты!J:J,$E71,Абоненты!I:I,1)</f>
        <v>0</v>
      </c>
      <c r="P71" s="248">
        <f>SUMIFS(Квитанции!P:P,Квитанции!B:B,O$8,Квитанции!D:D,$B71,Квитанции!E:E,$D71,Квитанции!K:K,$E71,Квитанции!F:F,$F71,Квитанции!C:C,0,Квитанции!J:J,1)</f>
        <v>0</v>
      </c>
      <c r="Q71" s="101">
        <f>G71+I71+K71+M71+O71</f>
        <v>0</v>
      </c>
      <c r="R71" s="23">
        <f t="shared" ref="R71:R73" si="47">H71+J71+L71+N71+P71</f>
        <v>0</v>
      </c>
    </row>
    <row r="72" spans="1:18" ht="11.45" customHeight="1" x14ac:dyDescent="0.2">
      <c r="A72" s="497"/>
      <c r="B72" s="7" t="s">
        <v>10</v>
      </c>
      <c r="C72" s="506"/>
      <c r="D72" s="313">
        <v>3</v>
      </c>
      <c r="E72" s="314" t="s">
        <v>200</v>
      </c>
      <c r="F72" s="315">
        <v>1</v>
      </c>
      <c r="G72" s="89">
        <f>SUMIFS(Абоненты!L:L,Абоненты!B:B,G$8,Абоненты!C:C,0,Абоненты!D:D,$B72,Абоненты!E:E,$D72,Абоненты!F:F,$F72,Абоненты!J:J,$E72,Абоненты!I:I,1)</f>
        <v>0</v>
      </c>
      <c r="H72" s="326">
        <f>SUMIFS(Квитанции!P:P,Квитанции!B:B,G$8,Квитанции!D:D,$B72,Квитанции!E:E,$D72,Квитанции!K:K,$E72,Квитанции!F:F,$F72,Квитанции!C:C,0,Квитанции!J:J,1)</f>
        <v>0</v>
      </c>
      <c r="I72" s="72">
        <f>SUMIFS(Абоненты!L:L,Абоненты!B:B,I$8,Абоненты!C:C,0,Абоненты!D:D,$B72,Абоненты!E:E,$D72,Абоненты!F:F,$F72,Абоненты!J:J,$E72,Абоненты!I:I,1)</f>
        <v>0</v>
      </c>
      <c r="J72" s="97">
        <f>SUMIFS(Квитанции!P:P,Квитанции!B:B,I$8,Квитанции!D:D,$B72,Квитанции!E:E,$D72,Квитанции!K:K,$E72,Квитанции!F:F,$F72,Квитанции!C:C,0,Квитанции!J:J,1)</f>
        <v>0</v>
      </c>
      <c r="K72" s="89">
        <f>SUMIFS(Абоненты!L:L,Абоненты!B:B,K$8,Абоненты!C:C,0,Абоненты!D:D,$B72,Абоненты!E:E,$D72,Абоненты!F:F,$F72,Абоненты!J:J,$E72,Абоненты!I:I,1)</f>
        <v>0</v>
      </c>
      <c r="L72" s="248">
        <f>SUMIFS(Квитанции!P:P,Квитанции!B:B,K$8,Квитанции!D:D,$B72,Квитанции!E:E,$D72,Квитанции!K:K,$E72,Квитанции!F:F,$F72,Квитанции!C:C,0,Квитанции!J:J,1)</f>
        <v>0</v>
      </c>
      <c r="M72" s="75">
        <f>SUMIFS(Абоненты!L:L,Абоненты!B:B,M$8,Абоненты!C:C,0,Абоненты!D:D,$B72,Абоненты!E:E,$D72,Абоненты!F:F,$F72,Абоненты!J:J,$E72,Абоненты!I:I,1)</f>
        <v>0</v>
      </c>
      <c r="N72" s="246">
        <f>SUMIFS(Квитанции!P:P,Квитанции!B:B,M$8,Квитанции!D:D,$B72,Квитанции!E:E,$D72,Квитанции!K:K,$E72,Квитанции!F:F,$F72,Квитанции!C:C,0,Квитанции!J:J,1)</f>
        <v>0</v>
      </c>
      <c r="O72" s="89">
        <f>SUMIFS(Абоненты!L:L,Абоненты!B:B,O$8,Абоненты!C:C,0,Абоненты!D:D,$B72,Абоненты!E:E,$D72,Абоненты!F:F,$F72,Абоненты!J:J,$E72,Абоненты!I:I,1)</f>
        <v>0</v>
      </c>
      <c r="P72" s="248">
        <f>SUMIFS(Квитанции!P:P,Квитанции!B:B,O$8,Квитанции!D:D,$B72,Квитанции!E:E,$D72,Квитанции!K:K,$E72,Квитанции!F:F,$F72,Квитанции!C:C,0,Квитанции!J:J,1)</f>
        <v>0</v>
      </c>
      <c r="Q72" s="28">
        <f t="shared" ref="Q72:Q73" si="48">G72+I72+K72+M72+O72</f>
        <v>0</v>
      </c>
      <c r="R72" s="20">
        <f t="shared" si="47"/>
        <v>0</v>
      </c>
    </row>
    <row r="73" spans="1:18" ht="11.45" customHeight="1" x14ac:dyDescent="0.2">
      <c r="A73" s="497"/>
      <c r="B73" s="7" t="s">
        <v>177</v>
      </c>
      <c r="C73" s="506"/>
      <c r="D73" s="313">
        <v>3</v>
      </c>
      <c r="E73" s="314" t="s">
        <v>200</v>
      </c>
      <c r="F73" s="315">
        <v>1</v>
      </c>
      <c r="G73" s="84">
        <f>SUMIFS(Абоненты!L:L,Абоненты!B:B,G$8,Абоненты!C:C,0,Абоненты!D:D,$B73,Абоненты!E:E,$D73,Абоненты!F:F,$F73,Абоненты!J:J,$E73,Абоненты!I:I,1)</f>
        <v>0</v>
      </c>
      <c r="H73" s="326">
        <f>SUMIFS(Квитанции!P:P,Квитанции!B:B,G$8,Квитанции!D:D,$B73,Квитанции!E:E,$D73,Квитанции!K:K,$E73,Квитанции!F:F,$F73,Квитанции!C:C,0,Квитанции!J:J,1)</f>
        <v>0</v>
      </c>
      <c r="I73" s="72">
        <f>SUMIFS(Абоненты!L:L,Абоненты!B:B,I$8,Абоненты!C:C,0,Абоненты!D:D,$B73,Абоненты!E:E,$D73,Абоненты!F:F,$F73,Абоненты!J:J,$E73,Абоненты!I:I,1)</f>
        <v>0</v>
      </c>
      <c r="J73" s="97">
        <f>SUMIFS(Квитанции!P:P,Квитанции!B:B,I$8,Квитанции!D:D,$B73,Квитанции!E:E,$D73,Квитанции!K:K,$E73,Квитанции!F:F,$F73,Квитанции!C:C,0,Квитанции!J:J,1)</f>
        <v>0</v>
      </c>
      <c r="K73" s="89">
        <f>SUMIFS(Абоненты!L:L,Абоненты!B:B,K$8,Абоненты!C:C,0,Абоненты!D:D,$B73,Абоненты!E:E,$D73,Абоненты!F:F,$F73,Абоненты!J:J,$E73,Абоненты!I:I,1)</f>
        <v>0</v>
      </c>
      <c r="L73" s="248">
        <f>SUMIFS(Квитанции!P:P,Квитанции!B:B,K$8,Квитанции!D:D,$B73,Квитанции!E:E,$D73,Квитанции!K:K,$E73,Квитанции!F:F,$F73,Квитанции!C:C,0,Квитанции!J:J,1)</f>
        <v>0</v>
      </c>
      <c r="M73" s="75">
        <f>SUMIFS(Абоненты!L:L,Абоненты!B:B,M$8,Абоненты!C:C,0,Абоненты!D:D,$B73,Абоненты!E:E,$D73,Абоненты!F:F,$F73,Абоненты!J:J,$E73,Абоненты!I:I,1)</f>
        <v>0</v>
      </c>
      <c r="N73" s="246">
        <f>SUMIFS(Квитанции!P:P,Квитанции!B:B,M$8,Квитанции!D:D,$B73,Квитанции!E:E,$D73,Квитанции!K:K,$E73,Квитанции!F:F,$F73,Квитанции!C:C,0,Квитанции!J:J,1)</f>
        <v>0</v>
      </c>
      <c r="O73" s="89">
        <f>SUMIFS(Абоненты!L:L,Абоненты!B:B,O$8,Абоненты!C:C,0,Абоненты!D:D,$B73,Абоненты!E:E,$D73,Абоненты!F:F,$F73,Абоненты!J:J,$E73,Абоненты!I:I,1)</f>
        <v>0</v>
      </c>
      <c r="P73" s="248">
        <f>SUMIFS(Квитанции!P:P,Квитанции!B:B,O$8,Квитанции!D:D,$B73,Квитанции!E:E,$D73,Квитанции!K:K,$E73,Квитанции!F:F,$F73,Квитанции!C:C,0,Квитанции!J:J,1)</f>
        <v>0</v>
      </c>
      <c r="Q73" s="102">
        <f t="shared" si="48"/>
        <v>0</v>
      </c>
      <c r="R73" s="20">
        <f t="shared" si="47"/>
        <v>0</v>
      </c>
    </row>
    <row r="74" spans="1:18" ht="11.45" customHeight="1" thickBot="1" x14ac:dyDescent="0.25">
      <c r="A74" s="497"/>
      <c r="B74" s="8" t="s">
        <v>178</v>
      </c>
      <c r="C74" s="506"/>
      <c r="D74" s="313"/>
      <c r="E74" s="314"/>
      <c r="F74" s="315"/>
      <c r="G74" s="73">
        <f>G71+G72+G73</f>
        <v>0</v>
      </c>
      <c r="H74" s="86">
        <f t="shared" ref="H74:R74" si="49">H71+H72+H73</f>
        <v>0</v>
      </c>
      <c r="I74" s="73">
        <f t="shared" si="49"/>
        <v>0</v>
      </c>
      <c r="J74" s="98">
        <f t="shared" si="49"/>
        <v>0</v>
      </c>
      <c r="K74" s="85">
        <f t="shared" si="49"/>
        <v>0</v>
      </c>
      <c r="L74" s="86">
        <f t="shared" si="49"/>
        <v>0</v>
      </c>
      <c r="M74" s="73">
        <f t="shared" si="49"/>
        <v>0</v>
      </c>
      <c r="N74" s="98">
        <f t="shared" si="49"/>
        <v>0</v>
      </c>
      <c r="O74" s="85">
        <f t="shared" si="49"/>
        <v>0</v>
      </c>
      <c r="P74" s="86">
        <f t="shared" si="49"/>
        <v>0</v>
      </c>
      <c r="Q74" s="77">
        <f t="shared" si="49"/>
        <v>0</v>
      </c>
      <c r="R74" s="10">
        <f t="shared" si="49"/>
        <v>0</v>
      </c>
    </row>
    <row r="75" spans="1:18" ht="11.45" customHeight="1" x14ac:dyDescent="0.2">
      <c r="A75" s="497"/>
      <c r="B75" s="5" t="s">
        <v>176</v>
      </c>
      <c r="C75" s="505" t="s">
        <v>18</v>
      </c>
      <c r="D75" s="313"/>
      <c r="E75" s="314"/>
      <c r="F75" s="315"/>
      <c r="G75" s="71">
        <f>G67+G71</f>
        <v>0</v>
      </c>
      <c r="H75" s="66">
        <f t="shared" ref="H75:P75" si="50">H67+H71</f>
        <v>0</v>
      </c>
      <c r="I75" s="71">
        <f t="shared" si="50"/>
        <v>0</v>
      </c>
      <c r="J75" s="96">
        <f t="shared" si="50"/>
        <v>0</v>
      </c>
      <c r="K75" s="83">
        <f t="shared" si="50"/>
        <v>0</v>
      </c>
      <c r="L75" s="66">
        <f t="shared" si="50"/>
        <v>0</v>
      </c>
      <c r="M75" s="71">
        <f t="shared" si="50"/>
        <v>0</v>
      </c>
      <c r="N75" s="96">
        <f t="shared" si="50"/>
        <v>0</v>
      </c>
      <c r="O75" s="83">
        <f t="shared" si="50"/>
        <v>0</v>
      </c>
      <c r="P75" s="66">
        <f t="shared" si="50"/>
        <v>0</v>
      </c>
      <c r="Q75" s="101">
        <f>G75+I75+K75+M75+O75</f>
        <v>0</v>
      </c>
      <c r="R75" s="23">
        <f t="shared" ref="R75:R77" si="51">H75+J75+L75+N75+P75</f>
        <v>0</v>
      </c>
    </row>
    <row r="76" spans="1:18" ht="11.45" customHeight="1" x14ac:dyDescent="0.2">
      <c r="A76" s="497"/>
      <c r="B76" s="7" t="s">
        <v>10</v>
      </c>
      <c r="C76" s="506"/>
      <c r="D76" s="313"/>
      <c r="E76" s="314"/>
      <c r="F76" s="315"/>
      <c r="G76" s="72">
        <f t="shared" ref="G76:P77" si="52">G68+G72</f>
        <v>0</v>
      </c>
      <c r="H76" s="68">
        <f t="shared" si="52"/>
        <v>0</v>
      </c>
      <c r="I76" s="72">
        <f t="shared" si="52"/>
        <v>0</v>
      </c>
      <c r="J76" s="97">
        <f t="shared" si="52"/>
        <v>0</v>
      </c>
      <c r="K76" s="84">
        <f t="shared" si="52"/>
        <v>0</v>
      </c>
      <c r="L76" s="68">
        <f t="shared" si="52"/>
        <v>0</v>
      </c>
      <c r="M76" s="72">
        <f t="shared" si="52"/>
        <v>0</v>
      </c>
      <c r="N76" s="97">
        <f t="shared" si="52"/>
        <v>0</v>
      </c>
      <c r="O76" s="84">
        <f t="shared" si="52"/>
        <v>0</v>
      </c>
      <c r="P76" s="68">
        <f t="shared" si="52"/>
        <v>0</v>
      </c>
      <c r="Q76" s="28">
        <f t="shared" ref="Q76:Q77" si="53">G76+I76+K76+M76+O76</f>
        <v>0</v>
      </c>
      <c r="R76" s="20">
        <f t="shared" si="51"/>
        <v>0</v>
      </c>
    </row>
    <row r="77" spans="1:18" ht="11.45" customHeight="1" x14ac:dyDescent="0.2">
      <c r="A77" s="497"/>
      <c r="B77" s="7" t="s">
        <v>177</v>
      </c>
      <c r="C77" s="506"/>
      <c r="D77" s="313"/>
      <c r="E77" s="314"/>
      <c r="F77" s="315"/>
      <c r="G77" s="72">
        <f t="shared" si="52"/>
        <v>0</v>
      </c>
      <c r="H77" s="68">
        <f t="shared" si="52"/>
        <v>0</v>
      </c>
      <c r="I77" s="72">
        <f t="shared" si="52"/>
        <v>0</v>
      </c>
      <c r="J77" s="97">
        <f t="shared" si="52"/>
        <v>0</v>
      </c>
      <c r="K77" s="84">
        <f t="shared" si="52"/>
        <v>0</v>
      </c>
      <c r="L77" s="68">
        <f t="shared" si="52"/>
        <v>0</v>
      </c>
      <c r="M77" s="72">
        <f t="shared" si="52"/>
        <v>0</v>
      </c>
      <c r="N77" s="97">
        <f t="shared" si="52"/>
        <v>0</v>
      </c>
      <c r="O77" s="84">
        <f t="shared" si="52"/>
        <v>0</v>
      </c>
      <c r="P77" s="68">
        <f t="shared" si="52"/>
        <v>0</v>
      </c>
      <c r="Q77" s="102">
        <f t="shared" si="53"/>
        <v>0</v>
      </c>
      <c r="R77" s="20">
        <f t="shared" si="51"/>
        <v>0</v>
      </c>
    </row>
    <row r="78" spans="1:18" ht="11.45" customHeight="1" thickBot="1" x14ac:dyDescent="0.25">
      <c r="A78" s="497"/>
      <c r="B78" s="8" t="s">
        <v>178</v>
      </c>
      <c r="C78" s="507"/>
      <c r="D78" s="313"/>
      <c r="E78" s="314"/>
      <c r="F78" s="315"/>
      <c r="G78" s="73">
        <f>G75+G76+G77</f>
        <v>0</v>
      </c>
      <c r="H78" s="86">
        <f t="shared" ref="H78:R78" si="54">H75+H76+H77</f>
        <v>0</v>
      </c>
      <c r="I78" s="73">
        <f t="shared" si="54"/>
        <v>0</v>
      </c>
      <c r="J78" s="98">
        <f t="shared" si="54"/>
        <v>0</v>
      </c>
      <c r="K78" s="85">
        <f t="shared" si="54"/>
        <v>0</v>
      </c>
      <c r="L78" s="86">
        <f t="shared" si="54"/>
        <v>0</v>
      </c>
      <c r="M78" s="73">
        <f t="shared" si="54"/>
        <v>0</v>
      </c>
      <c r="N78" s="98">
        <f t="shared" si="54"/>
        <v>0</v>
      </c>
      <c r="O78" s="85">
        <f t="shared" si="54"/>
        <v>0</v>
      </c>
      <c r="P78" s="86">
        <f t="shared" si="54"/>
        <v>0</v>
      </c>
      <c r="Q78" s="77">
        <f t="shared" si="54"/>
        <v>0</v>
      </c>
      <c r="R78" s="10">
        <f t="shared" si="54"/>
        <v>0</v>
      </c>
    </row>
    <row r="79" spans="1:18" ht="12.4" customHeight="1" x14ac:dyDescent="0.2">
      <c r="A79" s="508" t="s">
        <v>34</v>
      </c>
      <c r="B79" s="5" t="s">
        <v>176</v>
      </c>
      <c r="C79" s="505" t="s">
        <v>16</v>
      </c>
      <c r="D79" s="313">
        <v>1</v>
      </c>
      <c r="E79" s="314" t="s">
        <v>200</v>
      </c>
      <c r="F79" s="315">
        <v>2</v>
      </c>
      <c r="G79" s="83">
        <f>SUMIFS(Абоненты!L:L,Абоненты!B:B,G$8,Абоненты!C:C,0,Абоненты!D:D,$B79,Абоненты!E:E,$D79,Абоненты!F:F,$F79,Абоненты!J:J,$E79,Абоненты!I:I,1)</f>
        <v>0</v>
      </c>
      <c r="H79" s="326">
        <f>SUMIFS(Квитанции!P:P,Квитанции!B:B,G$8,Квитанции!D:D,$B79,Квитанции!E:E,$D79,Квитанции!K:K,$E79,Квитанции!F:F,$F79,Квитанции!C:C,0,Квитанции!J:J,1)</f>
        <v>0</v>
      </c>
      <c r="I79" s="75">
        <f>SUMIFS(Абоненты!L:L,Абоненты!B:B,I$8,Абоненты!C:C,0,Абоненты!D:D,$B79,Абоненты!E:E,$D79,Абоненты!F:F,$F79,Абоненты!J:J,$E79,Абоненты!I:I,1)</f>
        <v>0</v>
      </c>
      <c r="J79" s="97">
        <f>SUMIFS(Квитанции!P:P,Квитанции!B:B,I$8,Квитанции!D:D,$B79,Квитанции!E:E,$D79,Квитанции!K:K,$E79,Квитанции!F:F,$F79,Квитанции!C:C,0,Квитанции!J:J,1)</f>
        <v>0</v>
      </c>
      <c r="K79" s="89">
        <f>SUMIFS(Абоненты!L:L,Абоненты!B:B,K$8,Абоненты!C:C,0,Абоненты!D:D,$B79,Абоненты!E:E,$D79,Абоненты!F:F,$F79,Абоненты!J:J,$E79,Абоненты!I:I,1)</f>
        <v>0</v>
      </c>
      <c r="L79" s="248">
        <f>SUMIFS(Квитанции!P:P,Квитанции!B:B,K$8,Квитанции!D:D,$B79,Квитанции!E:E,$D79,Квитанции!K:K,$E79,Квитанции!F:F,$F79,Квитанции!C:C,0,Квитанции!J:J,1)</f>
        <v>0</v>
      </c>
      <c r="M79" s="75">
        <f>SUMIFS(Абоненты!L:L,Абоненты!B:B,M$8,Абоненты!C:C,0,Абоненты!D:D,$B79,Абоненты!E:E,$D79,Абоненты!F:F,$F79,Абоненты!J:J,$E79,Абоненты!I:I,1)</f>
        <v>0</v>
      </c>
      <c r="N79" s="246">
        <f>SUMIFS(Квитанции!P:P,Квитанции!B:B,M$8,Квитанции!D:D,$B79,Квитанции!E:E,$D79,Квитанции!K:K,$E79,Квитанции!F:F,$F79,Квитанции!C:C,0,Квитанции!J:J,1)</f>
        <v>0</v>
      </c>
      <c r="O79" s="89">
        <f>SUMIFS(Абоненты!L:L,Абоненты!B:B,O$8,Абоненты!C:C,0,Абоненты!D:D,$B79,Абоненты!E:E,$D79,Абоненты!F:F,$F79,Абоненты!J:J,$E79,Абоненты!I:I,1)</f>
        <v>0</v>
      </c>
      <c r="P79" s="248">
        <f>SUMIFS(Квитанции!P:P,Квитанции!B:B,O$8,Квитанции!D:D,$B79,Квитанции!E:E,$D79,Квитанции!K:K,$E79,Квитанции!F:F,$F79,Квитанции!C:C,0,Квитанции!J:J,1)</f>
        <v>0</v>
      </c>
      <c r="Q79" s="101">
        <f>G79+I79+K79+M79+O79</f>
        <v>0</v>
      </c>
      <c r="R79" s="23">
        <f>H79+J79+L79+N79+P79</f>
        <v>0</v>
      </c>
    </row>
    <row r="80" spans="1:18" ht="12.4" customHeight="1" x14ac:dyDescent="0.2">
      <c r="A80" s="525"/>
      <c r="B80" s="7" t="s">
        <v>10</v>
      </c>
      <c r="C80" s="506"/>
      <c r="D80" s="313">
        <v>1</v>
      </c>
      <c r="E80" s="314" t="s">
        <v>200</v>
      </c>
      <c r="F80" s="315">
        <v>2</v>
      </c>
      <c r="G80" s="89">
        <f>SUMIFS(Абоненты!L:L,Абоненты!B:B,G$8,Абоненты!C:C,0,Абоненты!D:D,$B80,Абоненты!E:E,$D80,Абоненты!F:F,$F80,Абоненты!J:J,$E80,Абоненты!I:I,1)</f>
        <v>0</v>
      </c>
      <c r="H80" s="326">
        <f>SUMIFS(Квитанции!P:P,Квитанции!B:B,G$8,Квитанции!D:D,$B80,Квитанции!E:E,$D80,Квитанции!K:K,$E80,Квитанции!F:F,$F80,Квитанции!C:C,0,Квитанции!J:J,1)</f>
        <v>0</v>
      </c>
      <c r="I80" s="72">
        <f>SUMIFS(Абоненты!L:L,Абоненты!B:B,I$8,Абоненты!C:C,0,Абоненты!D:D,$B80,Абоненты!E:E,$D80,Абоненты!F:F,$F80,Абоненты!J:J,$E80,Абоненты!I:I,1)</f>
        <v>0</v>
      </c>
      <c r="J80" s="97">
        <f>SUMIFS(Квитанции!P:P,Квитанции!B:B,I$8,Квитанции!D:D,$B80,Квитанции!E:E,$D80,Квитанции!K:K,$E80,Квитанции!F:F,$F80,Квитанции!C:C,0,Квитанции!J:J,1)</f>
        <v>0</v>
      </c>
      <c r="K80" s="89">
        <f>SUMIFS(Абоненты!L:L,Абоненты!B:B,K$8,Абоненты!C:C,0,Абоненты!D:D,$B80,Абоненты!E:E,$D80,Абоненты!F:F,$F80,Абоненты!J:J,$E80,Абоненты!I:I,1)</f>
        <v>0</v>
      </c>
      <c r="L80" s="248">
        <f>SUMIFS(Квитанции!P:P,Квитанции!B:B,K$8,Квитанции!D:D,$B80,Квитанции!E:E,$D80,Квитанции!K:K,$E80,Квитанции!F:F,$F80,Квитанции!C:C,0,Квитанции!J:J,1)</f>
        <v>0</v>
      </c>
      <c r="M80" s="75">
        <f>SUMIFS(Абоненты!L:L,Абоненты!B:B,M$8,Абоненты!C:C,0,Абоненты!D:D,$B80,Абоненты!E:E,$D80,Абоненты!F:F,$F80,Абоненты!J:J,$E80,Абоненты!I:I,1)</f>
        <v>0</v>
      </c>
      <c r="N80" s="246">
        <f>SUMIFS(Квитанции!P:P,Квитанции!B:B,M$8,Квитанции!D:D,$B80,Квитанции!E:E,$D80,Квитанции!K:K,$E80,Квитанции!F:F,$F80,Квитанции!C:C,0,Квитанции!J:J,1)</f>
        <v>0</v>
      </c>
      <c r="O80" s="89">
        <f>SUMIFS(Абоненты!L:L,Абоненты!B:B,O$8,Абоненты!C:C,0,Абоненты!D:D,$B80,Абоненты!E:E,$D80,Абоненты!F:F,$F80,Абоненты!J:J,$E80,Абоненты!I:I,1)</f>
        <v>0</v>
      </c>
      <c r="P80" s="248">
        <f>SUMIFS(Квитанции!P:P,Квитанции!B:B,O$8,Квитанции!D:D,$B80,Квитанции!E:E,$D80,Квитанции!K:K,$E80,Квитанции!F:F,$F80,Квитанции!C:C,0,Квитанции!J:J,1)</f>
        <v>0</v>
      </c>
      <c r="Q80" s="28">
        <f t="shared" ref="Q80:R81" si="55">G80+I80+K80+M80+O80</f>
        <v>0</v>
      </c>
      <c r="R80" s="20">
        <f t="shared" si="55"/>
        <v>0</v>
      </c>
    </row>
    <row r="81" spans="1:18" ht="12.4" customHeight="1" x14ac:dyDescent="0.2">
      <c r="A81" s="525"/>
      <c r="B81" s="7" t="s">
        <v>177</v>
      </c>
      <c r="C81" s="506"/>
      <c r="D81" s="313">
        <v>1</v>
      </c>
      <c r="E81" s="314" t="s">
        <v>200</v>
      </c>
      <c r="F81" s="315">
        <v>2</v>
      </c>
      <c r="G81" s="84">
        <f>SUMIFS(Абоненты!L:L,Абоненты!B:B,G$8,Абоненты!C:C,0,Абоненты!D:D,$B81,Абоненты!E:E,$D81,Абоненты!F:F,$F81,Абоненты!J:J,$E81,Абоненты!I:I,1)</f>
        <v>0</v>
      </c>
      <c r="H81" s="326">
        <f>SUMIFS(Квитанции!P:P,Квитанции!B:B,G$8,Квитанции!D:D,$B81,Квитанции!E:E,$D81,Квитанции!K:K,$E81,Квитанции!F:F,$F81,Квитанции!C:C,0,Квитанции!J:J,1)</f>
        <v>0</v>
      </c>
      <c r="I81" s="72">
        <f>SUMIFS(Абоненты!L:L,Абоненты!B:B,I$8,Абоненты!C:C,0,Абоненты!D:D,$B81,Абоненты!E:E,$D81,Абоненты!F:F,$F81,Абоненты!J:J,$E81,Абоненты!I:I,1)</f>
        <v>0</v>
      </c>
      <c r="J81" s="97">
        <f>SUMIFS(Квитанции!P:P,Квитанции!B:B,I$8,Квитанции!D:D,$B81,Квитанции!E:E,$D81,Квитанции!K:K,$E81,Квитанции!F:F,$F81,Квитанции!C:C,0,Квитанции!J:J,1)</f>
        <v>0</v>
      </c>
      <c r="K81" s="89">
        <f>SUMIFS(Абоненты!L:L,Абоненты!B:B,K$8,Абоненты!C:C,0,Абоненты!D:D,$B81,Абоненты!E:E,$D81,Абоненты!F:F,$F81,Абоненты!J:J,$E81,Абоненты!I:I,1)</f>
        <v>0</v>
      </c>
      <c r="L81" s="248">
        <f>SUMIFS(Квитанции!P:P,Квитанции!B:B,K$8,Квитанции!D:D,$B81,Квитанции!E:E,$D81,Квитанции!K:K,$E81,Квитанции!F:F,$F81,Квитанции!C:C,0,Квитанции!J:J,1)</f>
        <v>0</v>
      </c>
      <c r="M81" s="75">
        <f>SUMIFS(Абоненты!L:L,Абоненты!B:B,M$8,Абоненты!C:C,0,Абоненты!D:D,$B81,Абоненты!E:E,$D81,Абоненты!F:F,$F81,Абоненты!J:J,$E81,Абоненты!I:I,1)</f>
        <v>0</v>
      </c>
      <c r="N81" s="246">
        <f>SUMIFS(Квитанции!P:P,Квитанции!B:B,M$8,Квитанции!D:D,$B81,Квитанции!E:E,$D81,Квитанции!K:K,$E81,Квитанции!F:F,$F81,Квитанции!C:C,0,Квитанции!J:J,1)</f>
        <v>0</v>
      </c>
      <c r="O81" s="89">
        <f>SUMIFS(Абоненты!L:L,Абоненты!B:B,O$8,Абоненты!C:C,0,Абоненты!D:D,$B81,Абоненты!E:E,$D81,Абоненты!F:F,$F81,Абоненты!J:J,$E81,Абоненты!I:I,1)</f>
        <v>0</v>
      </c>
      <c r="P81" s="248">
        <f>SUMIFS(Квитанции!P:P,Квитанции!B:B,O$8,Квитанции!D:D,$B81,Квитанции!E:E,$D81,Квитанции!K:K,$E81,Квитанции!F:F,$F81,Квитанции!C:C,0,Квитанции!J:J,1)</f>
        <v>0</v>
      </c>
      <c r="Q81" s="102">
        <f t="shared" si="55"/>
        <v>0</v>
      </c>
      <c r="R81" s="20">
        <f t="shared" si="55"/>
        <v>0</v>
      </c>
    </row>
    <row r="82" spans="1:18" ht="12.4" customHeight="1" thickBot="1" x14ac:dyDescent="0.25">
      <c r="A82" s="525"/>
      <c r="B82" s="8" t="s">
        <v>178</v>
      </c>
      <c r="C82" s="506"/>
      <c r="D82" s="313"/>
      <c r="E82" s="314"/>
      <c r="F82" s="315"/>
      <c r="G82" s="73">
        <f>G79+G80+G81</f>
        <v>0</v>
      </c>
      <c r="H82" s="86">
        <f t="shared" ref="H82:R82" si="56">H79+H80+H81</f>
        <v>0</v>
      </c>
      <c r="I82" s="73">
        <f t="shared" si="56"/>
        <v>0</v>
      </c>
      <c r="J82" s="98">
        <f t="shared" si="56"/>
        <v>0</v>
      </c>
      <c r="K82" s="85">
        <f t="shared" si="56"/>
        <v>0</v>
      </c>
      <c r="L82" s="86">
        <f t="shared" si="56"/>
        <v>0</v>
      </c>
      <c r="M82" s="73">
        <f t="shared" si="56"/>
        <v>0</v>
      </c>
      <c r="N82" s="98">
        <f t="shared" si="56"/>
        <v>0</v>
      </c>
      <c r="O82" s="85">
        <f t="shared" si="56"/>
        <v>0</v>
      </c>
      <c r="P82" s="86">
        <f t="shared" si="56"/>
        <v>0</v>
      </c>
      <c r="Q82" s="77">
        <f t="shared" si="56"/>
        <v>0</v>
      </c>
      <c r="R82" s="10">
        <f t="shared" si="56"/>
        <v>0</v>
      </c>
    </row>
    <row r="83" spans="1:18" ht="12.4" customHeight="1" x14ac:dyDescent="0.2">
      <c r="A83" s="525"/>
      <c r="B83" s="5" t="s">
        <v>176</v>
      </c>
      <c r="C83" s="505" t="s">
        <v>17</v>
      </c>
      <c r="D83" s="313">
        <v>3</v>
      </c>
      <c r="E83" s="314" t="s">
        <v>200</v>
      </c>
      <c r="F83" s="315">
        <v>2</v>
      </c>
      <c r="G83" s="83">
        <f>SUMIFS(Абоненты!L:L,Абоненты!B:B,G$8,Абоненты!C:C,0,Абоненты!D:D,$B83,Абоненты!E:E,$D83,Абоненты!F:F,$F83,Абоненты!J:J,$E83,Абоненты!I:I,1)</f>
        <v>0</v>
      </c>
      <c r="H83" s="326">
        <f>SUMIFS(Квитанции!P:P,Квитанции!B:B,G$8,Квитанции!D:D,$B83,Квитанции!E:E,$D83,Квитанции!K:K,$E83,Квитанции!F:F,$F83,Квитанции!C:C,0,Квитанции!J:J,1)</f>
        <v>0</v>
      </c>
      <c r="I83" s="75">
        <f>SUMIFS(Абоненты!L:L,Абоненты!B:B,I$8,Абоненты!C:C,0,Абоненты!D:D,$B83,Абоненты!E:E,$D83,Абоненты!F:F,$F83,Абоненты!J:J,$E83,Абоненты!I:I,1)</f>
        <v>0</v>
      </c>
      <c r="J83" s="97">
        <f>SUMIFS(Квитанции!P:P,Квитанции!B:B,I$8,Квитанции!D:D,$B83,Квитанции!E:E,$D83,Квитанции!K:K,$E83,Квитанции!F:F,$F83,Квитанции!C:C,0,Квитанции!J:J,1)</f>
        <v>0</v>
      </c>
      <c r="K83" s="89">
        <f>SUMIFS(Абоненты!L:L,Абоненты!B:B,K$8,Абоненты!C:C,0,Абоненты!D:D,$B83,Абоненты!E:E,$D83,Абоненты!F:F,$F83,Абоненты!J:J,$E83,Абоненты!I:I,1)</f>
        <v>0</v>
      </c>
      <c r="L83" s="248">
        <f>SUMIFS(Квитанции!P:P,Квитанции!B:B,K$8,Квитанции!D:D,$B83,Квитанции!E:E,$D83,Квитанции!K:K,$E83,Квитанции!F:F,$F83,Квитанции!C:C,0,Квитанции!J:J,1)</f>
        <v>0</v>
      </c>
      <c r="M83" s="75">
        <f>SUMIFS(Абоненты!L:L,Абоненты!B:B,M$8,Абоненты!C:C,0,Абоненты!D:D,$B83,Абоненты!E:E,$D83,Абоненты!F:F,$F83,Абоненты!J:J,$E83,Абоненты!I:I,1)</f>
        <v>0</v>
      </c>
      <c r="N83" s="246">
        <f>SUMIFS(Квитанции!P:P,Квитанции!B:B,M$8,Квитанции!D:D,$B83,Квитанции!E:E,$D83,Квитанции!K:K,$E83,Квитанции!F:F,$F83,Квитанции!C:C,0,Квитанции!J:J,1)</f>
        <v>0</v>
      </c>
      <c r="O83" s="89">
        <f>SUMIFS(Абоненты!L:L,Абоненты!B:B,O$8,Абоненты!C:C,0,Абоненты!D:D,$B83,Абоненты!E:E,$D83,Абоненты!F:F,$F83,Абоненты!J:J,$E83,Абоненты!I:I,1)</f>
        <v>0</v>
      </c>
      <c r="P83" s="248">
        <f>SUMIFS(Квитанции!P:P,Квитанции!B:B,O$8,Квитанции!D:D,$B83,Квитанции!E:E,$D83,Квитанции!K:K,$E83,Квитанции!F:F,$F83,Квитанции!C:C,0,Квитанции!J:J,1)</f>
        <v>0</v>
      </c>
      <c r="Q83" s="101">
        <f>G83+I83+K83+M83+O83</f>
        <v>0</v>
      </c>
      <c r="R83" s="23">
        <f t="shared" ref="R83:R85" si="57">H83+J83+L83+N83+P83</f>
        <v>0</v>
      </c>
    </row>
    <row r="84" spans="1:18" ht="12.4" customHeight="1" x14ac:dyDescent="0.2">
      <c r="A84" s="525"/>
      <c r="B84" s="7" t="s">
        <v>10</v>
      </c>
      <c r="C84" s="506"/>
      <c r="D84" s="313">
        <v>3</v>
      </c>
      <c r="E84" s="314" t="s">
        <v>200</v>
      </c>
      <c r="F84" s="315">
        <v>2</v>
      </c>
      <c r="G84" s="89">
        <f>SUMIFS(Абоненты!L:L,Абоненты!B:B,G$8,Абоненты!C:C,0,Абоненты!D:D,$B84,Абоненты!E:E,$D84,Абоненты!F:F,$F84,Абоненты!J:J,$E84,Абоненты!I:I,1)</f>
        <v>0</v>
      </c>
      <c r="H84" s="326">
        <f>SUMIFS(Квитанции!P:P,Квитанции!B:B,G$8,Квитанции!D:D,$B84,Квитанции!E:E,$D84,Квитанции!K:K,$E84,Квитанции!F:F,$F84,Квитанции!C:C,0,Квитанции!J:J,1)</f>
        <v>0</v>
      </c>
      <c r="I84" s="72">
        <f>SUMIFS(Абоненты!L:L,Абоненты!B:B,I$8,Абоненты!C:C,0,Абоненты!D:D,$B84,Абоненты!E:E,$D84,Абоненты!F:F,$F84,Абоненты!J:J,$E84,Абоненты!I:I,1)</f>
        <v>0</v>
      </c>
      <c r="J84" s="97">
        <f>SUMIFS(Квитанции!P:P,Квитанции!B:B,I$8,Квитанции!D:D,$B84,Квитанции!E:E,$D84,Квитанции!K:K,$E84,Квитанции!F:F,$F84,Квитанции!C:C,0,Квитанции!J:J,1)</f>
        <v>0</v>
      </c>
      <c r="K84" s="89">
        <f>SUMIFS(Абоненты!L:L,Абоненты!B:B,K$8,Абоненты!C:C,0,Абоненты!D:D,$B84,Абоненты!E:E,$D84,Абоненты!F:F,$F84,Абоненты!J:J,$E84,Абоненты!I:I,1)</f>
        <v>0</v>
      </c>
      <c r="L84" s="248">
        <f>SUMIFS(Квитанции!P:P,Квитанции!B:B,K$8,Квитанции!D:D,$B84,Квитанции!E:E,$D84,Квитанции!K:K,$E84,Квитанции!F:F,$F84,Квитанции!C:C,0,Квитанции!J:J,1)</f>
        <v>0</v>
      </c>
      <c r="M84" s="75">
        <f>SUMIFS(Абоненты!L:L,Абоненты!B:B,M$8,Абоненты!C:C,0,Абоненты!D:D,$B84,Абоненты!E:E,$D84,Абоненты!F:F,$F84,Абоненты!J:J,$E84,Абоненты!I:I,1)</f>
        <v>0</v>
      </c>
      <c r="N84" s="246">
        <f>SUMIFS(Квитанции!P:P,Квитанции!B:B,M$8,Квитанции!D:D,$B84,Квитанции!E:E,$D84,Квитанции!K:K,$E84,Квитанции!F:F,$F84,Квитанции!C:C,0,Квитанции!J:J,1)</f>
        <v>0</v>
      </c>
      <c r="O84" s="89">
        <f>SUMIFS(Абоненты!L:L,Абоненты!B:B,O$8,Абоненты!C:C,0,Абоненты!D:D,$B84,Абоненты!E:E,$D84,Абоненты!F:F,$F84,Абоненты!J:J,$E84,Абоненты!I:I,1)</f>
        <v>0</v>
      </c>
      <c r="P84" s="248">
        <f>SUMIFS(Квитанции!P:P,Квитанции!B:B,O$8,Квитанции!D:D,$B84,Квитанции!E:E,$D84,Квитанции!K:K,$E84,Квитанции!F:F,$F84,Квитанции!C:C,0,Квитанции!J:J,1)</f>
        <v>0</v>
      </c>
      <c r="Q84" s="28">
        <f t="shared" ref="Q84:Q85" si="58">G84+I84+K84+M84+O84</f>
        <v>0</v>
      </c>
      <c r="R84" s="20">
        <f t="shared" si="57"/>
        <v>0</v>
      </c>
    </row>
    <row r="85" spans="1:18" ht="12.4" customHeight="1" x14ac:dyDescent="0.2">
      <c r="A85" s="525"/>
      <c r="B85" s="7" t="s">
        <v>177</v>
      </c>
      <c r="C85" s="506"/>
      <c r="D85" s="313">
        <v>3</v>
      </c>
      <c r="E85" s="314" t="s">
        <v>200</v>
      </c>
      <c r="F85" s="315">
        <v>2</v>
      </c>
      <c r="G85" s="84">
        <f>SUMIFS(Абоненты!L:L,Абоненты!B:B,G$8,Абоненты!C:C,0,Абоненты!D:D,$B85,Абоненты!E:E,$D85,Абоненты!F:F,$F85,Абоненты!J:J,$E85,Абоненты!I:I,1)</f>
        <v>0</v>
      </c>
      <c r="H85" s="326">
        <f>SUMIFS(Квитанции!P:P,Квитанции!B:B,G$8,Квитанции!D:D,$B85,Квитанции!E:E,$D85,Квитанции!K:K,$E85,Квитанции!F:F,$F85,Квитанции!C:C,0,Квитанции!J:J,1)</f>
        <v>0</v>
      </c>
      <c r="I85" s="72">
        <f>SUMIFS(Абоненты!L:L,Абоненты!B:B,I$8,Абоненты!C:C,0,Абоненты!D:D,$B85,Абоненты!E:E,$D85,Абоненты!F:F,$F85,Абоненты!J:J,$E85,Абоненты!I:I,1)</f>
        <v>0</v>
      </c>
      <c r="J85" s="97">
        <f>SUMIFS(Квитанции!P:P,Квитанции!B:B,I$8,Квитанции!D:D,$B85,Квитанции!E:E,$D85,Квитанции!K:K,$E85,Квитанции!F:F,$F85,Квитанции!C:C,0,Квитанции!J:J,1)</f>
        <v>0</v>
      </c>
      <c r="K85" s="89">
        <f>SUMIFS(Абоненты!L:L,Абоненты!B:B,K$8,Абоненты!C:C,0,Абоненты!D:D,$B85,Абоненты!E:E,$D85,Абоненты!F:F,$F85,Абоненты!J:J,$E85,Абоненты!I:I,1)</f>
        <v>0</v>
      </c>
      <c r="L85" s="248">
        <f>SUMIFS(Квитанции!P:P,Квитанции!B:B,K$8,Квитанции!D:D,$B85,Квитанции!E:E,$D85,Квитанции!K:K,$E85,Квитанции!F:F,$F85,Квитанции!C:C,0,Квитанции!J:J,1)</f>
        <v>0</v>
      </c>
      <c r="M85" s="75">
        <f>SUMIFS(Абоненты!L:L,Абоненты!B:B,M$8,Абоненты!C:C,0,Абоненты!D:D,$B85,Абоненты!E:E,$D85,Абоненты!F:F,$F85,Абоненты!J:J,$E85,Абоненты!I:I,1)</f>
        <v>0</v>
      </c>
      <c r="N85" s="246">
        <f>SUMIFS(Квитанции!P:P,Квитанции!B:B,M$8,Квитанции!D:D,$B85,Квитанции!E:E,$D85,Квитанции!K:K,$E85,Квитанции!F:F,$F85,Квитанции!C:C,0,Квитанции!J:J,1)</f>
        <v>0</v>
      </c>
      <c r="O85" s="89">
        <f>SUMIFS(Абоненты!L:L,Абоненты!B:B,O$8,Абоненты!C:C,0,Абоненты!D:D,$B85,Абоненты!E:E,$D85,Абоненты!F:F,$F85,Абоненты!J:J,$E85,Абоненты!I:I,1)</f>
        <v>0</v>
      </c>
      <c r="P85" s="248">
        <f>SUMIFS(Квитанции!P:P,Квитанции!B:B,O$8,Квитанции!D:D,$B85,Квитанции!E:E,$D85,Квитанции!K:K,$E85,Квитанции!F:F,$F85,Квитанции!C:C,0,Квитанции!J:J,1)</f>
        <v>0</v>
      </c>
      <c r="Q85" s="102">
        <f t="shared" si="58"/>
        <v>0</v>
      </c>
      <c r="R85" s="20">
        <f t="shared" si="57"/>
        <v>0</v>
      </c>
    </row>
    <row r="86" spans="1:18" ht="12.4" customHeight="1" thickBot="1" x14ac:dyDescent="0.25">
      <c r="A86" s="525"/>
      <c r="B86" s="8" t="s">
        <v>178</v>
      </c>
      <c r="C86" s="506"/>
      <c r="D86" s="313"/>
      <c r="E86" s="314"/>
      <c r="F86" s="315"/>
      <c r="G86" s="73">
        <f>G83+G84+G85</f>
        <v>0</v>
      </c>
      <c r="H86" s="86">
        <f t="shared" ref="H86:R86" si="59">H83+H84+H85</f>
        <v>0</v>
      </c>
      <c r="I86" s="73">
        <f t="shared" si="59"/>
        <v>0</v>
      </c>
      <c r="J86" s="98">
        <f t="shared" si="59"/>
        <v>0</v>
      </c>
      <c r="K86" s="85">
        <f t="shared" si="59"/>
        <v>0</v>
      </c>
      <c r="L86" s="86">
        <f t="shared" si="59"/>
        <v>0</v>
      </c>
      <c r="M86" s="73">
        <f t="shared" si="59"/>
        <v>0</v>
      </c>
      <c r="N86" s="98">
        <f t="shared" si="59"/>
        <v>0</v>
      </c>
      <c r="O86" s="85">
        <f t="shared" si="59"/>
        <v>0</v>
      </c>
      <c r="P86" s="86">
        <f t="shared" si="59"/>
        <v>0</v>
      </c>
      <c r="Q86" s="77">
        <f t="shared" si="59"/>
        <v>0</v>
      </c>
      <c r="R86" s="10">
        <f t="shared" si="59"/>
        <v>0</v>
      </c>
    </row>
    <row r="87" spans="1:18" ht="12.4" customHeight="1" x14ac:dyDescent="0.2">
      <c r="A87" s="525"/>
      <c r="B87" s="5" t="s">
        <v>176</v>
      </c>
      <c r="C87" s="505" t="s">
        <v>18</v>
      </c>
      <c r="D87" s="313"/>
      <c r="E87" s="314"/>
      <c r="F87" s="315"/>
      <c r="G87" s="71">
        <f>G79+G83</f>
        <v>0</v>
      </c>
      <c r="H87" s="66">
        <f t="shared" ref="H87:P87" si="60">H79+H83</f>
        <v>0</v>
      </c>
      <c r="I87" s="71">
        <f t="shared" si="60"/>
        <v>0</v>
      </c>
      <c r="J87" s="96">
        <f t="shared" si="60"/>
        <v>0</v>
      </c>
      <c r="K87" s="83">
        <f t="shared" si="60"/>
        <v>0</v>
      </c>
      <c r="L87" s="66">
        <f t="shared" si="60"/>
        <v>0</v>
      </c>
      <c r="M87" s="71">
        <f t="shared" si="60"/>
        <v>0</v>
      </c>
      <c r="N87" s="96">
        <f t="shared" si="60"/>
        <v>0</v>
      </c>
      <c r="O87" s="83">
        <f t="shared" si="60"/>
        <v>0</v>
      </c>
      <c r="P87" s="66">
        <f t="shared" si="60"/>
        <v>0</v>
      </c>
      <c r="Q87" s="101">
        <f>G87+I87+K87+M87+O87</f>
        <v>0</v>
      </c>
      <c r="R87" s="23">
        <f t="shared" ref="R87:R89" si="61">H87+J87+L87+N87+P87</f>
        <v>0</v>
      </c>
    </row>
    <row r="88" spans="1:18" ht="12.4" customHeight="1" x14ac:dyDescent="0.2">
      <c r="A88" s="525"/>
      <c r="B88" s="7" t="s">
        <v>10</v>
      </c>
      <c r="C88" s="506"/>
      <c r="D88" s="313"/>
      <c r="E88" s="314"/>
      <c r="F88" s="315"/>
      <c r="G88" s="72">
        <f t="shared" ref="G88:P89" si="62">G80+G84</f>
        <v>0</v>
      </c>
      <c r="H88" s="68">
        <f t="shared" si="62"/>
        <v>0</v>
      </c>
      <c r="I88" s="72">
        <f t="shared" si="62"/>
        <v>0</v>
      </c>
      <c r="J88" s="97">
        <f t="shared" si="62"/>
        <v>0</v>
      </c>
      <c r="K88" s="84">
        <f t="shared" si="62"/>
        <v>0</v>
      </c>
      <c r="L88" s="68">
        <f t="shared" si="62"/>
        <v>0</v>
      </c>
      <c r="M88" s="72">
        <f t="shared" si="62"/>
        <v>0</v>
      </c>
      <c r="N88" s="97">
        <f t="shared" si="62"/>
        <v>0</v>
      </c>
      <c r="O88" s="84">
        <f t="shared" si="62"/>
        <v>0</v>
      </c>
      <c r="P88" s="68">
        <f t="shared" si="62"/>
        <v>0</v>
      </c>
      <c r="Q88" s="28">
        <f t="shared" ref="Q88:Q89" si="63">G88+I88+K88+M88+O88</f>
        <v>0</v>
      </c>
      <c r="R88" s="20">
        <f t="shared" si="61"/>
        <v>0</v>
      </c>
    </row>
    <row r="89" spans="1:18" ht="12.4" customHeight="1" x14ac:dyDescent="0.2">
      <c r="A89" s="525"/>
      <c r="B89" s="7" t="s">
        <v>177</v>
      </c>
      <c r="C89" s="506"/>
      <c r="D89" s="313"/>
      <c r="E89" s="314"/>
      <c r="F89" s="315"/>
      <c r="G89" s="72">
        <f t="shared" si="62"/>
        <v>0</v>
      </c>
      <c r="H89" s="68">
        <f t="shared" si="62"/>
        <v>0</v>
      </c>
      <c r="I89" s="72">
        <f t="shared" si="62"/>
        <v>0</v>
      </c>
      <c r="J89" s="97">
        <f t="shared" si="62"/>
        <v>0</v>
      </c>
      <c r="K89" s="84">
        <f t="shared" si="62"/>
        <v>0</v>
      </c>
      <c r="L89" s="68">
        <f t="shared" si="62"/>
        <v>0</v>
      </c>
      <c r="M89" s="72">
        <f t="shared" si="62"/>
        <v>0</v>
      </c>
      <c r="N89" s="97">
        <f t="shared" si="62"/>
        <v>0</v>
      </c>
      <c r="O89" s="84">
        <f t="shared" si="62"/>
        <v>0</v>
      </c>
      <c r="P89" s="68">
        <f t="shared" si="62"/>
        <v>0</v>
      </c>
      <c r="Q89" s="102">
        <f t="shared" si="63"/>
        <v>0</v>
      </c>
      <c r="R89" s="20">
        <f t="shared" si="61"/>
        <v>0</v>
      </c>
    </row>
    <row r="90" spans="1:18" ht="12.4" customHeight="1" thickBot="1" x14ac:dyDescent="0.25">
      <c r="A90" s="526"/>
      <c r="B90" s="8" t="s">
        <v>178</v>
      </c>
      <c r="C90" s="507"/>
      <c r="D90" s="313"/>
      <c r="E90" s="314"/>
      <c r="F90" s="315"/>
      <c r="G90" s="73">
        <f>G87+G88+G89</f>
        <v>0</v>
      </c>
      <c r="H90" s="86">
        <f t="shared" ref="H90:R90" si="64">H87+H88+H89</f>
        <v>0</v>
      </c>
      <c r="I90" s="73">
        <f t="shared" si="64"/>
        <v>0</v>
      </c>
      <c r="J90" s="98">
        <f t="shared" si="64"/>
        <v>0</v>
      </c>
      <c r="K90" s="85">
        <f t="shared" si="64"/>
        <v>0</v>
      </c>
      <c r="L90" s="86">
        <f t="shared" si="64"/>
        <v>0</v>
      </c>
      <c r="M90" s="73">
        <f t="shared" si="64"/>
        <v>0</v>
      </c>
      <c r="N90" s="98">
        <f t="shared" si="64"/>
        <v>0</v>
      </c>
      <c r="O90" s="85">
        <f t="shared" si="64"/>
        <v>0</v>
      </c>
      <c r="P90" s="86">
        <f t="shared" si="64"/>
        <v>0</v>
      </c>
      <c r="Q90" s="77">
        <f t="shared" si="64"/>
        <v>0</v>
      </c>
      <c r="R90" s="10">
        <f t="shared" si="64"/>
        <v>0</v>
      </c>
    </row>
    <row r="91" spans="1:18" ht="13.15" customHeight="1" x14ac:dyDescent="0.2">
      <c r="A91" s="133" t="s">
        <v>0</v>
      </c>
      <c r="B91" s="55"/>
      <c r="C91" s="56"/>
      <c r="D91" s="316"/>
      <c r="E91" s="314"/>
      <c r="F91" s="315"/>
      <c r="G91" s="87"/>
      <c r="H91" s="56"/>
      <c r="I91" s="55"/>
      <c r="J91" s="55"/>
      <c r="K91" s="87"/>
      <c r="L91" s="56"/>
      <c r="M91" s="55"/>
      <c r="N91" s="55"/>
      <c r="O91" s="87"/>
      <c r="P91" s="56"/>
      <c r="Q91" s="55"/>
      <c r="R91" s="56"/>
    </row>
    <row r="92" spans="1:18" ht="13.15" customHeight="1" x14ac:dyDescent="0.2">
      <c r="A92" s="134" t="s">
        <v>51</v>
      </c>
      <c r="B92" s="28" t="s">
        <v>30</v>
      </c>
      <c r="C92" s="402" t="s">
        <v>30</v>
      </c>
      <c r="D92" s="319"/>
      <c r="E92" s="314" t="s">
        <v>200</v>
      </c>
      <c r="F92" s="315">
        <v>2</v>
      </c>
      <c r="G92" s="30" t="s">
        <v>30</v>
      </c>
      <c r="H92" s="68">
        <f>SUMIFS(Квитанции!P:P,Квитанции!B:B,G$8,Квитанции!G:G,$F92,Квитанции!K:K,$E92,Квитанции!F:F,2,Квитанции!C:C,0,Квитанции!J:J,1)</f>
        <v>0</v>
      </c>
      <c r="I92" s="30" t="s">
        <v>30</v>
      </c>
      <c r="J92" s="68">
        <f>SUMIFS(Квитанции!P:P,Квитанции!B:B,I$8,Квитанции!G:G,$F92,Квитанции!K:K,$E92,Квитанции!F:F,2,Квитанции!C:C,0,Квитанции!J:J,1)</f>
        <v>0</v>
      </c>
      <c r="K92" s="30" t="s">
        <v>30</v>
      </c>
      <c r="L92" s="68">
        <f>SUMIFS(Квитанции!P:P,Квитанции!B:B,K$8,Квитанции!G:G,$F92,Квитанции!K:K,$E92,Квитанции!F:F,2,Квитанции!C:C,0,Квитанции!J:J,1)</f>
        <v>0</v>
      </c>
      <c r="M92" s="30" t="s">
        <v>30</v>
      </c>
      <c r="N92" s="68">
        <f>SUMIFS(Квитанции!P:P,Квитанции!B:B,M$8,Квитанции!G:G,$F92,Квитанции!K:K,$E92,Квитанции!F:F,2,Квитанции!C:C,0,Квитанции!J:J,1)</f>
        <v>0</v>
      </c>
      <c r="O92" s="30" t="s">
        <v>30</v>
      </c>
      <c r="P92" s="68">
        <f>SUMIFS(Квитанции!P:P,Квитанции!B:B,O$8,Квитанции!G:G,$F92,Квитанции!K:K,$E92,Квитанции!F:F,2,Квитанции!C:C,0,Квитанции!J:J,1)</f>
        <v>0</v>
      </c>
      <c r="Q92" s="28" t="s">
        <v>30</v>
      </c>
      <c r="R92" s="20">
        <f>P92+N92+L92+J92+H92</f>
        <v>0</v>
      </c>
    </row>
    <row r="93" spans="1:18" ht="13.15" customHeight="1" thickBot="1" x14ac:dyDescent="0.25">
      <c r="A93" s="136" t="s">
        <v>52</v>
      </c>
      <c r="B93" s="77" t="s">
        <v>30</v>
      </c>
      <c r="C93" s="132" t="s">
        <v>30</v>
      </c>
      <c r="D93" s="319"/>
      <c r="E93" s="314" t="s">
        <v>200</v>
      </c>
      <c r="F93" s="315">
        <v>1</v>
      </c>
      <c r="G93" s="90" t="s">
        <v>30</v>
      </c>
      <c r="H93" s="86">
        <f>SUMIFS(Квитанции!P:P,Квитанции!B:B,G$8,Квитанции!G:G,$F93,Квитанции!K:K,$E93,Квитанции!F:F,2,Квитанции!C:C,0,Квитанции!J:J,1)</f>
        <v>0</v>
      </c>
      <c r="I93" s="90" t="s">
        <v>30</v>
      </c>
      <c r="J93" s="86">
        <f>SUMIFS(Квитанции!P:P,Квитанции!B:B,I$8,Квитанции!G:G,$F93,Квитанции!K:K,$E93,Квитанции!F:F,2,Квитанции!C:C,0,Квитанции!J:J,1)</f>
        <v>0</v>
      </c>
      <c r="K93" s="90" t="s">
        <v>30</v>
      </c>
      <c r="L93" s="86">
        <f>SUMIFS(Квитанции!P:P,Квитанции!B:B,K$8,Квитанции!G:G,$F93,Квитанции!K:K,$E93,Квитанции!F:F,2,Квитанции!C:C,0,Квитанции!J:J,1)</f>
        <v>0</v>
      </c>
      <c r="M93" s="90" t="s">
        <v>30</v>
      </c>
      <c r="N93" s="86">
        <f>SUMIFS(Квитанции!P:P,Квитанции!B:B,M$8,Квитанции!G:G,$F93,Квитанции!K:K,$E93,Квитанции!F:F,2,Квитанции!C:C,0,Квитанции!J:J,1)</f>
        <v>0</v>
      </c>
      <c r="O93" s="90" t="s">
        <v>30</v>
      </c>
      <c r="P93" s="86">
        <f>SUMIFS(Квитанции!P:P,Квитанции!B:B,O$8,Квитанции!G:G,$F93,Квитанции!K:K,$E93,Квитанции!F:F,2,Квитанции!C:C,0,Квитанции!J:J,1)</f>
        <v>0</v>
      </c>
      <c r="Q93" s="28" t="s">
        <v>30</v>
      </c>
      <c r="R93" s="10">
        <f t="shared" ref="R93" si="65">P93+N93+L93+J93+H93</f>
        <v>0</v>
      </c>
    </row>
    <row r="94" spans="1:18" ht="13.15" customHeight="1" x14ac:dyDescent="0.2">
      <c r="A94" s="508" t="s">
        <v>40</v>
      </c>
      <c r="B94" s="5" t="s">
        <v>176</v>
      </c>
      <c r="C94" s="505" t="s">
        <v>16</v>
      </c>
      <c r="D94" s="313">
        <v>1</v>
      </c>
      <c r="E94" s="314" t="s">
        <v>200</v>
      </c>
      <c r="F94" s="315">
        <v>3</v>
      </c>
      <c r="G94" s="83">
        <f>SUMIFS(Абоненты!L:L,Абоненты!B:B,G$8,Абоненты!C:C,0,Абоненты!D:D,$B94,Абоненты!E:E,$D94,Абоненты!F:F,$F94,Абоненты!J:J,$E94,Абоненты!I:I,1)</f>
        <v>0</v>
      </c>
      <c r="H94" s="211">
        <f>SUMIFS(Квитанции!P:P,Квитанции!B:B,G$8,Квитанции!D:D,$B94,Квитанции!E:E,$D94,Квитанции!K:K,$E94,Квитанции!F:F,$F94,Квитанции!C:C,0,Квитанции!J:J,1)</f>
        <v>0</v>
      </c>
      <c r="I94" s="71">
        <f>SUMIFS(Абоненты!L:L,Абоненты!B:B,I$8,Абоненты!C:C,0,Абоненты!D:D,$B94,Абоненты!E:E,$D94,Абоненты!F:F,$F94,Абоненты!J:J,$E94,Абоненты!I:I,1)</f>
        <v>0</v>
      </c>
      <c r="J94" s="96">
        <f>SUMIFS(Квитанции!P:P,Квитанции!B:B,I$8,Квитанции!D:D,$B94,Квитанции!E:E,$D94,Квитанции!K:K,$E94,Квитанции!F:F,$F94,Квитанции!C:C,0,Квитанции!J:J,1)</f>
        <v>0</v>
      </c>
      <c r="K94" s="83">
        <f>SUMIFS(Абоненты!L:L,Абоненты!B:B,K$8,Абоненты!C:C,0,Абоненты!D:D,$B94,Абоненты!E:E,$D94,Абоненты!F:F,$F94,Абоненты!J:J,$E94,Абоненты!I:I,1)</f>
        <v>0</v>
      </c>
      <c r="L94" s="66">
        <f>SUMIFS(Квитанции!P:P,Квитанции!B:B,K$8,Квитанции!D:D,$B94,Квитанции!E:E,$D94,Квитанции!K:K,$E94,Квитанции!F:F,$F94,Квитанции!C:C,0,Квитанции!J:J,1)</f>
        <v>0</v>
      </c>
      <c r="M94" s="71">
        <f>SUMIFS(Абоненты!L:L,Абоненты!B:B,M$8,Абоненты!C:C,0,Абоненты!D:D,$B94,Абоненты!E:E,$D94,Абоненты!F:F,$F94,Абоненты!J:J,$E94,Абоненты!I:I,1)</f>
        <v>0</v>
      </c>
      <c r="N94" s="96">
        <f>SUMIFS(Квитанции!P:P,Квитанции!B:B,M$8,Квитанции!D:D,$B94,Квитанции!E:E,$D94,Квитанции!K:K,$E94,Квитанции!F:F,$F94,Квитанции!C:C,0,Квитанции!J:J,1)</f>
        <v>0</v>
      </c>
      <c r="O94" s="83">
        <f>SUMIFS(Абоненты!L:L,Абоненты!B:B,O$8,Абоненты!C:C,0,Абоненты!D:D,$B94,Абоненты!E:E,$D94,Абоненты!F:F,$F94,Абоненты!J:J,$E94,Абоненты!I:I,1)</f>
        <v>0</v>
      </c>
      <c r="P94" s="66">
        <f>SUMIFS(Квитанции!P:P,Квитанции!B:B,O$8,Квитанции!D:D,$B94,Квитанции!E:E,$D94,Квитанции!K:K,$E94,Квитанции!F:F,$F94,Квитанции!C:C,0,Квитанции!J:J,1)</f>
        <v>0</v>
      </c>
      <c r="Q94" s="101">
        <f>G94+I94+K94+M94+O94</f>
        <v>0</v>
      </c>
      <c r="R94" s="23">
        <f>H94+J94+L94+N94+P94</f>
        <v>0</v>
      </c>
    </row>
    <row r="95" spans="1:18" ht="13.15" customHeight="1" x14ac:dyDescent="0.2">
      <c r="A95" s="509"/>
      <c r="B95" s="7" t="s">
        <v>10</v>
      </c>
      <c r="C95" s="506"/>
      <c r="D95" s="313">
        <v>1</v>
      </c>
      <c r="E95" s="314" t="s">
        <v>200</v>
      </c>
      <c r="F95" s="315">
        <v>3</v>
      </c>
      <c r="G95" s="89">
        <f>SUMIFS(Абоненты!L:L,Абоненты!B:B,G$8,Абоненты!C:C,0,Абоненты!D:D,$B95,Абоненты!E:E,$D95,Абоненты!F:F,$F95,Абоненты!J:J,$E95,Абоненты!I:I,1)</f>
        <v>0</v>
      </c>
      <c r="H95" s="326">
        <f>SUMIFS(Квитанции!P:P,Квитанции!B:B,G$8,Квитанции!D:D,$B95,Квитанции!E:E,$D95,Квитанции!K:K,$E95,Квитанции!F:F,$F95,Квитанции!C:C,0,Квитанции!J:J,1)</f>
        <v>0</v>
      </c>
      <c r="I95" s="72">
        <f>SUMIFS(Абоненты!L:L,Абоненты!B:B,I$8,Абоненты!C:C,0,Абоненты!D:D,$B95,Абоненты!E:E,$D95,Абоненты!F:F,$F95,Абоненты!J:J,$E95,Абоненты!I:I,1)</f>
        <v>0</v>
      </c>
      <c r="J95" s="97">
        <f>SUMIFS(Квитанции!P:P,Квитанции!B:B,I$8,Квитанции!D:D,$B95,Квитанции!E:E,$D95,Квитанции!K:K,$E95,Квитанции!F:F,$F95,Квитанции!C:C,0,Квитанции!J:J,1)</f>
        <v>0</v>
      </c>
      <c r="K95" s="89">
        <f>SUMIFS(Абоненты!L:L,Абоненты!B:B,K$8,Абоненты!C:C,0,Абоненты!D:D,$B95,Абоненты!E:E,$D95,Абоненты!F:F,$F95,Абоненты!J:J,$E95,Абоненты!I:I,1)</f>
        <v>0</v>
      </c>
      <c r="L95" s="248">
        <f>SUMIFS(Квитанции!P:P,Квитанции!B:B,K$8,Квитанции!D:D,$B95,Квитанции!E:E,$D95,Квитанции!K:K,$E95,Квитанции!F:F,$F95,Квитанции!C:C,0,Квитанции!J:J,1)</f>
        <v>0</v>
      </c>
      <c r="M95" s="75">
        <f>SUMIFS(Абоненты!L:L,Абоненты!B:B,M$8,Абоненты!C:C,0,Абоненты!D:D,$B95,Абоненты!E:E,$D95,Абоненты!F:F,$F95,Абоненты!J:J,$E95,Абоненты!I:I,1)</f>
        <v>0</v>
      </c>
      <c r="N95" s="246">
        <f>SUMIFS(Квитанции!P:P,Квитанции!B:B,M$8,Квитанции!D:D,$B95,Квитанции!E:E,$D95,Квитанции!K:K,$E95,Квитанции!F:F,$F95,Квитанции!C:C,0,Квитанции!J:J,1)</f>
        <v>0</v>
      </c>
      <c r="O95" s="89">
        <f>SUMIFS(Абоненты!L:L,Абоненты!B:B,O$8,Абоненты!C:C,0,Абоненты!D:D,$B95,Абоненты!E:E,$D95,Абоненты!F:F,$F95,Абоненты!J:J,$E95,Абоненты!I:I,1)</f>
        <v>0</v>
      </c>
      <c r="P95" s="248">
        <f>SUMIFS(Квитанции!P:P,Квитанции!B:B,O$8,Квитанции!D:D,$B95,Квитанции!E:E,$D95,Квитанции!K:K,$E95,Квитанции!F:F,$F95,Квитанции!C:C,0,Квитанции!J:J,1)</f>
        <v>0</v>
      </c>
      <c r="Q95" s="28">
        <f t="shared" ref="Q95:R96" si="66">G95+I95+K95+M95+O95</f>
        <v>0</v>
      </c>
      <c r="R95" s="20">
        <f t="shared" si="66"/>
        <v>0</v>
      </c>
    </row>
    <row r="96" spans="1:18" ht="13.15" customHeight="1" x14ac:dyDescent="0.2">
      <c r="A96" s="509"/>
      <c r="B96" s="7" t="s">
        <v>177</v>
      </c>
      <c r="C96" s="506"/>
      <c r="D96" s="313">
        <v>1</v>
      </c>
      <c r="E96" s="314" t="s">
        <v>200</v>
      </c>
      <c r="F96" s="315">
        <v>3</v>
      </c>
      <c r="G96" s="84">
        <f>SUMIFS(Абоненты!L:L,Абоненты!B:B,G$8,Абоненты!C:C,0,Абоненты!D:D,$B96,Абоненты!E:E,$D96,Абоненты!F:F,$F96,Абоненты!J:J,$E96,Абоненты!I:I,1)</f>
        <v>0</v>
      </c>
      <c r="H96" s="326">
        <f>SUMIFS(Квитанции!P:P,Квитанции!B:B,G$8,Квитанции!D:D,$B96,Квитанции!E:E,$D96,Квитанции!K:K,$E96,Квитанции!F:F,$F96,Квитанции!C:C,0,Квитанции!J:J,1)</f>
        <v>0</v>
      </c>
      <c r="I96" s="72">
        <f>SUMIFS(Абоненты!L:L,Абоненты!B:B,I$8,Абоненты!C:C,0,Абоненты!D:D,$B96,Абоненты!E:E,$D96,Абоненты!F:F,$F96,Абоненты!J:J,$E96,Абоненты!I:I,1)</f>
        <v>0</v>
      </c>
      <c r="J96" s="97">
        <f>SUMIFS(Квитанции!P:P,Квитанции!B:B,I$8,Квитанции!D:D,$B96,Квитанции!E:E,$D96,Квитанции!K:K,$E96,Квитанции!F:F,$F96,Квитанции!C:C,0,Квитанции!J:J,1)</f>
        <v>0</v>
      </c>
      <c r="K96" s="89">
        <f>SUMIFS(Абоненты!L:L,Абоненты!B:B,K$8,Абоненты!C:C,0,Абоненты!D:D,$B96,Абоненты!E:E,$D96,Абоненты!F:F,$F96,Абоненты!J:J,$E96,Абоненты!I:I,1)</f>
        <v>0</v>
      </c>
      <c r="L96" s="248">
        <f>SUMIFS(Квитанции!P:P,Квитанции!B:B,K$8,Квитанции!D:D,$B96,Квитанции!E:E,$D96,Квитанции!K:K,$E96,Квитанции!F:F,$F96,Квитанции!C:C,0,Квитанции!J:J,1)</f>
        <v>0</v>
      </c>
      <c r="M96" s="75">
        <f>SUMIFS(Абоненты!L:L,Абоненты!B:B,M$8,Абоненты!C:C,0,Абоненты!D:D,$B96,Абоненты!E:E,$D96,Абоненты!F:F,$F96,Абоненты!J:J,$E96,Абоненты!I:I,1)</f>
        <v>0</v>
      </c>
      <c r="N96" s="246">
        <f>SUMIFS(Квитанции!P:P,Квитанции!B:B,M$8,Квитанции!D:D,$B96,Квитанции!E:E,$D96,Квитанции!K:K,$E96,Квитанции!F:F,$F96,Квитанции!C:C,0,Квитанции!J:J,1)</f>
        <v>0</v>
      </c>
      <c r="O96" s="89">
        <f>SUMIFS(Абоненты!L:L,Абоненты!B:B,O$8,Абоненты!C:C,0,Абоненты!D:D,$B96,Абоненты!E:E,$D96,Абоненты!F:F,$F96,Абоненты!J:J,$E96,Абоненты!I:I,1)</f>
        <v>0</v>
      </c>
      <c r="P96" s="248">
        <f>SUMIFS(Квитанции!P:P,Квитанции!B:B,O$8,Квитанции!D:D,$B96,Квитанции!E:E,$D96,Квитанции!K:K,$E96,Квитанции!F:F,$F96,Квитанции!C:C,0,Квитанции!J:J,1)</f>
        <v>0</v>
      </c>
      <c r="Q96" s="102">
        <f t="shared" si="66"/>
        <v>0</v>
      </c>
      <c r="R96" s="20">
        <f t="shared" si="66"/>
        <v>0</v>
      </c>
    </row>
    <row r="97" spans="1:18" ht="13.15" customHeight="1" thickBot="1" x14ac:dyDescent="0.25">
      <c r="A97" s="509"/>
      <c r="B97" s="8" t="s">
        <v>178</v>
      </c>
      <c r="C97" s="507"/>
      <c r="D97" s="313"/>
      <c r="E97" s="314"/>
      <c r="F97" s="315"/>
      <c r="G97" s="85">
        <f>G94+G95+G96</f>
        <v>0</v>
      </c>
      <c r="H97" s="86">
        <f t="shared" ref="H97:R97" si="67">H94+H95+H96</f>
        <v>0</v>
      </c>
      <c r="I97" s="73">
        <f t="shared" si="67"/>
        <v>0</v>
      </c>
      <c r="J97" s="98">
        <f t="shared" si="67"/>
        <v>0</v>
      </c>
      <c r="K97" s="85">
        <f t="shared" si="67"/>
        <v>0</v>
      </c>
      <c r="L97" s="86">
        <f t="shared" si="67"/>
        <v>0</v>
      </c>
      <c r="M97" s="73">
        <f t="shared" si="67"/>
        <v>0</v>
      </c>
      <c r="N97" s="98">
        <f t="shared" si="67"/>
        <v>0</v>
      </c>
      <c r="O97" s="85">
        <f t="shared" si="67"/>
        <v>0</v>
      </c>
      <c r="P97" s="86">
        <f t="shared" si="67"/>
        <v>0</v>
      </c>
      <c r="Q97" s="77">
        <f t="shared" si="67"/>
        <v>0</v>
      </c>
      <c r="R97" s="10">
        <f t="shared" si="67"/>
        <v>0</v>
      </c>
    </row>
    <row r="98" spans="1:18" ht="13.15" customHeight="1" x14ac:dyDescent="0.2">
      <c r="A98" s="509"/>
      <c r="B98" s="5" t="s">
        <v>176</v>
      </c>
      <c r="C98" s="505" t="s">
        <v>17</v>
      </c>
      <c r="D98" s="313">
        <v>3</v>
      </c>
      <c r="E98" s="314" t="s">
        <v>200</v>
      </c>
      <c r="F98" s="315">
        <v>3</v>
      </c>
      <c r="G98" s="83">
        <f>SUMIFS(Абоненты!L:L,Абоненты!B:B,G$8,Абоненты!C:C,0,Абоненты!D:D,$B98,Абоненты!E:E,$D98,Абоненты!F:F,$F98,Абоненты!J:J,$E98,Абоненты!I:I,1)</f>
        <v>0</v>
      </c>
      <c r="H98" s="326">
        <f>SUMIFS(Квитанции!P:P,Квитанции!B:B,G$8,Квитанции!D:D,$B98,Квитанции!E:E,$D98,Квитанции!K:K,$E98,Квитанции!F:F,$F98,Квитанции!C:C,0,Квитанции!J:J,1)</f>
        <v>0</v>
      </c>
      <c r="I98" s="75">
        <f>SUMIFS(Абоненты!L:L,Абоненты!B:B,I$8,Абоненты!C:C,0,Абоненты!D:D,$B98,Абоненты!E:E,$D98,Абоненты!F:F,$F98,Абоненты!J:J,$E98,Абоненты!I:I,1)</f>
        <v>0</v>
      </c>
      <c r="J98" s="97">
        <f>SUMIFS(Квитанции!P:P,Квитанции!B:B,I$8,Квитанции!D:D,$B98,Квитанции!E:E,$D98,Квитанции!K:K,$E98,Квитанции!F:F,$F98,Квитанции!C:C,0,Квитанции!J:J,1)</f>
        <v>0</v>
      </c>
      <c r="K98" s="89">
        <f>SUMIFS(Абоненты!L:L,Абоненты!B:B,K$8,Абоненты!C:C,0,Абоненты!D:D,$B98,Абоненты!E:E,$D98,Абоненты!F:F,$F98,Абоненты!J:J,$E98,Абоненты!I:I,1)</f>
        <v>0</v>
      </c>
      <c r="L98" s="248">
        <f>SUMIFS(Квитанции!P:P,Квитанции!B:B,K$8,Квитанции!D:D,$B98,Квитанции!E:E,$D98,Квитанции!K:K,$E98,Квитанции!F:F,$F98,Квитанции!C:C,0,Квитанции!J:J,1)</f>
        <v>0</v>
      </c>
      <c r="M98" s="75">
        <f>SUMIFS(Абоненты!L:L,Абоненты!B:B,M$8,Абоненты!C:C,0,Абоненты!D:D,$B98,Абоненты!E:E,$D98,Абоненты!F:F,$F98,Абоненты!J:J,$E98,Абоненты!I:I,1)</f>
        <v>0</v>
      </c>
      <c r="N98" s="246">
        <f>SUMIFS(Квитанции!P:P,Квитанции!B:B,M$8,Квитанции!D:D,$B98,Квитанции!E:E,$D98,Квитанции!K:K,$E98,Квитанции!F:F,$F98,Квитанции!C:C,0,Квитанции!J:J,1)</f>
        <v>0</v>
      </c>
      <c r="O98" s="89">
        <f>SUMIFS(Абоненты!L:L,Абоненты!B:B,O$8,Абоненты!C:C,0,Абоненты!D:D,$B98,Абоненты!E:E,$D98,Абоненты!F:F,$F98,Абоненты!J:J,$E98,Абоненты!I:I,1)</f>
        <v>0</v>
      </c>
      <c r="P98" s="248">
        <f>SUMIFS(Квитанции!P:P,Квитанции!B:B,O$8,Квитанции!D:D,$B98,Квитанции!E:E,$D98,Квитанции!K:K,$E98,Квитанции!F:F,$F98,Квитанции!C:C,0,Квитанции!J:J,1)</f>
        <v>0</v>
      </c>
      <c r="Q98" s="101">
        <f>G98+I98+K98+M98+O98</f>
        <v>0</v>
      </c>
      <c r="R98" s="23">
        <f t="shared" ref="R98:R100" si="68">H98+J98+L98+N98+P98</f>
        <v>0</v>
      </c>
    </row>
    <row r="99" spans="1:18" ht="13.15" customHeight="1" x14ac:dyDescent="0.2">
      <c r="A99" s="509"/>
      <c r="B99" s="7" t="s">
        <v>10</v>
      </c>
      <c r="C99" s="506"/>
      <c r="D99" s="313">
        <v>3</v>
      </c>
      <c r="E99" s="314" t="s">
        <v>200</v>
      </c>
      <c r="F99" s="315">
        <v>3</v>
      </c>
      <c r="G99" s="89">
        <f>SUMIFS(Абоненты!L:L,Абоненты!B:B,G$8,Абоненты!C:C,0,Абоненты!D:D,$B99,Абоненты!E:E,$D99,Абоненты!F:F,$F99,Абоненты!J:J,$E99,Абоненты!I:I,1)</f>
        <v>0</v>
      </c>
      <c r="H99" s="326">
        <f>SUMIFS(Квитанции!P:P,Квитанции!B:B,G$8,Квитанции!D:D,$B99,Квитанции!E:E,$D99,Квитанции!K:K,$E99,Квитанции!F:F,$F99,Квитанции!C:C,0,Квитанции!J:J,1)</f>
        <v>0</v>
      </c>
      <c r="I99" s="72">
        <f>SUMIFS(Абоненты!L:L,Абоненты!B:B,I$8,Абоненты!C:C,0,Абоненты!D:D,$B99,Абоненты!E:E,$D99,Абоненты!F:F,$F99,Абоненты!J:J,$E99,Абоненты!I:I,1)</f>
        <v>0</v>
      </c>
      <c r="J99" s="97">
        <f>SUMIFS(Квитанции!P:P,Квитанции!B:B,I$8,Квитанции!D:D,$B99,Квитанции!E:E,$D99,Квитанции!K:K,$E99,Квитанции!F:F,$F99,Квитанции!C:C,0,Квитанции!J:J,1)</f>
        <v>0</v>
      </c>
      <c r="K99" s="89">
        <f>SUMIFS(Абоненты!L:L,Абоненты!B:B,K$8,Абоненты!C:C,0,Абоненты!D:D,$B99,Абоненты!E:E,$D99,Абоненты!F:F,$F99,Абоненты!J:J,$E99,Абоненты!I:I,1)</f>
        <v>0</v>
      </c>
      <c r="L99" s="248">
        <f>SUMIFS(Квитанции!P:P,Квитанции!B:B,K$8,Квитанции!D:D,$B99,Квитанции!E:E,$D99,Квитанции!K:K,$E99,Квитанции!F:F,$F99,Квитанции!C:C,0,Квитанции!J:J,1)</f>
        <v>0</v>
      </c>
      <c r="M99" s="75">
        <f>SUMIFS(Абоненты!L:L,Абоненты!B:B,M$8,Абоненты!C:C,0,Абоненты!D:D,$B99,Абоненты!E:E,$D99,Абоненты!F:F,$F99,Абоненты!J:J,$E99,Абоненты!I:I,1)</f>
        <v>0</v>
      </c>
      <c r="N99" s="246">
        <f>SUMIFS(Квитанции!P:P,Квитанции!B:B,M$8,Квитанции!D:D,$B99,Квитанции!E:E,$D99,Квитанции!K:K,$E99,Квитанции!F:F,$F99,Квитанции!C:C,0,Квитанции!J:J,1)</f>
        <v>0</v>
      </c>
      <c r="O99" s="89">
        <f>SUMIFS(Абоненты!L:L,Абоненты!B:B,O$8,Абоненты!C:C,0,Абоненты!D:D,$B99,Абоненты!E:E,$D99,Абоненты!F:F,$F99,Абоненты!J:J,$E99,Абоненты!I:I,1)</f>
        <v>0</v>
      </c>
      <c r="P99" s="248">
        <f>SUMIFS(Квитанции!P:P,Квитанции!B:B,O$8,Квитанции!D:D,$B99,Квитанции!E:E,$D99,Квитанции!K:K,$E99,Квитанции!F:F,$F99,Квитанции!C:C,0,Квитанции!J:J,1)</f>
        <v>0</v>
      </c>
      <c r="Q99" s="28">
        <f t="shared" ref="Q99:Q100" si="69">G99+I99+K99+M99+O99</f>
        <v>0</v>
      </c>
      <c r="R99" s="20">
        <f t="shared" si="68"/>
        <v>0</v>
      </c>
    </row>
    <row r="100" spans="1:18" ht="13.15" customHeight="1" x14ac:dyDescent="0.2">
      <c r="A100" s="509"/>
      <c r="B100" s="7" t="s">
        <v>177</v>
      </c>
      <c r="C100" s="506"/>
      <c r="D100" s="313">
        <v>3</v>
      </c>
      <c r="E100" s="314" t="s">
        <v>200</v>
      </c>
      <c r="F100" s="315">
        <v>3</v>
      </c>
      <c r="G100" s="84">
        <f>SUMIFS(Абоненты!L:L,Абоненты!B:B,G$8,Абоненты!C:C,0,Абоненты!D:D,$B100,Абоненты!E:E,$D100,Абоненты!F:F,$F100,Абоненты!J:J,$E100,Абоненты!I:I,1)</f>
        <v>0</v>
      </c>
      <c r="H100" s="326">
        <f>SUMIFS(Квитанции!P:P,Квитанции!B:B,G$8,Квитанции!D:D,$B100,Квитанции!E:E,$D100,Квитанции!K:K,$E100,Квитанции!F:F,$F100,Квитанции!C:C,0,Квитанции!J:J,1)</f>
        <v>0</v>
      </c>
      <c r="I100" s="72">
        <f>SUMIFS(Абоненты!L:L,Абоненты!B:B,I$8,Абоненты!C:C,0,Абоненты!D:D,$B100,Абоненты!E:E,$D100,Абоненты!F:F,$F100,Абоненты!J:J,$E100,Абоненты!I:I,1)</f>
        <v>0</v>
      </c>
      <c r="J100" s="97">
        <f>SUMIFS(Квитанции!P:P,Квитанции!B:B,I$8,Квитанции!D:D,$B100,Квитанции!E:E,$D100,Квитанции!K:K,$E100,Квитанции!F:F,$F100,Квитанции!C:C,0,Квитанции!J:J,1)</f>
        <v>0</v>
      </c>
      <c r="K100" s="89">
        <f>SUMIFS(Абоненты!L:L,Абоненты!B:B,K$8,Абоненты!C:C,0,Абоненты!D:D,$B100,Абоненты!E:E,$D100,Абоненты!F:F,$F100,Абоненты!J:J,$E100,Абоненты!I:I,1)</f>
        <v>0</v>
      </c>
      <c r="L100" s="248">
        <f>SUMIFS(Квитанции!P:P,Квитанции!B:B,K$8,Квитанции!D:D,$B100,Квитанции!E:E,$D100,Квитанции!K:K,$E100,Квитанции!F:F,$F100,Квитанции!C:C,0,Квитанции!J:J,1)</f>
        <v>0</v>
      </c>
      <c r="M100" s="75">
        <f>SUMIFS(Абоненты!L:L,Абоненты!B:B,M$8,Абоненты!C:C,0,Абоненты!D:D,$B100,Абоненты!E:E,$D100,Абоненты!F:F,$F100,Абоненты!J:J,$E100,Абоненты!I:I,1)</f>
        <v>0</v>
      </c>
      <c r="N100" s="246">
        <f>SUMIFS(Квитанции!P:P,Квитанции!B:B,M$8,Квитанции!D:D,$B100,Квитанции!E:E,$D100,Квитанции!K:K,$E100,Квитанции!F:F,$F100,Квитанции!C:C,0,Квитанции!J:J,1)</f>
        <v>0</v>
      </c>
      <c r="O100" s="89">
        <f>SUMIFS(Абоненты!L:L,Абоненты!B:B,O$8,Абоненты!C:C,0,Абоненты!D:D,$B100,Абоненты!E:E,$D100,Абоненты!F:F,$F100,Абоненты!J:J,$E100,Абоненты!I:I,1)</f>
        <v>0</v>
      </c>
      <c r="P100" s="248">
        <f>SUMIFS(Квитанции!P:P,Квитанции!B:B,O$8,Квитанции!D:D,$B100,Квитанции!E:E,$D100,Квитанции!K:K,$E100,Квитанции!F:F,$F100,Квитанции!C:C,0,Квитанции!J:J,1)</f>
        <v>0</v>
      </c>
      <c r="Q100" s="102">
        <f t="shared" si="69"/>
        <v>0</v>
      </c>
      <c r="R100" s="20">
        <f t="shared" si="68"/>
        <v>0</v>
      </c>
    </row>
    <row r="101" spans="1:18" ht="13.15" customHeight="1" thickBot="1" x14ac:dyDescent="0.25">
      <c r="A101" s="513"/>
      <c r="B101" s="8" t="s">
        <v>178</v>
      </c>
      <c r="C101" s="507"/>
      <c r="D101" s="313"/>
      <c r="E101" s="314"/>
      <c r="F101" s="315"/>
      <c r="G101" s="73">
        <f>G98+G99+G100</f>
        <v>0</v>
      </c>
      <c r="H101" s="86">
        <f t="shared" ref="H101:R101" si="70">H98+H99+H100</f>
        <v>0</v>
      </c>
      <c r="I101" s="73">
        <f t="shared" si="70"/>
        <v>0</v>
      </c>
      <c r="J101" s="98">
        <f t="shared" si="70"/>
        <v>0</v>
      </c>
      <c r="K101" s="85">
        <f t="shared" si="70"/>
        <v>0</v>
      </c>
      <c r="L101" s="86">
        <f t="shared" si="70"/>
        <v>0</v>
      </c>
      <c r="M101" s="73">
        <f t="shared" si="70"/>
        <v>0</v>
      </c>
      <c r="N101" s="98">
        <f t="shared" si="70"/>
        <v>0</v>
      </c>
      <c r="O101" s="85">
        <f t="shared" si="70"/>
        <v>0</v>
      </c>
      <c r="P101" s="86">
        <f t="shared" si="70"/>
        <v>0</v>
      </c>
      <c r="Q101" s="77">
        <f t="shared" si="70"/>
        <v>0</v>
      </c>
      <c r="R101" s="10">
        <f t="shared" si="70"/>
        <v>0</v>
      </c>
    </row>
    <row r="102" spans="1:18" ht="11.45" customHeight="1" thickBot="1" x14ac:dyDescent="0.25">
      <c r="A102" s="111">
        <v>1</v>
      </c>
      <c r="B102" s="106">
        <v>2</v>
      </c>
      <c r="C102" s="115">
        <v>3</v>
      </c>
      <c r="D102" s="319"/>
      <c r="E102" s="320"/>
      <c r="F102" s="321"/>
      <c r="G102" s="308">
        <v>4</v>
      </c>
      <c r="H102" s="108">
        <v>5</v>
      </c>
      <c r="I102" s="113">
        <v>6</v>
      </c>
      <c r="J102" s="108">
        <v>7</v>
      </c>
      <c r="K102" s="114">
        <v>8</v>
      </c>
      <c r="L102" s="108">
        <v>9</v>
      </c>
      <c r="M102" s="113">
        <v>10</v>
      </c>
      <c r="N102" s="108">
        <v>11</v>
      </c>
      <c r="O102" s="114">
        <v>12</v>
      </c>
      <c r="P102" s="108">
        <v>13</v>
      </c>
      <c r="Q102" s="106">
        <v>14</v>
      </c>
      <c r="R102" s="115">
        <v>15</v>
      </c>
    </row>
    <row r="103" spans="1:18" ht="12.6" customHeight="1" x14ac:dyDescent="0.2">
      <c r="A103" s="522" t="s">
        <v>40</v>
      </c>
      <c r="B103" s="5" t="s">
        <v>176</v>
      </c>
      <c r="C103" s="505" t="s">
        <v>18</v>
      </c>
      <c r="D103" s="313"/>
      <c r="E103" s="314"/>
      <c r="F103" s="315"/>
      <c r="G103" s="71">
        <f>G94+G98</f>
        <v>0</v>
      </c>
      <c r="H103" s="66">
        <f t="shared" ref="H103:P103" si="71">H94+H98</f>
        <v>0</v>
      </c>
      <c r="I103" s="71">
        <f t="shared" si="71"/>
        <v>0</v>
      </c>
      <c r="J103" s="96">
        <f t="shared" si="71"/>
        <v>0</v>
      </c>
      <c r="K103" s="83">
        <f t="shared" si="71"/>
        <v>0</v>
      </c>
      <c r="L103" s="66">
        <f t="shared" si="71"/>
        <v>0</v>
      </c>
      <c r="M103" s="71">
        <f t="shared" si="71"/>
        <v>0</v>
      </c>
      <c r="N103" s="96">
        <f t="shared" si="71"/>
        <v>0</v>
      </c>
      <c r="O103" s="83">
        <f t="shared" si="71"/>
        <v>0</v>
      </c>
      <c r="P103" s="66">
        <f t="shared" si="71"/>
        <v>0</v>
      </c>
      <c r="Q103" s="101">
        <f>G103+I103+K103+M103+O103</f>
        <v>0</v>
      </c>
      <c r="R103" s="23">
        <f t="shared" ref="R103:R105" si="72">H103+J103+L103+N103+P103</f>
        <v>0</v>
      </c>
    </row>
    <row r="104" spans="1:18" ht="13.15" customHeight="1" x14ac:dyDescent="0.2">
      <c r="A104" s="523"/>
      <c r="B104" s="7" t="s">
        <v>10</v>
      </c>
      <c r="C104" s="506"/>
      <c r="D104" s="313"/>
      <c r="E104" s="314"/>
      <c r="F104" s="315"/>
      <c r="G104" s="72">
        <f t="shared" ref="G104:P105" si="73">G95+G99</f>
        <v>0</v>
      </c>
      <c r="H104" s="68">
        <f t="shared" si="73"/>
        <v>0</v>
      </c>
      <c r="I104" s="72">
        <f t="shared" si="73"/>
        <v>0</v>
      </c>
      <c r="J104" s="97">
        <f t="shared" si="73"/>
        <v>0</v>
      </c>
      <c r="K104" s="84">
        <f t="shared" si="73"/>
        <v>0</v>
      </c>
      <c r="L104" s="68">
        <f t="shared" si="73"/>
        <v>0</v>
      </c>
      <c r="M104" s="72">
        <f t="shared" si="73"/>
        <v>0</v>
      </c>
      <c r="N104" s="97">
        <f t="shared" si="73"/>
        <v>0</v>
      </c>
      <c r="O104" s="84">
        <f t="shared" si="73"/>
        <v>0</v>
      </c>
      <c r="P104" s="68">
        <f t="shared" si="73"/>
        <v>0</v>
      </c>
      <c r="Q104" s="28">
        <f t="shared" ref="Q104:Q105" si="74">G104+I104+K104+M104+O104</f>
        <v>0</v>
      </c>
      <c r="R104" s="20">
        <f t="shared" si="72"/>
        <v>0</v>
      </c>
    </row>
    <row r="105" spans="1:18" ht="13.15" customHeight="1" x14ac:dyDescent="0.2">
      <c r="A105" s="523"/>
      <c r="B105" s="7" t="s">
        <v>177</v>
      </c>
      <c r="C105" s="506"/>
      <c r="D105" s="313"/>
      <c r="E105" s="314"/>
      <c r="F105" s="315"/>
      <c r="G105" s="72">
        <f t="shared" si="73"/>
        <v>0</v>
      </c>
      <c r="H105" s="68">
        <f t="shared" si="73"/>
        <v>0</v>
      </c>
      <c r="I105" s="72">
        <f t="shared" si="73"/>
        <v>0</v>
      </c>
      <c r="J105" s="97">
        <f t="shared" si="73"/>
        <v>0</v>
      </c>
      <c r="K105" s="84">
        <f t="shared" si="73"/>
        <v>0</v>
      </c>
      <c r="L105" s="68">
        <f t="shared" si="73"/>
        <v>0</v>
      </c>
      <c r="M105" s="72">
        <f t="shared" si="73"/>
        <v>0</v>
      </c>
      <c r="N105" s="97">
        <f t="shared" si="73"/>
        <v>0</v>
      </c>
      <c r="O105" s="84">
        <f t="shared" si="73"/>
        <v>0</v>
      </c>
      <c r="P105" s="68">
        <f t="shared" si="73"/>
        <v>0</v>
      </c>
      <c r="Q105" s="102">
        <f t="shared" si="74"/>
        <v>0</v>
      </c>
      <c r="R105" s="20">
        <f t="shared" si="72"/>
        <v>0</v>
      </c>
    </row>
    <row r="106" spans="1:18" ht="13.15" customHeight="1" thickBot="1" x14ac:dyDescent="0.25">
      <c r="A106" s="524"/>
      <c r="B106" s="8" t="s">
        <v>178</v>
      </c>
      <c r="C106" s="507"/>
      <c r="D106" s="313"/>
      <c r="E106" s="314"/>
      <c r="F106" s="315"/>
      <c r="G106" s="73">
        <f>G103+G104+G105</f>
        <v>0</v>
      </c>
      <c r="H106" s="86">
        <f t="shared" ref="H106:R106" si="75">H103+H104+H105</f>
        <v>0</v>
      </c>
      <c r="I106" s="73">
        <f t="shared" si="75"/>
        <v>0</v>
      </c>
      <c r="J106" s="98">
        <f t="shared" si="75"/>
        <v>0</v>
      </c>
      <c r="K106" s="85">
        <f t="shared" si="75"/>
        <v>0</v>
      </c>
      <c r="L106" s="86">
        <f t="shared" si="75"/>
        <v>0</v>
      </c>
      <c r="M106" s="73">
        <f t="shared" si="75"/>
        <v>0</v>
      </c>
      <c r="N106" s="98">
        <f t="shared" si="75"/>
        <v>0</v>
      </c>
      <c r="O106" s="85">
        <f t="shared" si="75"/>
        <v>0</v>
      </c>
      <c r="P106" s="86">
        <f t="shared" si="75"/>
        <v>0</v>
      </c>
      <c r="Q106" s="77">
        <f t="shared" si="75"/>
        <v>0</v>
      </c>
      <c r="R106" s="10">
        <f t="shared" si="75"/>
        <v>0</v>
      </c>
    </row>
    <row r="107" spans="1:18" ht="11.65" customHeight="1" x14ac:dyDescent="0.2">
      <c r="A107" s="133" t="s">
        <v>1</v>
      </c>
      <c r="B107" s="55"/>
      <c r="C107" s="56"/>
      <c r="D107" s="316"/>
      <c r="E107" s="317"/>
      <c r="F107" s="318"/>
      <c r="G107" s="55"/>
      <c r="H107" s="56"/>
      <c r="I107" s="55"/>
      <c r="J107" s="55"/>
      <c r="K107" s="87"/>
      <c r="L107" s="56"/>
      <c r="M107" s="55"/>
      <c r="N107" s="55"/>
      <c r="O107" s="87"/>
      <c r="P107" s="56"/>
      <c r="Q107" s="55"/>
      <c r="R107" s="56"/>
    </row>
    <row r="108" spans="1:18" ht="11.65" customHeight="1" x14ac:dyDescent="0.2">
      <c r="A108" s="134" t="s">
        <v>51</v>
      </c>
      <c r="B108" s="28" t="s">
        <v>30</v>
      </c>
      <c r="C108" s="402" t="s">
        <v>30</v>
      </c>
      <c r="D108" s="319"/>
      <c r="E108" s="314" t="s">
        <v>200</v>
      </c>
      <c r="F108" s="321">
        <v>3</v>
      </c>
      <c r="G108" s="30" t="s">
        <v>30</v>
      </c>
      <c r="H108" s="68">
        <f>SUMIFS(Квитанции!P:P,Квитанции!B:B,G$8,Квитанции!G:G,$F108,Квитанции!K:K,$E108,Квитанции!F:F,3,Квитанции!C:C,0,Квитанции!J:J,1)</f>
        <v>0</v>
      </c>
      <c r="I108" s="28" t="s">
        <v>30</v>
      </c>
      <c r="J108" s="97">
        <f>SUMIFS(Квитанции!P:P,Квитанции!B:B,IG$8,Квитанции!G:G,$F108,Квитанции!K:K,$E108,Квитанции!F:F,3,Квитанции!C:C,0,Квитанции!J:J,1)</f>
        <v>0</v>
      </c>
      <c r="K108" s="30" t="s">
        <v>30</v>
      </c>
      <c r="L108" s="68">
        <f>SUMIFS(Квитанции!P:P,Квитанции!B:B,K$8,Квитанции!G:G,$F108,Квитанции!K:K,$E108,Квитанции!F:F,3,Квитанции!C:C,0,Квитанции!J:J,1)</f>
        <v>0</v>
      </c>
      <c r="M108" s="28" t="s">
        <v>30</v>
      </c>
      <c r="N108" s="97">
        <f>SUMIFS(Квитанции!P:P,Квитанции!B:B,M$8,Квитанции!G:G,$F108,Квитанции!K:K,$E108,Квитанции!F:F,3,Квитанции!C:C,0,Квитанции!J:J,1)</f>
        <v>0</v>
      </c>
      <c r="O108" s="30" t="s">
        <v>30</v>
      </c>
      <c r="P108" s="68">
        <f>SUMIFS(Квитанции!P:P,Квитанции!B:B,O$8,Квитанции!G:G,$F108,Квитанции!K:K,$E108,Квитанции!F:F,3,Квитанции!C:C,0,Квитанции!J:J,1)</f>
        <v>0</v>
      </c>
      <c r="Q108" s="209" t="s">
        <v>30</v>
      </c>
      <c r="R108" s="20">
        <f>H108+J108+L108+N108+P108</f>
        <v>0</v>
      </c>
    </row>
    <row r="109" spans="1:18" ht="11.65" customHeight="1" x14ac:dyDescent="0.2">
      <c r="A109" s="134" t="s">
        <v>52</v>
      </c>
      <c r="B109" s="28" t="s">
        <v>30</v>
      </c>
      <c r="C109" s="402" t="s">
        <v>30</v>
      </c>
      <c r="D109" s="319"/>
      <c r="E109" s="314" t="s">
        <v>200</v>
      </c>
      <c r="F109" s="321">
        <v>3</v>
      </c>
      <c r="G109" s="30" t="s">
        <v>30</v>
      </c>
      <c r="H109" s="68">
        <f>SUMIFS(Квитанции!P:P,Квитанции!B:B,G$8,Квитанции!G:G,$F109,Квитанции!K:K,$E109,Квитанции!F:F,3,Квитанции!C:C,0,Квитанции!J:J,1)</f>
        <v>0</v>
      </c>
      <c r="I109" s="28" t="s">
        <v>30</v>
      </c>
      <c r="J109" s="97">
        <f>SUMIFS(Квитанции!P:P,Квитанции!B:B,IG$8,Квитанции!G:G,$F109,Квитанции!K:K,$E109,Квитанции!F:F,3,Квитанции!C:C,0,Квитанции!J:J,1)</f>
        <v>0</v>
      </c>
      <c r="K109" s="30" t="s">
        <v>30</v>
      </c>
      <c r="L109" s="68">
        <f>SUMIFS(Квитанции!P:P,Квитанции!B:B,K$8,Квитанции!G:G,$F109,Квитанции!K:K,$E109,Квитанции!F:F,3,Квитанции!C:C,0,Квитанции!J:J,1)</f>
        <v>0</v>
      </c>
      <c r="M109" s="28" t="s">
        <v>30</v>
      </c>
      <c r="N109" s="97">
        <f>SUMIFS(Квитанции!P:P,Квитанции!B:B,M$8,Квитанции!G:G,$F109,Квитанции!K:K,$E109,Квитанции!F:F,3,Квитанции!C:C,0,Квитанции!J:J,1)</f>
        <v>0</v>
      </c>
      <c r="O109" s="30" t="s">
        <v>30</v>
      </c>
      <c r="P109" s="68">
        <f>SUMIFS(Квитанции!P:P,Квитанции!B:B,O$8,Квитанции!G:G,$F109,Квитанции!K:K,$E109,Квитанции!F:F,3,Квитанции!C:C,0,Квитанции!J:J,1)</f>
        <v>0</v>
      </c>
      <c r="Q109" s="209" t="s">
        <v>30</v>
      </c>
      <c r="R109" s="20">
        <f t="shared" ref="R109:R113" si="76">H109+J109+L109+N109+P109</f>
        <v>0</v>
      </c>
    </row>
    <row r="110" spans="1:18" ht="11.65" customHeight="1" thickBot="1" x14ac:dyDescent="0.25">
      <c r="A110" s="135" t="s">
        <v>53</v>
      </c>
      <c r="B110" s="77" t="s">
        <v>30</v>
      </c>
      <c r="C110" s="132" t="s">
        <v>30</v>
      </c>
      <c r="D110" s="319"/>
      <c r="E110" s="314" t="s">
        <v>200</v>
      </c>
      <c r="F110" s="321">
        <v>3</v>
      </c>
      <c r="G110" s="90" t="s">
        <v>30</v>
      </c>
      <c r="H110" s="86">
        <f>SUMIFS(Квитанции!P:P,Квитанции!B:B,G$8,Квитанции!G:G,$F110,Квитанции!K:K,$E110,Квитанции!F:F,3,Квитанции!C:C,0,Квитанции!J:J,1)</f>
        <v>0</v>
      </c>
      <c r="I110" s="77" t="s">
        <v>30</v>
      </c>
      <c r="J110" s="98">
        <f>SUMIFS(Квитанции!P:P,Квитанции!B:B,IG$8,Квитанции!G:G,$F110,Квитанции!K:K,$E110,Квитанции!F:F,3,Квитанции!C:C,0,Квитанции!J:J,1)</f>
        <v>0</v>
      </c>
      <c r="K110" s="90" t="s">
        <v>30</v>
      </c>
      <c r="L110" s="86">
        <f>SUMIFS(Квитанции!P:P,Квитанции!B:B,K$8,Квитанции!G:G,$F110,Квитанции!K:K,$E110,Квитанции!F:F,3,Квитанции!C:C,0,Квитанции!J:J,1)</f>
        <v>0</v>
      </c>
      <c r="M110" s="77" t="s">
        <v>30</v>
      </c>
      <c r="N110" s="98">
        <f>SUMIFS(Квитанции!P:P,Квитанции!B:B,M$8,Квитанции!G:G,$F110,Квитанции!K:K,$E110,Квитанции!F:F,3,Квитанции!C:C,0,Квитанции!J:J,1)</f>
        <v>0</v>
      </c>
      <c r="O110" s="90" t="s">
        <v>30</v>
      </c>
      <c r="P110" s="86">
        <f>SUMIFS(Квитанции!P:P,Квитанции!B:B,O$8,Квитанции!G:G,$F110,Квитанции!K:K,$E110,Квитанции!F:F,3,Квитанции!C:C,0,Квитанции!J:J,1)</f>
        <v>0</v>
      </c>
      <c r="Q110" s="209" t="s">
        <v>30</v>
      </c>
      <c r="R110" s="10">
        <f t="shared" si="76"/>
        <v>0</v>
      </c>
    </row>
    <row r="111" spans="1:18" ht="11.65" customHeight="1" x14ac:dyDescent="0.2">
      <c r="A111" s="508" t="s">
        <v>7</v>
      </c>
      <c r="B111" s="15" t="s">
        <v>176</v>
      </c>
      <c r="C111" s="487" t="s">
        <v>16</v>
      </c>
      <c r="D111" s="319"/>
      <c r="E111" s="320"/>
      <c r="F111" s="321"/>
      <c r="G111" s="76">
        <f>G67+G79+G94</f>
        <v>0</v>
      </c>
      <c r="H111" s="23">
        <f t="shared" ref="H111:P111" si="77">H67+H79+H94</f>
        <v>0</v>
      </c>
      <c r="I111" s="29">
        <f t="shared" si="77"/>
        <v>0</v>
      </c>
      <c r="J111" s="23">
        <f t="shared" si="77"/>
        <v>0</v>
      </c>
      <c r="K111" s="29">
        <f t="shared" si="77"/>
        <v>0</v>
      </c>
      <c r="L111" s="23">
        <f t="shared" si="77"/>
        <v>0</v>
      </c>
      <c r="M111" s="29">
        <f t="shared" si="77"/>
        <v>0</v>
      </c>
      <c r="N111" s="23">
        <f t="shared" si="77"/>
        <v>0</v>
      </c>
      <c r="O111" s="29">
        <f t="shared" si="77"/>
        <v>0</v>
      </c>
      <c r="P111" s="23">
        <f t="shared" si="77"/>
        <v>0</v>
      </c>
      <c r="Q111" s="101">
        <f>G111+I111+K111+M111+O111</f>
        <v>0</v>
      </c>
      <c r="R111" s="23">
        <f t="shared" si="76"/>
        <v>0</v>
      </c>
    </row>
    <row r="112" spans="1:18" ht="11.65" customHeight="1" x14ac:dyDescent="0.2">
      <c r="A112" s="509"/>
      <c r="B112" s="13" t="s">
        <v>10</v>
      </c>
      <c r="C112" s="488"/>
      <c r="D112" s="319"/>
      <c r="E112" s="320"/>
      <c r="F112" s="321"/>
      <c r="G112" s="28">
        <f t="shared" ref="G112:P113" si="78">G68+G80+G95</f>
        <v>0</v>
      </c>
      <c r="H112" s="20">
        <f t="shared" si="78"/>
        <v>0</v>
      </c>
      <c r="I112" s="30">
        <f t="shared" si="78"/>
        <v>0</v>
      </c>
      <c r="J112" s="20">
        <f t="shared" si="78"/>
        <v>0</v>
      </c>
      <c r="K112" s="30">
        <f t="shared" si="78"/>
        <v>0</v>
      </c>
      <c r="L112" s="20">
        <f t="shared" si="78"/>
        <v>0</v>
      </c>
      <c r="M112" s="30">
        <f t="shared" si="78"/>
        <v>0</v>
      </c>
      <c r="N112" s="20">
        <f t="shared" si="78"/>
        <v>0</v>
      </c>
      <c r="O112" s="30">
        <f t="shared" si="78"/>
        <v>0</v>
      </c>
      <c r="P112" s="20">
        <f t="shared" si="78"/>
        <v>0</v>
      </c>
      <c r="Q112" s="28">
        <f t="shared" ref="Q112:Q113" si="79">G112+I112+K112+M112+O112</f>
        <v>0</v>
      </c>
      <c r="R112" s="20">
        <f>H112+J112+L112+N112+P112</f>
        <v>0</v>
      </c>
    </row>
    <row r="113" spans="1:18" ht="11.65" customHeight="1" x14ac:dyDescent="0.2">
      <c r="A113" s="509"/>
      <c r="B113" s="13" t="s">
        <v>177</v>
      </c>
      <c r="C113" s="488"/>
      <c r="D113" s="319"/>
      <c r="E113" s="320"/>
      <c r="F113" s="321"/>
      <c r="G113" s="28">
        <f t="shared" si="78"/>
        <v>0</v>
      </c>
      <c r="H113" s="20">
        <f t="shared" si="78"/>
        <v>0</v>
      </c>
      <c r="I113" s="30">
        <f t="shared" si="78"/>
        <v>0</v>
      </c>
      <c r="J113" s="20">
        <f t="shared" si="78"/>
        <v>0</v>
      </c>
      <c r="K113" s="30">
        <f t="shared" si="78"/>
        <v>0</v>
      </c>
      <c r="L113" s="20">
        <f t="shared" si="78"/>
        <v>0</v>
      </c>
      <c r="M113" s="30">
        <f t="shared" si="78"/>
        <v>0</v>
      </c>
      <c r="N113" s="20">
        <f t="shared" si="78"/>
        <v>0</v>
      </c>
      <c r="O113" s="30">
        <f t="shared" si="78"/>
        <v>0</v>
      </c>
      <c r="P113" s="20">
        <f t="shared" si="78"/>
        <v>0</v>
      </c>
      <c r="Q113" s="102">
        <f t="shared" si="79"/>
        <v>0</v>
      </c>
      <c r="R113" s="20">
        <f t="shared" si="76"/>
        <v>0</v>
      </c>
    </row>
    <row r="114" spans="1:18" ht="11.65" customHeight="1" thickBot="1" x14ac:dyDescent="0.25">
      <c r="A114" s="509"/>
      <c r="B114" s="25" t="s">
        <v>178</v>
      </c>
      <c r="C114" s="489"/>
      <c r="D114" s="319"/>
      <c r="E114" s="320"/>
      <c r="F114" s="321"/>
      <c r="G114" s="74">
        <f>G111+G112+G113</f>
        <v>0</v>
      </c>
      <c r="H114" s="26">
        <f t="shared" ref="H114:R114" si="80">H111+H112+H113</f>
        <v>0</v>
      </c>
      <c r="I114" s="88">
        <f t="shared" si="80"/>
        <v>0</v>
      </c>
      <c r="J114" s="26">
        <f t="shared" si="80"/>
        <v>0</v>
      </c>
      <c r="K114" s="88">
        <f t="shared" si="80"/>
        <v>0</v>
      </c>
      <c r="L114" s="26">
        <f t="shared" si="80"/>
        <v>0</v>
      </c>
      <c r="M114" s="88">
        <f t="shared" si="80"/>
        <v>0</v>
      </c>
      <c r="N114" s="26">
        <f t="shared" si="80"/>
        <v>0</v>
      </c>
      <c r="O114" s="88">
        <f t="shared" si="80"/>
        <v>0</v>
      </c>
      <c r="P114" s="26">
        <f t="shared" si="80"/>
        <v>0</v>
      </c>
      <c r="Q114" s="77">
        <f t="shared" si="80"/>
        <v>0</v>
      </c>
      <c r="R114" s="10">
        <f t="shared" si="80"/>
        <v>0</v>
      </c>
    </row>
    <row r="115" spans="1:18" ht="11.65" customHeight="1" x14ac:dyDescent="0.2">
      <c r="A115" s="509"/>
      <c r="B115" s="15" t="s">
        <v>176</v>
      </c>
      <c r="C115" s="487" t="s">
        <v>17</v>
      </c>
      <c r="D115" s="319"/>
      <c r="E115" s="320"/>
      <c r="F115" s="321"/>
      <c r="G115" s="76">
        <f>G71+G83+G98</f>
        <v>0</v>
      </c>
      <c r="H115" s="23">
        <f t="shared" ref="H115:P115" si="81">H71+H83+H98</f>
        <v>0</v>
      </c>
      <c r="I115" s="29">
        <f t="shared" si="81"/>
        <v>0</v>
      </c>
      <c r="J115" s="23">
        <f t="shared" si="81"/>
        <v>0</v>
      </c>
      <c r="K115" s="29">
        <f t="shared" si="81"/>
        <v>0</v>
      </c>
      <c r="L115" s="23">
        <f t="shared" si="81"/>
        <v>0</v>
      </c>
      <c r="M115" s="29">
        <f t="shared" si="81"/>
        <v>0</v>
      </c>
      <c r="N115" s="23">
        <f t="shared" si="81"/>
        <v>0</v>
      </c>
      <c r="O115" s="29">
        <f t="shared" si="81"/>
        <v>0</v>
      </c>
      <c r="P115" s="23">
        <f t="shared" si="81"/>
        <v>0</v>
      </c>
      <c r="Q115" s="101">
        <f>G115+I115+K115+M115+O115</f>
        <v>0</v>
      </c>
      <c r="R115" s="23">
        <f t="shared" ref="R115" si="82">H115+J115+L115+N115+P115</f>
        <v>0</v>
      </c>
    </row>
    <row r="116" spans="1:18" ht="11.65" customHeight="1" x14ac:dyDescent="0.2">
      <c r="A116" s="509"/>
      <c r="B116" s="13" t="s">
        <v>10</v>
      </c>
      <c r="C116" s="488"/>
      <c r="D116" s="319"/>
      <c r="E116" s="320"/>
      <c r="F116" s="321"/>
      <c r="G116" s="28">
        <f t="shared" ref="G116:P117" si="83">G72+G84+G99</f>
        <v>0</v>
      </c>
      <c r="H116" s="20">
        <f t="shared" si="83"/>
        <v>0</v>
      </c>
      <c r="I116" s="30">
        <f t="shared" si="83"/>
        <v>0</v>
      </c>
      <c r="J116" s="20">
        <f t="shared" si="83"/>
        <v>0</v>
      </c>
      <c r="K116" s="30">
        <f t="shared" si="83"/>
        <v>0</v>
      </c>
      <c r="L116" s="20">
        <f t="shared" si="83"/>
        <v>0</v>
      </c>
      <c r="M116" s="30">
        <f t="shared" si="83"/>
        <v>0</v>
      </c>
      <c r="N116" s="20">
        <f t="shared" si="83"/>
        <v>0</v>
      </c>
      <c r="O116" s="30">
        <f t="shared" si="83"/>
        <v>0</v>
      </c>
      <c r="P116" s="20">
        <f t="shared" si="83"/>
        <v>0</v>
      </c>
      <c r="Q116" s="28">
        <f t="shared" ref="Q116:R117" si="84">G116+I116+K116+M116+O116</f>
        <v>0</v>
      </c>
      <c r="R116" s="20">
        <f>H116+J116+L116+N116+P116</f>
        <v>0</v>
      </c>
    </row>
    <row r="117" spans="1:18" ht="11.65" customHeight="1" x14ac:dyDescent="0.2">
      <c r="A117" s="509"/>
      <c r="B117" s="13" t="s">
        <v>177</v>
      </c>
      <c r="C117" s="488"/>
      <c r="D117" s="319"/>
      <c r="E117" s="320"/>
      <c r="F117" s="321"/>
      <c r="G117" s="28">
        <f t="shared" si="83"/>
        <v>0</v>
      </c>
      <c r="H117" s="20">
        <f t="shared" si="83"/>
        <v>0</v>
      </c>
      <c r="I117" s="30">
        <f t="shared" si="83"/>
        <v>0</v>
      </c>
      <c r="J117" s="20">
        <f t="shared" si="83"/>
        <v>0</v>
      </c>
      <c r="K117" s="30">
        <f t="shared" si="83"/>
        <v>0</v>
      </c>
      <c r="L117" s="20">
        <f t="shared" si="83"/>
        <v>0</v>
      </c>
      <c r="M117" s="30">
        <f t="shared" si="83"/>
        <v>0</v>
      </c>
      <c r="N117" s="20">
        <f t="shared" si="83"/>
        <v>0</v>
      </c>
      <c r="O117" s="30">
        <f t="shared" si="83"/>
        <v>0</v>
      </c>
      <c r="P117" s="20">
        <f t="shared" si="83"/>
        <v>0</v>
      </c>
      <c r="Q117" s="102">
        <f t="shared" si="84"/>
        <v>0</v>
      </c>
      <c r="R117" s="20">
        <f t="shared" si="84"/>
        <v>0</v>
      </c>
    </row>
    <row r="118" spans="1:18" ht="11.65" customHeight="1" thickBot="1" x14ac:dyDescent="0.25">
      <c r="A118" s="509"/>
      <c r="B118" s="25" t="s">
        <v>178</v>
      </c>
      <c r="C118" s="489"/>
      <c r="D118" s="319"/>
      <c r="E118" s="320"/>
      <c r="F118" s="321"/>
      <c r="G118" s="77">
        <f>G115+G116+G117</f>
        <v>0</v>
      </c>
      <c r="H118" s="10">
        <f t="shared" ref="H118:R118" si="85">H115+H116+H117</f>
        <v>0</v>
      </c>
      <c r="I118" s="90">
        <f t="shared" si="85"/>
        <v>0</v>
      </c>
      <c r="J118" s="10">
        <f t="shared" si="85"/>
        <v>0</v>
      </c>
      <c r="K118" s="90">
        <f t="shared" si="85"/>
        <v>0</v>
      </c>
      <c r="L118" s="10">
        <f t="shared" si="85"/>
        <v>0</v>
      </c>
      <c r="M118" s="90">
        <f t="shared" si="85"/>
        <v>0</v>
      </c>
      <c r="N118" s="10">
        <f t="shared" si="85"/>
        <v>0</v>
      </c>
      <c r="O118" s="90">
        <f t="shared" si="85"/>
        <v>0</v>
      </c>
      <c r="P118" s="10">
        <f t="shared" si="85"/>
        <v>0</v>
      </c>
      <c r="Q118" s="77">
        <f t="shared" si="85"/>
        <v>0</v>
      </c>
      <c r="R118" s="10">
        <f t="shared" si="85"/>
        <v>0</v>
      </c>
    </row>
    <row r="119" spans="1:18" ht="11.65" customHeight="1" x14ac:dyDescent="0.2">
      <c r="A119" s="509"/>
      <c r="B119" s="15" t="s">
        <v>176</v>
      </c>
      <c r="C119" s="487" t="s">
        <v>18</v>
      </c>
      <c r="D119" s="319"/>
      <c r="E119" s="320"/>
      <c r="F119" s="321"/>
      <c r="G119" s="76">
        <f>G111+G115</f>
        <v>0</v>
      </c>
      <c r="H119" s="23">
        <f t="shared" ref="H119:P119" si="86">H111+H115</f>
        <v>0</v>
      </c>
      <c r="I119" s="76">
        <f t="shared" si="86"/>
        <v>0</v>
      </c>
      <c r="J119" s="38">
        <f t="shared" si="86"/>
        <v>0</v>
      </c>
      <c r="K119" s="29">
        <f t="shared" si="86"/>
        <v>0</v>
      </c>
      <c r="L119" s="23">
        <f t="shared" si="86"/>
        <v>0</v>
      </c>
      <c r="M119" s="76">
        <f t="shared" si="86"/>
        <v>0</v>
      </c>
      <c r="N119" s="38">
        <f t="shared" si="86"/>
        <v>0</v>
      </c>
      <c r="O119" s="29">
        <f t="shared" si="86"/>
        <v>0</v>
      </c>
      <c r="P119" s="23">
        <f t="shared" si="86"/>
        <v>0</v>
      </c>
      <c r="Q119" s="101">
        <f>G119+I119+K119+M119+O119</f>
        <v>0</v>
      </c>
      <c r="R119" s="23">
        <f t="shared" ref="R119:R121" si="87">H119+J119+L119+N119+P119</f>
        <v>0</v>
      </c>
    </row>
    <row r="120" spans="1:18" ht="11.65" customHeight="1" x14ac:dyDescent="0.2">
      <c r="A120" s="509"/>
      <c r="B120" s="13" t="s">
        <v>10</v>
      </c>
      <c r="C120" s="488"/>
      <c r="D120" s="319"/>
      <c r="E120" s="320"/>
      <c r="F120" s="321"/>
      <c r="G120" s="28">
        <f t="shared" ref="G120:P121" si="88">G112+G116</f>
        <v>0</v>
      </c>
      <c r="H120" s="20">
        <f t="shared" si="88"/>
        <v>0</v>
      </c>
      <c r="I120" s="28">
        <f t="shared" si="88"/>
        <v>0</v>
      </c>
      <c r="J120" s="34">
        <f t="shared" si="88"/>
        <v>0</v>
      </c>
      <c r="K120" s="30">
        <f t="shared" si="88"/>
        <v>0</v>
      </c>
      <c r="L120" s="20">
        <f t="shared" si="88"/>
        <v>0</v>
      </c>
      <c r="M120" s="28">
        <f t="shared" si="88"/>
        <v>0</v>
      </c>
      <c r="N120" s="34">
        <f t="shared" si="88"/>
        <v>0</v>
      </c>
      <c r="O120" s="30">
        <f t="shared" si="88"/>
        <v>0</v>
      </c>
      <c r="P120" s="20">
        <f t="shared" si="88"/>
        <v>0</v>
      </c>
      <c r="Q120" s="28">
        <f t="shared" ref="Q120:Q121" si="89">G120+I120+K120+M120+O120</f>
        <v>0</v>
      </c>
      <c r="R120" s="20">
        <f t="shared" si="87"/>
        <v>0</v>
      </c>
    </row>
    <row r="121" spans="1:18" ht="11.65" customHeight="1" x14ac:dyDescent="0.2">
      <c r="A121" s="509"/>
      <c r="B121" s="13" t="s">
        <v>177</v>
      </c>
      <c r="C121" s="488"/>
      <c r="D121" s="319"/>
      <c r="E121" s="320"/>
      <c r="F121" s="321"/>
      <c r="G121" s="28">
        <f t="shared" si="88"/>
        <v>0</v>
      </c>
      <c r="H121" s="20">
        <f t="shared" si="88"/>
        <v>0</v>
      </c>
      <c r="I121" s="28">
        <f t="shared" si="88"/>
        <v>0</v>
      </c>
      <c r="J121" s="34">
        <f t="shared" si="88"/>
        <v>0</v>
      </c>
      <c r="K121" s="30">
        <f t="shared" si="88"/>
        <v>0</v>
      </c>
      <c r="L121" s="20">
        <f t="shared" si="88"/>
        <v>0</v>
      </c>
      <c r="M121" s="28">
        <f t="shared" si="88"/>
        <v>0</v>
      </c>
      <c r="N121" s="34">
        <f t="shared" si="88"/>
        <v>0</v>
      </c>
      <c r="O121" s="30">
        <f t="shared" si="88"/>
        <v>0</v>
      </c>
      <c r="P121" s="20">
        <f t="shared" si="88"/>
        <v>0</v>
      </c>
      <c r="Q121" s="102">
        <f t="shared" si="89"/>
        <v>0</v>
      </c>
      <c r="R121" s="20">
        <f t="shared" si="87"/>
        <v>0</v>
      </c>
    </row>
    <row r="122" spans="1:18" ht="11.65" customHeight="1" thickBot="1" x14ac:dyDescent="0.25">
      <c r="A122" s="513"/>
      <c r="B122" s="25" t="s">
        <v>178</v>
      </c>
      <c r="C122" s="489"/>
      <c r="D122" s="319"/>
      <c r="E122" s="320"/>
      <c r="F122" s="321"/>
      <c r="G122" s="77">
        <f>G119+G120+G121</f>
        <v>0</v>
      </c>
      <c r="H122" s="10">
        <f t="shared" ref="H122:R122" si="90">H119+H120+H121</f>
        <v>0</v>
      </c>
      <c r="I122" s="77">
        <f t="shared" si="90"/>
        <v>0</v>
      </c>
      <c r="J122" s="39">
        <f t="shared" si="90"/>
        <v>0</v>
      </c>
      <c r="K122" s="90">
        <f t="shared" si="90"/>
        <v>0</v>
      </c>
      <c r="L122" s="10">
        <f t="shared" si="90"/>
        <v>0</v>
      </c>
      <c r="M122" s="77">
        <f t="shared" si="90"/>
        <v>0</v>
      </c>
      <c r="N122" s="39">
        <f t="shared" si="90"/>
        <v>0</v>
      </c>
      <c r="O122" s="90">
        <f t="shared" si="90"/>
        <v>0</v>
      </c>
      <c r="P122" s="10">
        <f t="shared" si="90"/>
        <v>0</v>
      </c>
      <c r="Q122" s="77">
        <f t="shared" si="90"/>
        <v>0</v>
      </c>
      <c r="R122" s="10">
        <f t="shared" si="90"/>
        <v>0</v>
      </c>
    </row>
    <row r="123" spans="1:18" ht="11.65" customHeight="1" x14ac:dyDescent="0.2">
      <c r="A123" s="508" t="s">
        <v>2</v>
      </c>
      <c r="B123" s="15" t="s">
        <v>176</v>
      </c>
      <c r="C123" s="487" t="s">
        <v>16</v>
      </c>
      <c r="D123" s="313">
        <v>1</v>
      </c>
      <c r="E123" s="314" t="s">
        <v>2</v>
      </c>
      <c r="F123" s="315">
        <v>1</v>
      </c>
      <c r="G123" s="83">
        <f>SUMIFS(Абоненты!L:L,Абоненты!B:B,G$8,Абоненты!C:C,0,Абоненты!D:D,$B123,Абоненты!E:E,$D123,Абоненты!F:F,$F123,Абоненты!J:J,$E123,Абоненты!I:I,1)</f>
        <v>0</v>
      </c>
      <c r="H123" s="211">
        <f>SUMIFS(Квитанции!P:P,Квитанции!B:B,G$8,Квитанции!D:D,$B123,Квитанции!E:E,$D123,Квитанции!K:K,$E123,Квитанции!F:F,$F123,Квитанции!C:C,0,Квитанции!J:J,1)</f>
        <v>0</v>
      </c>
      <c r="I123" s="71">
        <f>SUMIFS(Абоненты!L:L,Абоненты!B:B,I$8,Абоненты!C:C,0,Абоненты!D:D,$B123,Абоненты!E:E,$D123,Абоненты!F:F,$F123,Абоненты!J:J,$E123,Абоненты!I:I,1)</f>
        <v>0</v>
      </c>
      <c r="J123" s="96">
        <f>SUMIFS(Квитанции!P:P,Квитанции!B:B,I$8,Квитанции!D:D,$B123,Квитанции!E:E,$D123,Квитанции!K:K,$E123,Квитанции!F:F,$F123,Квитанции!C:C,0,Квитанции!J:J,1)</f>
        <v>0</v>
      </c>
      <c r="K123" s="83">
        <f>SUMIFS(Абоненты!L:L,Абоненты!B:B,K$8,Абоненты!C:C,0,Абоненты!D:D,$B123,Абоненты!E:E,$D123,Абоненты!F:F,$F123,Абоненты!J:J,$E123,Абоненты!I:I,1)</f>
        <v>0</v>
      </c>
      <c r="L123" s="66">
        <f>SUMIFS(Квитанции!P:P,Квитанции!B:B,K$8,Квитанции!D:D,$B123,Квитанции!E:E,$D123,Квитанции!K:K,$E123,Квитанции!F:F,$F123,Квитанции!C:C,0,Квитанции!J:J,1)</f>
        <v>0</v>
      </c>
      <c r="M123" s="71">
        <f>SUMIFS(Абоненты!L:L,Абоненты!B:B,M$8,Абоненты!C:C,0,Абоненты!D:D,$B123,Абоненты!E:E,$D123,Абоненты!F:F,$F123,Абоненты!J:J,$E123,Абоненты!I:I,1)</f>
        <v>0</v>
      </c>
      <c r="N123" s="96">
        <f>SUMIFS(Квитанции!P:P,Квитанции!B:B,M$8,Квитанции!D:D,$B123,Квитанции!E:E,$D123,Квитанции!K:K,$E123,Квитанции!F:F,$F123,Квитанции!C:C,0,Квитанции!J:J,1)</f>
        <v>0</v>
      </c>
      <c r="O123" s="83">
        <f>SUMIFS(Абоненты!L:L,Абоненты!B:B,O$8,Абоненты!C:C,0,Абоненты!D:D,$B123,Абоненты!E:E,$D123,Абоненты!F:F,$F123,Абоненты!J:J,$E123,Абоненты!I:I,1)</f>
        <v>0</v>
      </c>
      <c r="P123" s="66">
        <f>SUMIFS(Квитанции!P:P,Квитанции!B:B,O$8,Квитанции!D:D,$B123,Квитанции!E:E,$D123,Квитанции!K:K,$E123,Квитанции!F:F,$F123,Квитанции!C:C,0,Квитанции!J:J,1)</f>
        <v>0</v>
      </c>
      <c r="Q123" s="101">
        <f>G123+I123+K123+M123+O123</f>
        <v>0</v>
      </c>
      <c r="R123" s="23">
        <f>H123+J123+L123+N123+P123</f>
        <v>0</v>
      </c>
    </row>
    <row r="124" spans="1:18" ht="11.65" customHeight="1" x14ac:dyDescent="0.2">
      <c r="A124" s="509"/>
      <c r="B124" s="13" t="s">
        <v>10</v>
      </c>
      <c r="C124" s="488"/>
      <c r="D124" s="313">
        <v>1</v>
      </c>
      <c r="E124" s="314" t="s">
        <v>2</v>
      </c>
      <c r="F124" s="315">
        <v>1</v>
      </c>
      <c r="G124" s="89">
        <f>SUMIFS(Абоненты!L:L,Абоненты!B:B,G$8,Абоненты!C:C,0,Абоненты!D:D,$B124,Абоненты!E:E,$D124,Абоненты!F:F,$F124,Абоненты!J:J,$E124,Абоненты!I:I,1)</f>
        <v>0</v>
      </c>
      <c r="H124" s="326">
        <f>SUMIFS(Квитанции!P:P,Квитанции!B:B,G$8,Квитанции!D:D,$B124,Квитанции!E:E,$D124,Квитанции!K:K,$E124,Квитанции!F:F,$F124,Квитанции!C:C,0,Квитанции!J:J,1)</f>
        <v>0</v>
      </c>
      <c r="I124" s="72">
        <f>SUMIFS(Абоненты!L:L,Абоненты!B:B,I$8,Абоненты!C:C,0,Абоненты!D:D,$B124,Абоненты!E:E,$D124,Абоненты!F:F,$F124,Абоненты!J:J,$E124,Абоненты!I:I,1)</f>
        <v>0</v>
      </c>
      <c r="J124" s="97">
        <f>SUMIFS(Квитанции!P:P,Квитанции!B:B,I$8,Квитанции!D:D,$B124,Квитанции!E:E,$D124,Квитанции!K:K,$E124,Квитанции!F:F,$F124,Квитанции!C:C,0,Квитанции!J:J,1)</f>
        <v>0</v>
      </c>
      <c r="K124" s="89">
        <f>SUMIFS(Абоненты!L:L,Абоненты!B:B,K$8,Абоненты!C:C,0,Абоненты!D:D,$B124,Абоненты!E:E,$D124,Абоненты!F:F,$F124,Абоненты!J:J,$E124,Абоненты!I:I,1)</f>
        <v>0</v>
      </c>
      <c r="L124" s="248">
        <f>SUMIFS(Квитанции!P:P,Квитанции!B:B,K$8,Квитанции!D:D,$B124,Квитанции!E:E,$D124,Квитанции!K:K,$E124,Квитанции!F:F,$F124,Квитанции!C:C,0,Квитанции!J:J,1)</f>
        <v>0</v>
      </c>
      <c r="M124" s="75">
        <f>SUMIFS(Абоненты!L:L,Абоненты!B:B,M$8,Абоненты!C:C,0,Абоненты!D:D,$B124,Абоненты!E:E,$D124,Абоненты!F:F,$F124,Абоненты!J:J,$E124,Абоненты!I:I,1)</f>
        <v>0</v>
      </c>
      <c r="N124" s="246">
        <f>SUMIFS(Квитанции!P:P,Квитанции!B:B,M$8,Квитанции!D:D,$B124,Квитанции!E:E,$D124,Квитанции!K:K,$E124,Квитанции!F:F,$F124,Квитанции!C:C,0,Квитанции!J:J,1)</f>
        <v>0</v>
      </c>
      <c r="O124" s="89">
        <f>SUMIFS(Абоненты!L:L,Абоненты!B:B,O$8,Абоненты!C:C,0,Абоненты!D:D,$B124,Абоненты!E:E,$D124,Абоненты!F:F,$F124,Абоненты!J:J,$E124,Абоненты!I:I,1)</f>
        <v>0</v>
      </c>
      <c r="P124" s="248">
        <f>SUMIFS(Квитанции!P:P,Квитанции!B:B,O$8,Квитанции!D:D,$B124,Квитанции!E:E,$D124,Квитанции!K:K,$E124,Квитанции!F:F,$F124,Квитанции!C:C,0,Квитанции!J:J,1)</f>
        <v>0</v>
      </c>
      <c r="Q124" s="28">
        <f t="shared" ref="Q124:R125" si="91">G124+I124+K124+M124+O124</f>
        <v>0</v>
      </c>
      <c r="R124" s="20">
        <f t="shared" si="91"/>
        <v>0</v>
      </c>
    </row>
    <row r="125" spans="1:18" ht="11.65" customHeight="1" x14ac:dyDescent="0.2">
      <c r="A125" s="509"/>
      <c r="B125" s="13" t="s">
        <v>177</v>
      </c>
      <c r="C125" s="488"/>
      <c r="D125" s="313">
        <v>1</v>
      </c>
      <c r="E125" s="314" t="s">
        <v>2</v>
      </c>
      <c r="F125" s="315">
        <v>1</v>
      </c>
      <c r="G125" s="84">
        <f>SUMIFS(Абоненты!L:L,Абоненты!B:B,G$8,Абоненты!C:C,0,Абоненты!D:D,$B125,Абоненты!E:E,$D125,Абоненты!F:F,$F125,Абоненты!J:J,$E125,Абоненты!I:I,1)</f>
        <v>0</v>
      </c>
      <c r="H125" s="326">
        <f>SUMIFS(Квитанции!P:P,Квитанции!B:B,G$8,Квитанции!D:D,$B125,Квитанции!E:E,$D125,Квитанции!K:K,$E125,Квитанции!F:F,$F125,Квитанции!C:C,0,Квитанции!J:J,1)</f>
        <v>0</v>
      </c>
      <c r="I125" s="72">
        <f>SUMIFS(Абоненты!L:L,Абоненты!B:B,I$8,Абоненты!C:C,0,Абоненты!D:D,$B125,Абоненты!E:E,$D125,Абоненты!F:F,$F125,Абоненты!J:J,$E125,Абоненты!I:I,1)</f>
        <v>0</v>
      </c>
      <c r="J125" s="97">
        <f>SUMIFS(Квитанции!P:P,Квитанции!B:B,I$8,Квитанции!D:D,$B125,Квитанции!E:E,$D125,Квитанции!K:K,$E125,Квитанции!F:F,$F125,Квитанции!C:C,0,Квитанции!J:J,1)</f>
        <v>0</v>
      </c>
      <c r="K125" s="89">
        <f>SUMIFS(Абоненты!L:L,Абоненты!B:B,K$8,Абоненты!C:C,0,Абоненты!D:D,$B125,Абоненты!E:E,$D125,Абоненты!F:F,$F125,Абоненты!J:J,$E125,Абоненты!I:I,1)</f>
        <v>0</v>
      </c>
      <c r="L125" s="248">
        <f>SUMIFS(Квитанции!P:P,Квитанции!B:B,K$8,Квитанции!D:D,$B125,Квитанции!E:E,$D125,Квитанции!K:K,$E125,Квитанции!F:F,$F125,Квитанции!C:C,0,Квитанции!J:J,1)</f>
        <v>0</v>
      </c>
      <c r="M125" s="75">
        <f>SUMIFS(Абоненты!L:L,Абоненты!B:B,M$8,Абоненты!C:C,0,Абоненты!D:D,$B125,Абоненты!E:E,$D125,Абоненты!F:F,$F125,Абоненты!J:J,$E125,Абоненты!I:I,1)</f>
        <v>0</v>
      </c>
      <c r="N125" s="246">
        <f>SUMIFS(Квитанции!P:P,Квитанции!B:B,M$8,Квитанции!D:D,$B125,Квитанции!E:E,$D125,Квитанции!K:K,$E125,Квитанции!F:F,$F125,Квитанции!C:C,0,Квитанции!J:J,1)</f>
        <v>0</v>
      </c>
      <c r="O125" s="89">
        <f>SUMIFS(Абоненты!L:L,Абоненты!B:B,O$8,Абоненты!C:C,0,Абоненты!D:D,$B125,Абоненты!E:E,$D125,Абоненты!F:F,$F125,Абоненты!J:J,$E125,Абоненты!I:I,1)</f>
        <v>0</v>
      </c>
      <c r="P125" s="248">
        <f>SUMIFS(Квитанции!P:P,Квитанции!B:B,O$8,Квитанции!D:D,$B125,Квитанции!E:E,$D125,Квитанции!K:K,$E125,Квитанции!F:F,$F125,Квитанции!C:C,0,Квитанции!J:J,1)</f>
        <v>0</v>
      </c>
      <c r="Q125" s="102">
        <f t="shared" si="91"/>
        <v>0</v>
      </c>
      <c r="R125" s="20">
        <f t="shared" si="91"/>
        <v>0</v>
      </c>
    </row>
    <row r="126" spans="1:18" ht="11.65" customHeight="1" thickBot="1" x14ac:dyDescent="0.25">
      <c r="A126" s="509"/>
      <c r="B126" s="25" t="s">
        <v>178</v>
      </c>
      <c r="C126" s="489"/>
      <c r="D126" s="319"/>
      <c r="E126" s="320"/>
      <c r="F126" s="321"/>
      <c r="G126" s="77">
        <f>G123+G124+G125</f>
        <v>0</v>
      </c>
      <c r="H126" s="10">
        <f t="shared" ref="H126:R126" si="92">H123+H124+H125</f>
        <v>0</v>
      </c>
      <c r="I126" s="77">
        <f t="shared" si="92"/>
        <v>0</v>
      </c>
      <c r="J126" s="39">
        <f t="shared" si="92"/>
        <v>0</v>
      </c>
      <c r="K126" s="90">
        <f t="shared" si="92"/>
        <v>0</v>
      </c>
      <c r="L126" s="10">
        <f t="shared" si="92"/>
        <v>0</v>
      </c>
      <c r="M126" s="77">
        <f t="shared" si="92"/>
        <v>0</v>
      </c>
      <c r="N126" s="39">
        <f t="shared" si="92"/>
        <v>0</v>
      </c>
      <c r="O126" s="90">
        <f t="shared" si="92"/>
        <v>0</v>
      </c>
      <c r="P126" s="10">
        <f t="shared" si="92"/>
        <v>0</v>
      </c>
      <c r="Q126" s="77">
        <f t="shared" si="92"/>
        <v>0</v>
      </c>
      <c r="R126" s="10">
        <f t="shared" si="92"/>
        <v>0</v>
      </c>
    </row>
    <row r="127" spans="1:18" ht="11.65" customHeight="1" x14ac:dyDescent="0.2">
      <c r="A127" s="509"/>
      <c r="B127" s="15" t="s">
        <v>176</v>
      </c>
      <c r="C127" s="487" t="s">
        <v>17</v>
      </c>
      <c r="D127" s="313">
        <v>3</v>
      </c>
      <c r="E127" s="314" t="s">
        <v>2</v>
      </c>
      <c r="F127" s="315">
        <v>1</v>
      </c>
      <c r="G127" s="83">
        <f>SUMIFS(Абоненты!L:L,Абоненты!B:B,G$8,Абоненты!C:C,0,Абоненты!D:D,$B127,Абоненты!E:E,$D127,Абоненты!F:F,$F127,Абоненты!J:J,$E127,Абоненты!I:I,1)</f>
        <v>0</v>
      </c>
      <c r="H127" s="211">
        <f>SUMIFS(Квитанции!P:P,Квитанции!B:B,G$8,Квитанции!D:D,$B127,Квитанции!E:E,$D127,Квитанции!K:K,$E127,Квитанции!F:F,$F127,Квитанции!C:C,0,Квитанции!J:J,1)</f>
        <v>0</v>
      </c>
      <c r="I127" s="71">
        <f>SUMIFS(Абоненты!L:L,Абоненты!B:B,I$8,Абоненты!C:C,0,Абоненты!D:D,$B127,Абоненты!E:E,$D127,Абоненты!F:F,$F127,Абоненты!J:J,$E127,Абоненты!I:I,1)</f>
        <v>0</v>
      </c>
      <c r="J127" s="96">
        <f>SUMIFS(Квитанции!P:P,Квитанции!B:B,I$8,Квитанции!D:D,$B127,Квитанции!E:E,$D127,Квитанции!K:K,$E127,Квитанции!F:F,$F127,Квитанции!C:C,0,Квитанции!J:J,1)</f>
        <v>0</v>
      </c>
      <c r="K127" s="83">
        <f>SUMIFS(Абоненты!L:L,Абоненты!B:B,K$8,Абоненты!C:C,0,Абоненты!D:D,$B127,Абоненты!E:E,$D127,Абоненты!F:F,$F127,Абоненты!J:J,$E127,Абоненты!I:I,1)</f>
        <v>0</v>
      </c>
      <c r="L127" s="66">
        <f>SUMIFS(Квитанции!P:P,Квитанции!B:B,K$8,Квитанции!D:D,$B127,Квитанции!E:E,$D127,Квитанции!K:K,$E127,Квитанции!F:F,$F127,Квитанции!C:C,0,Квитанции!J:J,1)</f>
        <v>0</v>
      </c>
      <c r="M127" s="71">
        <f>SUMIFS(Абоненты!L:L,Абоненты!B:B,M$8,Абоненты!C:C,0,Абоненты!D:D,$B127,Абоненты!E:E,$D127,Абоненты!F:F,$F127,Абоненты!J:J,$E127,Абоненты!I:I,1)</f>
        <v>0</v>
      </c>
      <c r="N127" s="96">
        <f>SUMIFS(Квитанции!P:P,Квитанции!B:B,M$8,Квитанции!D:D,$B127,Квитанции!E:E,$D127,Квитанции!K:K,$E127,Квитанции!F:F,$F127,Квитанции!C:C,0,Квитанции!J:J,1)</f>
        <v>0</v>
      </c>
      <c r="O127" s="83">
        <f>SUMIFS(Абоненты!L:L,Абоненты!B:B,O$8,Абоненты!C:C,0,Абоненты!D:D,$B127,Абоненты!E:E,$D127,Абоненты!F:F,$F127,Абоненты!J:J,$E127,Абоненты!I:I,1)</f>
        <v>0</v>
      </c>
      <c r="P127" s="66">
        <f>SUMIFS(Квитанции!P:P,Квитанции!B:B,O$8,Квитанции!D:D,$B127,Квитанции!E:E,$D127,Квитанции!K:K,$E127,Квитанции!F:F,$F127,Квитанции!C:C,0,Квитанции!J:J,1)</f>
        <v>0</v>
      </c>
      <c r="Q127" s="101">
        <f>G127+I127+K127+M127+O127</f>
        <v>0</v>
      </c>
      <c r="R127" s="23">
        <f t="shared" ref="R127:R129" si="93">H127+J127+L127+N127+P127</f>
        <v>0</v>
      </c>
    </row>
    <row r="128" spans="1:18" ht="11.65" customHeight="1" x14ac:dyDescent="0.2">
      <c r="A128" s="509"/>
      <c r="B128" s="13" t="s">
        <v>10</v>
      </c>
      <c r="C128" s="488"/>
      <c r="D128" s="313">
        <v>3</v>
      </c>
      <c r="E128" s="314" t="s">
        <v>2</v>
      </c>
      <c r="F128" s="315">
        <v>1</v>
      </c>
      <c r="G128" s="89">
        <f>SUMIFS(Абоненты!L:L,Абоненты!B:B,G$8,Абоненты!C:C,0,Абоненты!D:D,$B128,Абоненты!E:E,$D128,Абоненты!F:F,$F128,Абоненты!J:J,$E128,Абоненты!I:I,1)</f>
        <v>0</v>
      </c>
      <c r="H128" s="326">
        <f>SUMIFS(Квитанции!P:P,Квитанции!B:B,G$8,Квитанции!D:D,$B128,Квитанции!E:E,$D128,Квитанции!K:K,$E128,Квитанции!F:F,$F128,Квитанции!C:C,0,Квитанции!J:J,1)</f>
        <v>0</v>
      </c>
      <c r="I128" s="72">
        <f>SUMIFS(Абоненты!L:L,Абоненты!B:B,I$8,Абоненты!C:C,0,Абоненты!D:D,$B128,Абоненты!E:E,$D128,Абоненты!F:F,$F128,Абоненты!J:J,$E128,Абоненты!I:I,1)</f>
        <v>0</v>
      </c>
      <c r="J128" s="97">
        <f>SUMIFS(Квитанции!P:P,Квитанции!B:B,I$8,Квитанции!D:D,$B128,Квитанции!E:E,$D128,Квитанции!K:K,$E128,Квитанции!F:F,$F128,Квитанции!C:C,0,Квитанции!J:J,1)</f>
        <v>0</v>
      </c>
      <c r="K128" s="89">
        <f>SUMIFS(Абоненты!L:L,Абоненты!B:B,K$8,Абоненты!C:C,0,Абоненты!D:D,$B128,Абоненты!E:E,$D128,Абоненты!F:F,$F128,Абоненты!J:J,$E128,Абоненты!I:I,1)</f>
        <v>0</v>
      </c>
      <c r="L128" s="248">
        <f>SUMIFS(Квитанции!P:P,Квитанции!B:B,K$8,Квитанции!D:D,$B128,Квитанции!E:E,$D128,Квитанции!K:K,$E128,Квитанции!F:F,$F128,Квитанции!C:C,0,Квитанции!J:J,1)</f>
        <v>0</v>
      </c>
      <c r="M128" s="75">
        <f>SUMIFS(Абоненты!L:L,Абоненты!B:B,M$8,Абоненты!C:C,0,Абоненты!D:D,$B128,Абоненты!E:E,$D128,Абоненты!F:F,$F128,Абоненты!J:J,$E128,Абоненты!I:I,1)</f>
        <v>0</v>
      </c>
      <c r="N128" s="246">
        <f>SUMIFS(Квитанции!P:P,Квитанции!B:B,M$8,Квитанции!D:D,$B128,Квитанции!E:E,$D128,Квитанции!K:K,$E128,Квитанции!F:F,$F128,Квитанции!C:C,0,Квитанции!J:J,1)</f>
        <v>0</v>
      </c>
      <c r="O128" s="89">
        <f>SUMIFS(Абоненты!L:L,Абоненты!B:B,O$8,Абоненты!C:C,0,Абоненты!D:D,$B128,Абоненты!E:E,$D128,Абоненты!F:F,$F128,Абоненты!J:J,$E128,Абоненты!I:I,1)</f>
        <v>0</v>
      </c>
      <c r="P128" s="248">
        <f>SUMIFS(Квитанции!P:P,Квитанции!B:B,O$8,Квитанции!D:D,$B128,Квитанции!E:E,$D128,Квитанции!K:K,$E128,Квитанции!F:F,$F128,Квитанции!C:C,0,Квитанции!J:J,1)</f>
        <v>0</v>
      </c>
      <c r="Q128" s="28">
        <f t="shared" ref="Q128:Q129" si="94">G128+I128+K128+M128+O128</f>
        <v>0</v>
      </c>
      <c r="R128" s="20">
        <f t="shared" si="93"/>
        <v>0</v>
      </c>
    </row>
    <row r="129" spans="1:18" ht="11.65" customHeight="1" x14ac:dyDescent="0.2">
      <c r="A129" s="509"/>
      <c r="B129" s="13" t="s">
        <v>177</v>
      </c>
      <c r="C129" s="488"/>
      <c r="D129" s="313">
        <v>3</v>
      </c>
      <c r="E129" s="314" t="s">
        <v>2</v>
      </c>
      <c r="F129" s="315">
        <v>1</v>
      </c>
      <c r="G129" s="84">
        <f>SUMIFS(Абоненты!L:L,Абоненты!B:B,G$8,Абоненты!C:C,0,Абоненты!D:D,$B129,Абоненты!E:E,$D129,Абоненты!F:F,$F129,Абоненты!J:J,$E129,Абоненты!I:I,1)</f>
        <v>0</v>
      </c>
      <c r="H129" s="326">
        <f>SUMIFS(Квитанции!P:P,Квитанции!B:B,G$8,Квитанции!D:D,$B129,Квитанции!E:E,$D129,Квитанции!K:K,$E129,Квитанции!F:F,$F129,Квитанции!C:C,0,Квитанции!J:J,1)</f>
        <v>0</v>
      </c>
      <c r="I129" s="72">
        <f>SUMIFS(Абоненты!L:L,Абоненты!B:B,I$8,Абоненты!C:C,0,Абоненты!D:D,$B129,Абоненты!E:E,$D129,Абоненты!F:F,$F129,Абоненты!J:J,$E129,Абоненты!I:I,1)</f>
        <v>0</v>
      </c>
      <c r="J129" s="97">
        <f>SUMIFS(Квитанции!P:P,Квитанции!B:B,I$8,Квитанции!D:D,$B129,Квитанции!E:E,$D129,Квитанции!K:K,$E129,Квитанции!F:F,$F129,Квитанции!C:C,0,Квитанции!J:J,1)</f>
        <v>0</v>
      </c>
      <c r="K129" s="89">
        <f>SUMIFS(Абоненты!L:L,Абоненты!B:B,K$8,Абоненты!C:C,0,Абоненты!D:D,$B129,Абоненты!E:E,$D129,Абоненты!F:F,$F129,Абоненты!J:J,$E129,Абоненты!I:I,1)</f>
        <v>0</v>
      </c>
      <c r="L129" s="248">
        <f>SUMIFS(Квитанции!P:P,Квитанции!B:B,K$8,Квитанции!D:D,$B129,Квитанции!E:E,$D129,Квитанции!K:K,$E129,Квитанции!F:F,$F129,Квитанции!C:C,0,Квитанции!J:J,1)</f>
        <v>0</v>
      </c>
      <c r="M129" s="75">
        <f>SUMIFS(Абоненты!L:L,Абоненты!B:B,M$8,Абоненты!C:C,0,Абоненты!D:D,$B129,Абоненты!E:E,$D129,Абоненты!F:F,$F129,Абоненты!J:J,$E129,Абоненты!I:I,1)</f>
        <v>0</v>
      </c>
      <c r="N129" s="246">
        <f>SUMIFS(Квитанции!P:P,Квитанции!B:B,M$8,Квитанции!D:D,$B129,Квитанции!E:E,$D129,Квитанции!K:K,$E129,Квитанции!F:F,$F129,Квитанции!C:C,0,Квитанции!J:J,1)</f>
        <v>0</v>
      </c>
      <c r="O129" s="89">
        <f>SUMIFS(Абоненты!L:L,Абоненты!B:B,O$8,Абоненты!C:C,0,Абоненты!D:D,$B129,Абоненты!E:E,$D129,Абоненты!F:F,$F129,Абоненты!J:J,$E129,Абоненты!I:I,1)</f>
        <v>0</v>
      </c>
      <c r="P129" s="248">
        <f>SUMIFS(Квитанции!P:P,Квитанции!B:B,O$8,Квитанции!D:D,$B129,Квитанции!E:E,$D129,Квитанции!K:K,$E129,Квитанции!F:F,$F129,Квитанции!C:C,0,Квитанции!J:J,1)</f>
        <v>0</v>
      </c>
      <c r="Q129" s="102">
        <f t="shared" si="94"/>
        <v>0</v>
      </c>
      <c r="R129" s="20">
        <f t="shared" si="93"/>
        <v>0</v>
      </c>
    </row>
    <row r="130" spans="1:18" ht="11.65" customHeight="1" thickBot="1" x14ac:dyDescent="0.25">
      <c r="A130" s="509"/>
      <c r="B130" s="25" t="s">
        <v>178</v>
      </c>
      <c r="C130" s="489"/>
      <c r="D130" s="319"/>
      <c r="E130" s="320"/>
      <c r="F130" s="321"/>
      <c r="G130" s="77">
        <f>G127+G128+G129</f>
        <v>0</v>
      </c>
      <c r="H130" s="10">
        <f t="shared" ref="H130:R130" si="95">H127+H128+H129</f>
        <v>0</v>
      </c>
      <c r="I130" s="77">
        <f t="shared" si="95"/>
        <v>0</v>
      </c>
      <c r="J130" s="39">
        <f t="shared" si="95"/>
        <v>0</v>
      </c>
      <c r="K130" s="90">
        <f t="shared" si="95"/>
        <v>0</v>
      </c>
      <c r="L130" s="10">
        <f t="shared" si="95"/>
        <v>0</v>
      </c>
      <c r="M130" s="77">
        <f t="shared" si="95"/>
        <v>0</v>
      </c>
      <c r="N130" s="39">
        <f t="shared" si="95"/>
        <v>0</v>
      </c>
      <c r="O130" s="90">
        <f t="shared" si="95"/>
        <v>0</v>
      </c>
      <c r="P130" s="10">
        <f t="shared" si="95"/>
        <v>0</v>
      </c>
      <c r="Q130" s="77">
        <f t="shared" si="95"/>
        <v>0</v>
      </c>
      <c r="R130" s="10">
        <f t="shared" si="95"/>
        <v>0</v>
      </c>
    </row>
    <row r="131" spans="1:18" ht="11.65" customHeight="1" x14ac:dyDescent="0.2">
      <c r="A131" s="509"/>
      <c r="B131" s="15" t="s">
        <v>176</v>
      </c>
      <c r="C131" s="487" t="s">
        <v>18</v>
      </c>
      <c r="D131" s="319"/>
      <c r="E131" s="320"/>
      <c r="F131" s="321"/>
      <c r="G131" s="76">
        <f>G123+G127</f>
        <v>0</v>
      </c>
      <c r="H131" s="23">
        <f t="shared" ref="H131:P131" si="96">H123+H127</f>
        <v>0</v>
      </c>
      <c r="I131" s="76">
        <f t="shared" si="96"/>
        <v>0</v>
      </c>
      <c r="J131" s="38">
        <f t="shared" si="96"/>
        <v>0</v>
      </c>
      <c r="K131" s="29">
        <f t="shared" si="96"/>
        <v>0</v>
      </c>
      <c r="L131" s="23">
        <f t="shared" si="96"/>
        <v>0</v>
      </c>
      <c r="M131" s="76">
        <f t="shared" si="96"/>
        <v>0</v>
      </c>
      <c r="N131" s="38">
        <f t="shared" si="96"/>
        <v>0</v>
      </c>
      <c r="O131" s="29">
        <f t="shared" si="96"/>
        <v>0</v>
      </c>
      <c r="P131" s="23">
        <f t="shared" si="96"/>
        <v>0</v>
      </c>
      <c r="Q131" s="101">
        <f>G131+I131+K131+M131+O131</f>
        <v>0</v>
      </c>
      <c r="R131" s="23">
        <f t="shared" ref="R131:R133" si="97">H131+J131+L131+N131+P131</f>
        <v>0</v>
      </c>
    </row>
    <row r="132" spans="1:18" ht="11.65" customHeight="1" x14ac:dyDescent="0.2">
      <c r="A132" s="509"/>
      <c r="B132" s="13" t="s">
        <v>10</v>
      </c>
      <c r="C132" s="488"/>
      <c r="D132" s="319"/>
      <c r="E132" s="320"/>
      <c r="F132" s="321"/>
      <c r="G132" s="28">
        <f t="shared" ref="G132:P133" si="98">G124+G128</f>
        <v>0</v>
      </c>
      <c r="H132" s="20">
        <f t="shared" si="98"/>
        <v>0</v>
      </c>
      <c r="I132" s="28">
        <f t="shared" si="98"/>
        <v>0</v>
      </c>
      <c r="J132" s="34">
        <f t="shared" si="98"/>
        <v>0</v>
      </c>
      <c r="K132" s="30">
        <f t="shared" si="98"/>
        <v>0</v>
      </c>
      <c r="L132" s="20">
        <f t="shared" si="98"/>
        <v>0</v>
      </c>
      <c r="M132" s="28">
        <f t="shared" si="98"/>
        <v>0</v>
      </c>
      <c r="N132" s="34">
        <f t="shared" si="98"/>
        <v>0</v>
      </c>
      <c r="O132" s="30">
        <f t="shared" si="98"/>
        <v>0</v>
      </c>
      <c r="P132" s="20">
        <f t="shared" si="98"/>
        <v>0</v>
      </c>
      <c r="Q132" s="28">
        <f t="shared" ref="Q132:Q133" si="99">G132+I132+K132+M132+O132</f>
        <v>0</v>
      </c>
      <c r="R132" s="20">
        <f t="shared" si="97"/>
        <v>0</v>
      </c>
    </row>
    <row r="133" spans="1:18" ht="11.65" customHeight="1" x14ac:dyDescent="0.2">
      <c r="A133" s="509"/>
      <c r="B133" s="13" t="s">
        <v>177</v>
      </c>
      <c r="C133" s="488"/>
      <c r="D133" s="319"/>
      <c r="E133" s="320"/>
      <c r="F133" s="321"/>
      <c r="G133" s="28">
        <f t="shared" si="98"/>
        <v>0</v>
      </c>
      <c r="H133" s="20">
        <f t="shared" si="98"/>
        <v>0</v>
      </c>
      <c r="I133" s="28">
        <f t="shared" si="98"/>
        <v>0</v>
      </c>
      <c r="J133" s="34">
        <f t="shared" si="98"/>
        <v>0</v>
      </c>
      <c r="K133" s="30">
        <f t="shared" si="98"/>
        <v>0</v>
      </c>
      <c r="L133" s="20">
        <f t="shared" si="98"/>
        <v>0</v>
      </c>
      <c r="M133" s="28">
        <f t="shared" si="98"/>
        <v>0</v>
      </c>
      <c r="N133" s="34">
        <f t="shared" si="98"/>
        <v>0</v>
      </c>
      <c r="O133" s="30">
        <f t="shared" si="98"/>
        <v>0</v>
      </c>
      <c r="P133" s="20">
        <f t="shared" si="98"/>
        <v>0</v>
      </c>
      <c r="Q133" s="102">
        <f t="shared" si="99"/>
        <v>0</v>
      </c>
      <c r="R133" s="20">
        <f t="shared" si="97"/>
        <v>0</v>
      </c>
    </row>
    <row r="134" spans="1:18" ht="11.65" customHeight="1" thickBot="1" x14ac:dyDescent="0.25">
      <c r="A134" s="513"/>
      <c r="B134" s="25" t="s">
        <v>178</v>
      </c>
      <c r="C134" s="489"/>
      <c r="D134" s="319"/>
      <c r="E134" s="320"/>
      <c r="F134" s="321"/>
      <c r="G134" s="77">
        <f>G131+G132+G133</f>
        <v>0</v>
      </c>
      <c r="H134" s="10">
        <f t="shared" ref="H134:R134" si="100">H131+H132+H133</f>
        <v>0</v>
      </c>
      <c r="I134" s="77">
        <f t="shared" si="100"/>
        <v>0</v>
      </c>
      <c r="J134" s="39">
        <f t="shared" si="100"/>
        <v>0</v>
      </c>
      <c r="K134" s="90">
        <f t="shared" si="100"/>
        <v>0</v>
      </c>
      <c r="L134" s="10">
        <f t="shared" si="100"/>
        <v>0</v>
      </c>
      <c r="M134" s="77">
        <f t="shared" si="100"/>
        <v>0</v>
      </c>
      <c r="N134" s="39">
        <f t="shared" si="100"/>
        <v>0</v>
      </c>
      <c r="O134" s="90">
        <f t="shared" si="100"/>
        <v>0</v>
      </c>
      <c r="P134" s="10">
        <f t="shared" si="100"/>
        <v>0</v>
      </c>
      <c r="Q134" s="77">
        <f t="shared" si="100"/>
        <v>0</v>
      </c>
      <c r="R134" s="10">
        <f t="shared" si="100"/>
        <v>0</v>
      </c>
    </row>
    <row r="135" spans="1:18" ht="15" customHeight="1" x14ac:dyDescent="0.2">
      <c r="A135" s="133" t="s">
        <v>0</v>
      </c>
      <c r="B135" s="55"/>
      <c r="C135" s="56"/>
      <c r="D135" s="316"/>
      <c r="E135" s="317"/>
      <c r="F135" s="318"/>
      <c r="G135" s="87"/>
      <c r="H135" s="56"/>
      <c r="I135" s="55"/>
      <c r="J135" s="55"/>
      <c r="K135" s="87"/>
      <c r="L135" s="56"/>
      <c r="M135" s="55"/>
      <c r="N135" s="55"/>
      <c r="O135" s="87"/>
      <c r="P135" s="56"/>
      <c r="Q135" s="55"/>
      <c r="R135" s="56"/>
    </row>
    <row r="136" spans="1:18" ht="12" customHeight="1" x14ac:dyDescent="0.2">
      <c r="A136" s="134" t="s">
        <v>51</v>
      </c>
      <c r="B136" s="28" t="s">
        <v>30</v>
      </c>
      <c r="C136" s="402" t="s">
        <v>30</v>
      </c>
      <c r="D136" s="319"/>
      <c r="E136" s="314" t="s">
        <v>2</v>
      </c>
      <c r="F136" s="315">
        <v>2</v>
      </c>
      <c r="G136" s="30" t="s">
        <v>30</v>
      </c>
      <c r="H136" s="68">
        <f>SUMIFS(Квитанции!P:P,Квитанции!B:B,G$8,Квитанции!G:G,$F136,Квитанции!K:K,$E136,Квитанции!F:F,2,Квитанции!C:C,0,Квитанции!J:J,1)</f>
        <v>0</v>
      </c>
      <c r="I136" s="30" t="s">
        <v>30</v>
      </c>
      <c r="J136" s="68">
        <f>SUMIFS(Квитанции!P:P,Квитанции!B:B,I$8,Квитанции!G:G,$F136,Квитанции!K:K,$E136,Квитанции!F:F,2,Квитанции!C:C,0,Квитанции!J:J,1)</f>
        <v>0</v>
      </c>
      <c r="K136" s="30" t="s">
        <v>30</v>
      </c>
      <c r="L136" s="68">
        <f>SUMIFS(Квитанции!P:P,Квитанции!B:B,K$8,Квитанции!G:G,$F136,Квитанции!K:K,$E136,Квитанции!F:F,2,Квитанции!C:C,0,Квитанции!J:J,1)</f>
        <v>0</v>
      </c>
      <c r="M136" s="30" t="s">
        <v>30</v>
      </c>
      <c r="N136" s="68">
        <f>SUMIFS(Квитанции!P:P,Квитанции!B:B,M$8,Квитанции!G:G,$F136,Квитанции!K:K,$E136,Квитанции!F:F,2,Квитанции!C:C,0,Квитанции!J:J,1)</f>
        <v>0</v>
      </c>
      <c r="O136" s="30" t="s">
        <v>30</v>
      </c>
      <c r="P136" s="68">
        <f>SUMIFS(Квитанции!P:P,Квитанции!B:B,O$8,Квитанции!G:G,$F136,Квитанции!K:K,$E136,Квитанции!F:F,2,Квитанции!C:C,0,Квитанции!J:J,1)</f>
        <v>0</v>
      </c>
      <c r="Q136" s="28" t="s">
        <v>30</v>
      </c>
      <c r="R136" s="20">
        <f>P136+N136+L136+J136+H136</f>
        <v>0</v>
      </c>
    </row>
    <row r="137" spans="1:18" ht="12" customHeight="1" thickBot="1" x14ac:dyDescent="0.25">
      <c r="A137" s="135" t="s">
        <v>52</v>
      </c>
      <c r="B137" s="77" t="s">
        <v>30</v>
      </c>
      <c r="C137" s="132" t="s">
        <v>30</v>
      </c>
      <c r="D137" s="319"/>
      <c r="E137" s="314" t="s">
        <v>2</v>
      </c>
      <c r="F137" s="315">
        <v>1</v>
      </c>
      <c r="G137" s="90" t="s">
        <v>30</v>
      </c>
      <c r="H137" s="86">
        <f>SUMIFS(Квитанции!P:P,Квитанции!B:B,G$8,Квитанции!G:G,$F137,Квитанции!K:K,$E137,Квитанции!F:F,2,Квитанции!C:C,0,Квитанции!J:J,1)</f>
        <v>0</v>
      </c>
      <c r="I137" s="90" t="s">
        <v>30</v>
      </c>
      <c r="J137" s="86">
        <f>SUMIFS(Квитанции!P:P,Квитанции!B:B,I$8,Квитанции!G:G,$F137,Квитанции!K:K,$E137,Квитанции!F:F,2,Квитанции!C:C,0,Квитанции!J:J,1)</f>
        <v>0</v>
      </c>
      <c r="K137" s="90" t="s">
        <v>30</v>
      </c>
      <c r="L137" s="86">
        <f>SUMIFS(Квитанции!P:P,Квитанции!B:B,K$8,Квитанции!G:G,$F137,Квитанции!K:K,$E137,Квитанции!F:F,2,Квитанции!C:C,0,Квитанции!J:J,1)</f>
        <v>0</v>
      </c>
      <c r="M137" s="90" t="s">
        <v>30</v>
      </c>
      <c r="N137" s="86">
        <f>SUMIFS(Квитанции!P:P,Квитанции!B:B,M$8,Квитанции!G:G,$F137,Квитанции!K:K,$E137,Квитанции!F:F,2,Квитанции!C:C,0,Квитанции!J:J,1)</f>
        <v>0</v>
      </c>
      <c r="O137" s="90" t="s">
        <v>30</v>
      </c>
      <c r="P137" s="86">
        <f>SUMIFS(Квитанции!P:P,Квитанции!B:B,O$8,Квитанции!G:G,$F137,Квитанции!K:K,$E137,Квитанции!F:F,2,Квитанции!C:C,0,Квитанции!J:J,1)</f>
        <v>0</v>
      </c>
      <c r="Q137" s="28" t="s">
        <v>30</v>
      </c>
      <c r="R137" s="10">
        <f t="shared" ref="R137" si="101">P137+N137+L137+J137+H137</f>
        <v>0</v>
      </c>
    </row>
    <row r="138" spans="1:18" ht="12" customHeight="1" x14ac:dyDescent="0.2">
      <c r="A138" s="508" t="s">
        <v>174</v>
      </c>
      <c r="B138" s="15" t="s">
        <v>176</v>
      </c>
      <c r="C138" s="487" t="s">
        <v>16</v>
      </c>
      <c r="D138" s="313">
        <v>1</v>
      </c>
      <c r="E138" s="314" t="s">
        <v>201</v>
      </c>
      <c r="F138" s="315">
        <v>1</v>
      </c>
      <c r="G138" s="83">
        <f>SUMIFS(Абоненты!L:L,Абоненты!B:B,G$8,Абоненты!C:C,0,Абоненты!D:D,$B138,Абоненты!E:E,$D138,Абоненты!F:F,$F138,Абоненты!J:J,$E138,Абоненты!I:I,1)</f>
        <v>0</v>
      </c>
      <c r="H138" s="211">
        <f>SUMIFS(Квитанции!P:P,Квитанции!B:B,G$8,Квитанции!D:D,$B138,Квитанции!E:E,$D138,Квитанции!K:K,$E138,Квитанции!F:F,$F138,Квитанции!C:C,0,Квитанции!J:J,1)</f>
        <v>0</v>
      </c>
      <c r="I138" s="71">
        <f>SUMIFS(Абоненты!L:L,Абоненты!B:B,I$8,Абоненты!C:C,0,Абоненты!D:D,$B138,Абоненты!E:E,$D138,Абоненты!F:F,$F138,Абоненты!J:J,$E138,Абоненты!I:I,1)</f>
        <v>0</v>
      </c>
      <c r="J138" s="96">
        <f>SUMIFS(Квитанции!P:P,Квитанции!B:B,I$8,Квитанции!D:D,$B138,Квитанции!E:E,$D138,Квитанции!K:K,$E138,Квитанции!F:F,$F138,Квитанции!C:C,0,Квитанции!J:J,1)</f>
        <v>0</v>
      </c>
      <c r="K138" s="83">
        <f>SUMIFS(Абоненты!L:L,Абоненты!B:B,K$8,Абоненты!C:C,0,Абоненты!D:D,$B138,Абоненты!E:E,$D138,Абоненты!F:F,$F138,Абоненты!J:J,$E138,Абоненты!I:I,1)</f>
        <v>0</v>
      </c>
      <c r="L138" s="66">
        <f>SUMIFS(Квитанции!P:P,Квитанции!B:B,K$8,Квитанции!D:D,$B138,Квитанции!E:E,$D138,Квитанции!K:K,$E138,Квитанции!F:F,$F138,Квитанции!C:C,0,Квитанции!J:J,1)</f>
        <v>0</v>
      </c>
      <c r="M138" s="71">
        <f>SUMIFS(Абоненты!L:L,Абоненты!B:B,M$8,Абоненты!C:C,0,Абоненты!D:D,$B138,Абоненты!E:E,$D138,Абоненты!F:F,$F138,Абоненты!J:J,$E138,Абоненты!I:I,1)</f>
        <v>0</v>
      </c>
      <c r="N138" s="96">
        <f>SUMIFS(Квитанции!P:P,Квитанции!B:B,M$8,Квитанции!D:D,$B138,Квитанции!E:E,$D138,Квитанции!K:K,$E138,Квитанции!F:F,$F138,Квитанции!C:C,0,Квитанции!J:J,1)</f>
        <v>0</v>
      </c>
      <c r="O138" s="83">
        <f>SUMIFS(Абоненты!L:L,Абоненты!B:B,O$8,Абоненты!C:C,0,Абоненты!D:D,$B138,Абоненты!E:E,$D138,Абоненты!F:F,$F138,Абоненты!J:J,$E138,Абоненты!I:I,1)</f>
        <v>0</v>
      </c>
      <c r="P138" s="66">
        <f>SUMIFS(Квитанции!P:P,Квитанции!B:B,O$8,Квитанции!D:D,$B138,Квитанции!E:E,$D138,Квитанции!K:K,$E138,Квитанции!F:F,$F138,Квитанции!C:C,0,Квитанции!J:J,1)</f>
        <v>0</v>
      </c>
      <c r="Q138" s="101">
        <f>G138+I138+K138+M138+O138</f>
        <v>0</v>
      </c>
      <c r="R138" s="23">
        <f>H138+J138+L138+N138+P138</f>
        <v>0</v>
      </c>
    </row>
    <row r="139" spans="1:18" ht="12" customHeight="1" x14ac:dyDescent="0.2">
      <c r="A139" s="509"/>
      <c r="B139" s="13" t="s">
        <v>10</v>
      </c>
      <c r="C139" s="488"/>
      <c r="D139" s="313">
        <v>1</v>
      </c>
      <c r="E139" s="314" t="s">
        <v>201</v>
      </c>
      <c r="F139" s="315">
        <v>1</v>
      </c>
      <c r="G139" s="89">
        <f>SUMIFS(Абоненты!L:L,Абоненты!B:B,G$8,Абоненты!C:C,0,Абоненты!D:D,$B139,Абоненты!E:E,$D139,Абоненты!F:F,$F139,Абоненты!J:J,$E139,Абоненты!I:I,1)</f>
        <v>0</v>
      </c>
      <c r="H139" s="326">
        <f>SUMIFS(Квитанции!P:P,Квитанции!B:B,G$8,Квитанции!D:D,$B139,Квитанции!E:E,$D139,Квитанции!K:K,$E139,Квитанции!F:F,$F139,Квитанции!C:C,0,Квитанции!J:J,1)</f>
        <v>0</v>
      </c>
      <c r="I139" s="72">
        <f>SUMIFS(Абоненты!L:L,Абоненты!B:B,I$8,Абоненты!C:C,0,Абоненты!D:D,$B139,Абоненты!E:E,$D139,Абоненты!F:F,$F139,Абоненты!J:J,$E139,Абоненты!I:I,1)</f>
        <v>0</v>
      </c>
      <c r="J139" s="97">
        <f>SUMIFS(Квитанции!P:P,Квитанции!B:B,I$8,Квитанции!D:D,$B139,Квитанции!E:E,$D139,Квитанции!K:K,$E139,Квитанции!F:F,$F139,Квитанции!C:C,0,Квитанции!J:J,1)</f>
        <v>0</v>
      </c>
      <c r="K139" s="89">
        <f>SUMIFS(Абоненты!L:L,Абоненты!B:B,K$8,Абоненты!C:C,0,Абоненты!D:D,$B139,Абоненты!E:E,$D139,Абоненты!F:F,$F139,Абоненты!J:J,$E139,Абоненты!I:I,1)</f>
        <v>0</v>
      </c>
      <c r="L139" s="248">
        <f>SUMIFS(Квитанции!P:P,Квитанции!B:B,K$8,Квитанции!D:D,$B139,Квитанции!E:E,$D139,Квитанции!K:K,$E139,Квитанции!F:F,$F139,Квитанции!C:C,0,Квитанции!J:J,1)</f>
        <v>0</v>
      </c>
      <c r="M139" s="75">
        <f>SUMIFS(Абоненты!L:L,Абоненты!B:B,M$8,Абоненты!C:C,0,Абоненты!D:D,$B139,Абоненты!E:E,$D139,Абоненты!F:F,$F139,Абоненты!J:J,$E139,Абоненты!I:I,1)</f>
        <v>0</v>
      </c>
      <c r="N139" s="246">
        <f>SUMIFS(Квитанции!P:P,Квитанции!B:B,M$8,Квитанции!D:D,$B139,Квитанции!E:E,$D139,Квитанции!K:K,$E139,Квитанции!F:F,$F139,Квитанции!C:C,0,Квитанции!J:J,1)</f>
        <v>0</v>
      </c>
      <c r="O139" s="89">
        <f>SUMIFS(Абоненты!L:L,Абоненты!B:B,O$8,Абоненты!C:C,0,Абоненты!D:D,$B139,Абоненты!E:E,$D139,Абоненты!F:F,$F139,Абоненты!J:J,$E139,Абоненты!I:I,1)</f>
        <v>0</v>
      </c>
      <c r="P139" s="248">
        <f>SUMIFS(Квитанции!P:P,Квитанции!B:B,O$8,Квитанции!D:D,$B139,Квитанции!E:E,$D139,Квитанции!K:K,$E139,Квитанции!F:F,$F139,Квитанции!C:C,0,Квитанции!J:J,1)</f>
        <v>0</v>
      </c>
      <c r="Q139" s="28">
        <f t="shared" ref="Q139:R140" si="102">G139+I139+K139+M139+O139</f>
        <v>0</v>
      </c>
      <c r="R139" s="20">
        <f t="shared" si="102"/>
        <v>0</v>
      </c>
    </row>
    <row r="140" spans="1:18" ht="12" customHeight="1" x14ac:dyDescent="0.2">
      <c r="A140" s="509"/>
      <c r="B140" s="13" t="s">
        <v>177</v>
      </c>
      <c r="C140" s="488"/>
      <c r="D140" s="313">
        <v>1</v>
      </c>
      <c r="E140" s="314" t="s">
        <v>201</v>
      </c>
      <c r="F140" s="315">
        <v>1</v>
      </c>
      <c r="G140" s="84">
        <f>SUMIFS(Абоненты!L:L,Абоненты!B:B,G$8,Абоненты!C:C,0,Абоненты!D:D,$B140,Абоненты!E:E,$D140,Абоненты!F:F,$F140,Абоненты!J:J,$E140,Абоненты!I:I,1)</f>
        <v>0</v>
      </c>
      <c r="H140" s="326">
        <f>SUMIFS(Квитанции!P:P,Квитанции!B:B,G$8,Квитанции!D:D,$B140,Квитанции!E:E,$D140,Квитанции!K:K,$E140,Квитанции!F:F,$F140,Квитанции!C:C,0,Квитанции!J:J,1)</f>
        <v>0</v>
      </c>
      <c r="I140" s="72">
        <f>SUMIFS(Абоненты!L:L,Абоненты!B:B,I$8,Абоненты!C:C,0,Абоненты!D:D,$B140,Абоненты!E:E,$D140,Абоненты!F:F,$F140,Абоненты!J:J,$E140,Абоненты!I:I,1)</f>
        <v>0</v>
      </c>
      <c r="J140" s="97">
        <f>SUMIFS(Квитанции!P:P,Квитанции!B:B,I$8,Квитанции!D:D,$B140,Квитанции!E:E,$D140,Квитанции!K:K,$E140,Квитанции!F:F,$F140,Квитанции!C:C,0,Квитанции!J:J,1)</f>
        <v>0</v>
      </c>
      <c r="K140" s="89">
        <f>SUMIFS(Абоненты!L:L,Абоненты!B:B,K$8,Абоненты!C:C,0,Абоненты!D:D,$B140,Абоненты!E:E,$D140,Абоненты!F:F,$F140,Абоненты!J:J,$E140,Абоненты!I:I,1)</f>
        <v>0</v>
      </c>
      <c r="L140" s="248">
        <f>SUMIFS(Квитанции!P:P,Квитанции!B:B,K$8,Квитанции!D:D,$B140,Квитанции!E:E,$D140,Квитанции!K:K,$E140,Квитанции!F:F,$F140,Квитанции!C:C,0,Квитанции!J:J,1)</f>
        <v>0</v>
      </c>
      <c r="M140" s="75">
        <f>SUMIFS(Абоненты!L:L,Абоненты!B:B,M$8,Абоненты!C:C,0,Абоненты!D:D,$B140,Абоненты!E:E,$D140,Абоненты!F:F,$F140,Абоненты!J:J,$E140,Абоненты!I:I,1)</f>
        <v>0</v>
      </c>
      <c r="N140" s="246">
        <f>SUMIFS(Квитанции!P:P,Квитанции!B:B,M$8,Квитанции!D:D,$B140,Квитанции!E:E,$D140,Квитанции!K:K,$E140,Квитанции!F:F,$F140,Квитанции!C:C,0,Квитанции!J:J,1)</f>
        <v>0</v>
      </c>
      <c r="O140" s="89">
        <f>SUMIFS(Абоненты!L:L,Абоненты!B:B,O$8,Абоненты!C:C,0,Абоненты!D:D,$B140,Абоненты!E:E,$D140,Абоненты!F:F,$F140,Абоненты!J:J,$E140,Абоненты!I:I,1)</f>
        <v>0</v>
      </c>
      <c r="P140" s="248">
        <f>SUMIFS(Квитанции!P:P,Квитанции!B:B,O$8,Квитанции!D:D,$B140,Квитанции!E:E,$D140,Квитанции!K:K,$E140,Квитанции!F:F,$F140,Квитанции!C:C,0,Квитанции!J:J,1)</f>
        <v>0</v>
      </c>
      <c r="Q140" s="102">
        <f t="shared" si="102"/>
        <v>0</v>
      </c>
      <c r="R140" s="20">
        <f t="shared" si="102"/>
        <v>0</v>
      </c>
    </row>
    <row r="141" spans="1:18" ht="14.45" customHeight="1" thickBot="1" x14ac:dyDescent="0.25">
      <c r="A141" s="509"/>
      <c r="B141" s="25" t="s">
        <v>178</v>
      </c>
      <c r="C141" s="489"/>
      <c r="D141" s="319"/>
      <c r="E141" s="320"/>
      <c r="F141" s="321"/>
      <c r="G141" s="77">
        <f>G138+G139+G140</f>
        <v>0</v>
      </c>
      <c r="H141" s="10">
        <f t="shared" ref="H141:R141" si="103">H138+H139+H140</f>
        <v>0</v>
      </c>
      <c r="I141" s="77">
        <f t="shared" si="103"/>
        <v>0</v>
      </c>
      <c r="J141" s="39">
        <f t="shared" si="103"/>
        <v>0</v>
      </c>
      <c r="K141" s="90">
        <f t="shared" si="103"/>
        <v>0</v>
      </c>
      <c r="L141" s="10">
        <f t="shared" si="103"/>
        <v>0</v>
      </c>
      <c r="M141" s="77">
        <f t="shared" si="103"/>
        <v>0</v>
      </c>
      <c r="N141" s="39">
        <f t="shared" si="103"/>
        <v>0</v>
      </c>
      <c r="O141" s="90">
        <f t="shared" si="103"/>
        <v>0</v>
      </c>
      <c r="P141" s="10">
        <f t="shared" si="103"/>
        <v>0</v>
      </c>
      <c r="Q141" s="77">
        <f t="shared" si="103"/>
        <v>0</v>
      </c>
      <c r="R141" s="10">
        <f t="shared" si="103"/>
        <v>0</v>
      </c>
    </row>
    <row r="142" spans="1:18" ht="12" customHeight="1" x14ac:dyDescent="0.2">
      <c r="A142" s="509"/>
      <c r="B142" s="15" t="s">
        <v>9</v>
      </c>
      <c r="C142" s="487" t="s">
        <v>17</v>
      </c>
      <c r="D142" s="313">
        <v>3</v>
      </c>
      <c r="E142" s="314" t="s">
        <v>201</v>
      </c>
      <c r="F142" s="315">
        <v>1</v>
      </c>
      <c r="G142" s="83">
        <f>SUMIFS(Абоненты!L:L,Абоненты!B:B,G$8,Абоненты!C:C,0,Абоненты!D:D,$B142,Абоненты!E:E,$D142,Абоненты!F:F,$F142,Абоненты!J:J,$E142,Абоненты!I:I,1)</f>
        <v>0</v>
      </c>
      <c r="H142" s="211">
        <f>SUMIFS(Квитанции!P:P,Квитанции!B:B,G$8,Квитанции!D:D,$B142,Квитанции!E:E,$D142,Квитанции!K:K,$E142,Квитанции!F:F,$F142,Квитанции!C:C,0,Квитанции!J:J,1)</f>
        <v>0</v>
      </c>
      <c r="I142" s="71">
        <f>SUMIFS(Абоненты!L:L,Абоненты!B:B,I$8,Абоненты!C:C,0,Абоненты!D:D,$B142,Абоненты!E:E,$D142,Абоненты!F:F,$F142,Абоненты!J:J,$E142,Абоненты!I:I,1)</f>
        <v>0</v>
      </c>
      <c r="J142" s="96">
        <f>SUMIFS(Квитанции!P:P,Квитанции!B:B,I$8,Квитанции!D:D,$B142,Квитанции!E:E,$D142,Квитанции!K:K,$E142,Квитанции!F:F,$F142,Квитанции!C:C,0,Квитанции!J:J,1)</f>
        <v>0</v>
      </c>
      <c r="K142" s="83">
        <f>SUMIFS(Абоненты!L:L,Абоненты!B:B,K$8,Абоненты!C:C,0,Абоненты!D:D,$B142,Абоненты!E:E,$D142,Абоненты!F:F,$F142,Абоненты!J:J,$E142,Абоненты!I:I,1)</f>
        <v>0</v>
      </c>
      <c r="L142" s="66">
        <f>SUMIFS(Квитанции!P:P,Квитанции!B:B,K$8,Квитанции!D:D,$B142,Квитанции!E:E,$D142,Квитанции!K:K,$E142,Квитанции!F:F,$F142,Квитанции!C:C,0,Квитанции!J:J,1)</f>
        <v>0</v>
      </c>
      <c r="M142" s="71">
        <f>SUMIFS(Абоненты!L:L,Абоненты!B:B,M$8,Абоненты!C:C,0,Абоненты!D:D,$B142,Абоненты!E:E,$D142,Абоненты!F:F,$F142,Абоненты!J:J,$E142,Абоненты!I:I,1)</f>
        <v>0</v>
      </c>
      <c r="N142" s="96">
        <f>SUMIFS(Квитанции!P:P,Квитанции!B:B,M$8,Квитанции!D:D,$B142,Квитанции!E:E,$D142,Квитанции!K:K,$E142,Квитанции!F:F,$F142,Квитанции!C:C,0,Квитанции!J:J,1)</f>
        <v>0</v>
      </c>
      <c r="O142" s="83">
        <f>SUMIFS(Абоненты!L:L,Абоненты!B:B,O$8,Абоненты!C:C,0,Абоненты!D:D,$B142,Абоненты!E:E,$D142,Абоненты!F:F,$F142,Абоненты!J:J,$E142,Абоненты!I:I,1)</f>
        <v>0</v>
      </c>
      <c r="P142" s="66">
        <f>SUMIFS(Квитанции!P:P,Квитанции!B:B,O$8,Квитанции!D:D,$B142,Квитанции!E:E,$D142,Квитанции!K:K,$E142,Квитанции!F:F,$F142,Квитанции!C:C,0,Квитанции!J:J,1)</f>
        <v>0</v>
      </c>
      <c r="Q142" s="101">
        <f>G142+I142+K142+M142+O142</f>
        <v>0</v>
      </c>
      <c r="R142" s="23">
        <f t="shared" ref="R142:R144" si="104">H142+J142+L142+N142+P142</f>
        <v>0</v>
      </c>
    </row>
    <row r="143" spans="1:18" ht="12" customHeight="1" x14ac:dyDescent="0.2">
      <c r="A143" s="509"/>
      <c r="B143" s="13" t="s">
        <v>10</v>
      </c>
      <c r="C143" s="488"/>
      <c r="D143" s="313">
        <v>3</v>
      </c>
      <c r="E143" s="314" t="s">
        <v>201</v>
      </c>
      <c r="F143" s="315">
        <v>1</v>
      </c>
      <c r="G143" s="89">
        <f>SUMIFS(Абоненты!L:L,Абоненты!B:B,G$8,Абоненты!C:C,0,Абоненты!D:D,$B143,Абоненты!E:E,$D143,Абоненты!F:F,$F143,Абоненты!J:J,$E143,Абоненты!I:I,1)</f>
        <v>0</v>
      </c>
      <c r="H143" s="326">
        <f>SUMIFS(Квитанции!P:P,Квитанции!B:B,G$8,Квитанции!D:D,$B143,Квитанции!E:E,$D143,Квитанции!K:K,$E143,Квитанции!F:F,$F143,Квитанции!C:C,0,Квитанции!J:J,1)</f>
        <v>0</v>
      </c>
      <c r="I143" s="72">
        <f>SUMIFS(Абоненты!L:L,Абоненты!B:B,I$8,Абоненты!C:C,0,Абоненты!D:D,$B143,Абоненты!E:E,$D143,Абоненты!F:F,$F143,Абоненты!J:J,$E143,Абоненты!I:I,1)</f>
        <v>0</v>
      </c>
      <c r="J143" s="97">
        <f>SUMIFS(Квитанции!P:P,Квитанции!B:B,I$8,Квитанции!D:D,$B143,Квитанции!E:E,$D143,Квитанции!K:K,$E143,Квитанции!F:F,$F143,Квитанции!C:C,0,Квитанции!J:J,1)</f>
        <v>0</v>
      </c>
      <c r="K143" s="89">
        <f>SUMIFS(Абоненты!L:L,Абоненты!B:B,K$8,Абоненты!C:C,0,Абоненты!D:D,$B143,Абоненты!E:E,$D143,Абоненты!F:F,$F143,Абоненты!J:J,$E143,Абоненты!I:I,1)</f>
        <v>0</v>
      </c>
      <c r="L143" s="248">
        <f>SUMIFS(Квитанции!P:P,Квитанции!B:B,K$8,Квитанции!D:D,$B143,Квитанции!E:E,$D143,Квитанции!K:K,$E143,Квитанции!F:F,$F143,Квитанции!C:C,0,Квитанции!J:J,1)</f>
        <v>0</v>
      </c>
      <c r="M143" s="75">
        <f>SUMIFS(Абоненты!L:L,Абоненты!B:B,M$8,Абоненты!C:C,0,Абоненты!D:D,$B143,Абоненты!E:E,$D143,Абоненты!F:F,$F143,Абоненты!J:J,$E143,Абоненты!I:I,1)</f>
        <v>0</v>
      </c>
      <c r="N143" s="246">
        <f>SUMIFS(Квитанции!P:P,Квитанции!B:B,M$8,Квитанции!D:D,$B143,Квитанции!E:E,$D143,Квитанции!K:K,$E143,Квитанции!F:F,$F143,Квитанции!C:C,0,Квитанции!J:J,1)</f>
        <v>0</v>
      </c>
      <c r="O143" s="89">
        <f>SUMIFS(Абоненты!L:L,Абоненты!B:B,O$8,Абоненты!C:C,0,Абоненты!D:D,$B143,Абоненты!E:E,$D143,Абоненты!F:F,$F143,Абоненты!J:J,$E143,Абоненты!I:I,1)</f>
        <v>0</v>
      </c>
      <c r="P143" s="248">
        <f>SUMIFS(Квитанции!P:P,Квитанции!B:B,O$8,Квитанции!D:D,$B143,Квитанции!E:E,$D143,Квитанции!K:K,$E143,Квитанции!F:F,$F143,Квитанции!C:C,0,Квитанции!J:J,1)</f>
        <v>0</v>
      </c>
      <c r="Q143" s="28">
        <f t="shared" ref="Q143:Q144" si="105">G143+I143+K143+M143+O143</f>
        <v>0</v>
      </c>
      <c r="R143" s="20">
        <f t="shared" si="104"/>
        <v>0</v>
      </c>
    </row>
    <row r="144" spans="1:18" ht="12" customHeight="1" x14ac:dyDescent="0.2">
      <c r="A144" s="509"/>
      <c r="B144" s="13" t="s">
        <v>11</v>
      </c>
      <c r="C144" s="488"/>
      <c r="D144" s="313">
        <v>3</v>
      </c>
      <c r="E144" s="314" t="s">
        <v>201</v>
      </c>
      <c r="F144" s="315">
        <v>1</v>
      </c>
      <c r="G144" s="84">
        <f>SUMIFS(Абоненты!L:L,Абоненты!B:B,G$8,Абоненты!C:C,0,Абоненты!D:D,$B144,Абоненты!E:E,$D144,Абоненты!F:F,$F144,Абоненты!J:J,$E144,Абоненты!I:I,1)</f>
        <v>0</v>
      </c>
      <c r="H144" s="326">
        <f>SUMIFS(Квитанции!P:P,Квитанции!B:B,G$8,Квитанции!D:D,$B144,Квитанции!E:E,$D144,Квитанции!K:K,$E144,Квитанции!F:F,$F144,Квитанции!C:C,0,Квитанции!J:J,1)</f>
        <v>0</v>
      </c>
      <c r="I144" s="72">
        <f>SUMIFS(Абоненты!L:L,Абоненты!B:B,I$8,Абоненты!C:C,0,Абоненты!D:D,$B144,Абоненты!E:E,$D144,Абоненты!F:F,$F144,Абоненты!J:J,$E144,Абоненты!I:I,1)</f>
        <v>0</v>
      </c>
      <c r="J144" s="97">
        <f>SUMIFS(Квитанции!P:P,Квитанции!B:B,I$8,Квитанции!D:D,$B144,Квитанции!E:E,$D144,Квитанции!K:K,$E144,Квитанции!F:F,$F144,Квитанции!C:C,0,Квитанции!J:J,1)</f>
        <v>0</v>
      </c>
      <c r="K144" s="89">
        <f>SUMIFS(Абоненты!L:L,Абоненты!B:B,K$8,Абоненты!C:C,0,Абоненты!D:D,$B144,Абоненты!E:E,$D144,Абоненты!F:F,$F144,Абоненты!J:J,$E144,Абоненты!I:I,1)</f>
        <v>0</v>
      </c>
      <c r="L144" s="248">
        <f>SUMIFS(Квитанции!P:P,Квитанции!B:B,K$8,Квитанции!D:D,$B144,Квитанции!E:E,$D144,Квитанции!K:K,$E144,Квитанции!F:F,$F144,Квитанции!C:C,0,Квитанции!J:J,1)</f>
        <v>0</v>
      </c>
      <c r="M144" s="75">
        <f>SUMIFS(Абоненты!L:L,Абоненты!B:B,M$8,Абоненты!C:C,0,Абоненты!D:D,$B144,Абоненты!E:E,$D144,Абоненты!F:F,$F144,Абоненты!J:J,$E144,Абоненты!I:I,1)</f>
        <v>0</v>
      </c>
      <c r="N144" s="246">
        <f>SUMIFS(Квитанции!P:P,Квитанции!B:B,M$8,Квитанции!D:D,$B144,Квитанции!E:E,$D144,Квитанции!K:K,$E144,Квитанции!F:F,$F144,Квитанции!C:C,0,Квитанции!J:J,1)</f>
        <v>0</v>
      </c>
      <c r="O144" s="89">
        <f>SUMIFS(Абоненты!L:L,Абоненты!B:B,O$8,Абоненты!C:C,0,Абоненты!D:D,$B144,Абоненты!E:E,$D144,Абоненты!F:F,$F144,Абоненты!J:J,$E144,Абоненты!I:I,1)</f>
        <v>0</v>
      </c>
      <c r="P144" s="248">
        <f>SUMIFS(Квитанции!P:P,Квитанции!B:B,O$8,Квитанции!D:D,$B144,Квитанции!E:E,$D144,Квитанции!K:K,$E144,Квитанции!F:F,$F144,Квитанции!C:C,0,Квитанции!J:J,1)</f>
        <v>0</v>
      </c>
      <c r="Q144" s="102">
        <f t="shared" si="105"/>
        <v>0</v>
      </c>
      <c r="R144" s="20">
        <f t="shared" si="104"/>
        <v>0</v>
      </c>
    </row>
    <row r="145" spans="1:18" ht="12" customHeight="1" thickBot="1" x14ac:dyDescent="0.25">
      <c r="A145" s="509"/>
      <c r="B145" s="14" t="s">
        <v>12</v>
      </c>
      <c r="C145" s="489"/>
      <c r="D145" s="319"/>
      <c r="E145" s="320"/>
      <c r="F145" s="321"/>
      <c r="G145" s="77">
        <f>G142+G143+G144</f>
        <v>0</v>
      </c>
      <c r="H145" s="10">
        <f t="shared" ref="H145:R145" si="106">H142+H143+H144</f>
        <v>0</v>
      </c>
      <c r="I145" s="77">
        <f t="shared" si="106"/>
        <v>0</v>
      </c>
      <c r="J145" s="39">
        <f t="shared" si="106"/>
        <v>0</v>
      </c>
      <c r="K145" s="90">
        <f t="shared" si="106"/>
        <v>0</v>
      </c>
      <c r="L145" s="10">
        <f t="shared" si="106"/>
        <v>0</v>
      </c>
      <c r="M145" s="77">
        <f t="shared" si="106"/>
        <v>0</v>
      </c>
      <c r="N145" s="39">
        <f t="shared" si="106"/>
        <v>0</v>
      </c>
      <c r="O145" s="90">
        <f t="shared" si="106"/>
        <v>0</v>
      </c>
      <c r="P145" s="10">
        <f t="shared" si="106"/>
        <v>0</v>
      </c>
      <c r="Q145" s="77">
        <f t="shared" si="106"/>
        <v>0</v>
      </c>
      <c r="R145" s="10">
        <f t="shared" si="106"/>
        <v>0</v>
      </c>
    </row>
    <row r="146" spans="1:18" ht="12" customHeight="1" x14ac:dyDescent="0.2">
      <c r="A146" s="509"/>
      <c r="B146" s="15" t="s">
        <v>176</v>
      </c>
      <c r="C146" s="487" t="s">
        <v>18</v>
      </c>
      <c r="D146" s="319"/>
      <c r="E146" s="320"/>
      <c r="F146" s="321"/>
      <c r="G146" s="71">
        <f>G138+G142</f>
        <v>0</v>
      </c>
      <c r="H146" s="66">
        <f t="shared" ref="H146:P146" si="107">H138+H142</f>
        <v>0</v>
      </c>
      <c r="I146" s="71">
        <f t="shared" si="107"/>
        <v>0</v>
      </c>
      <c r="J146" s="96">
        <f t="shared" si="107"/>
        <v>0</v>
      </c>
      <c r="K146" s="83">
        <f t="shared" si="107"/>
        <v>0</v>
      </c>
      <c r="L146" s="66">
        <f t="shared" si="107"/>
        <v>0</v>
      </c>
      <c r="M146" s="71">
        <f t="shared" si="107"/>
        <v>0</v>
      </c>
      <c r="N146" s="96">
        <f t="shared" si="107"/>
        <v>0</v>
      </c>
      <c r="O146" s="83">
        <f t="shared" si="107"/>
        <v>0</v>
      </c>
      <c r="P146" s="66">
        <f t="shared" si="107"/>
        <v>0</v>
      </c>
      <c r="Q146" s="101">
        <f>G146+I146+K146+M146+O146</f>
        <v>0</v>
      </c>
      <c r="R146" s="23">
        <f t="shared" ref="R146:R148" si="108">H146+J146+L146+N146+P146</f>
        <v>0</v>
      </c>
    </row>
    <row r="147" spans="1:18" ht="12" customHeight="1" x14ac:dyDescent="0.2">
      <c r="A147" s="509"/>
      <c r="B147" s="13" t="s">
        <v>10</v>
      </c>
      <c r="C147" s="488"/>
      <c r="D147" s="319"/>
      <c r="E147" s="320"/>
      <c r="F147" s="321"/>
      <c r="G147" s="72">
        <f t="shared" ref="G147:P148" si="109">G139+G143</f>
        <v>0</v>
      </c>
      <c r="H147" s="68">
        <f t="shared" si="109"/>
        <v>0</v>
      </c>
      <c r="I147" s="72">
        <f t="shared" si="109"/>
        <v>0</v>
      </c>
      <c r="J147" s="97">
        <f t="shared" si="109"/>
        <v>0</v>
      </c>
      <c r="K147" s="84">
        <f t="shared" si="109"/>
        <v>0</v>
      </c>
      <c r="L147" s="68">
        <f t="shared" si="109"/>
        <v>0</v>
      </c>
      <c r="M147" s="72">
        <f t="shared" si="109"/>
        <v>0</v>
      </c>
      <c r="N147" s="97">
        <f t="shared" si="109"/>
        <v>0</v>
      </c>
      <c r="O147" s="84">
        <f t="shared" si="109"/>
        <v>0</v>
      </c>
      <c r="P147" s="68">
        <f t="shared" si="109"/>
        <v>0</v>
      </c>
      <c r="Q147" s="28">
        <f t="shared" ref="Q147:Q148" si="110">G147+I147+K147+M147+O147</f>
        <v>0</v>
      </c>
      <c r="R147" s="20">
        <f t="shared" si="108"/>
        <v>0</v>
      </c>
    </row>
    <row r="148" spans="1:18" ht="12" customHeight="1" x14ac:dyDescent="0.2">
      <c r="A148" s="509"/>
      <c r="B148" s="13" t="s">
        <v>177</v>
      </c>
      <c r="C148" s="488"/>
      <c r="D148" s="319"/>
      <c r="E148" s="320"/>
      <c r="F148" s="321"/>
      <c r="G148" s="72">
        <f t="shared" si="109"/>
        <v>0</v>
      </c>
      <c r="H148" s="68">
        <f t="shared" si="109"/>
        <v>0</v>
      </c>
      <c r="I148" s="72">
        <f t="shared" si="109"/>
        <v>0</v>
      </c>
      <c r="J148" s="97">
        <f t="shared" si="109"/>
        <v>0</v>
      </c>
      <c r="K148" s="84">
        <f t="shared" si="109"/>
        <v>0</v>
      </c>
      <c r="L148" s="68">
        <f t="shared" si="109"/>
        <v>0</v>
      </c>
      <c r="M148" s="72">
        <f t="shared" si="109"/>
        <v>0</v>
      </c>
      <c r="N148" s="97">
        <f t="shared" si="109"/>
        <v>0</v>
      </c>
      <c r="O148" s="84">
        <f t="shared" si="109"/>
        <v>0</v>
      </c>
      <c r="P148" s="68">
        <f t="shared" si="109"/>
        <v>0</v>
      </c>
      <c r="Q148" s="102">
        <f t="shared" si="110"/>
        <v>0</v>
      </c>
      <c r="R148" s="20">
        <f t="shared" si="108"/>
        <v>0</v>
      </c>
    </row>
    <row r="149" spans="1:18" ht="15" customHeight="1" thickBot="1" x14ac:dyDescent="0.25">
      <c r="A149" s="513"/>
      <c r="B149" s="25" t="s">
        <v>178</v>
      </c>
      <c r="C149" s="489"/>
      <c r="D149" s="319"/>
      <c r="E149" s="320"/>
      <c r="F149" s="321"/>
      <c r="G149" s="73">
        <f>G146+G147+G148</f>
        <v>0</v>
      </c>
      <c r="H149" s="86">
        <f t="shared" ref="H149:R149" si="111">H146+H147+H148</f>
        <v>0</v>
      </c>
      <c r="I149" s="73">
        <f t="shared" si="111"/>
        <v>0</v>
      </c>
      <c r="J149" s="98">
        <f t="shared" si="111"/>
        <v>0</v>
      </c>
      <c r="K149" s="85">
        <f t="shared" si="111"/>
        <v>0</v>
      </c>
      <c r="L149" s="86">
        <f t="shared" si="111"/>
        <v>0</v>
      </c>
      <c r="M149" s="73">
        <f t="shared" si="111"/>
        <v>0</v>
      </c>
      <c r="N149" s="98">
        <f t="shared" si="111"/>
        <v>0</v>
      </c>
      <c r="O149" s="85">
        <f t="shared" si="111"/>
        <v>0</v>
      </c>
      <c r="P149" s="86">
        <f t="shared" si="111"/>
        <v>0</v>
      </c>
      <c r="Q149" s="77">
        <f t="shared" si="111"/>
        <v>0</v>
      </c>
      <c r="R149" s="10">
        <f t="shared" si="111"/>
        <v>0</v>
      </c>
    </row>
    <row r="150" spans="1:18" ht="12" customHeight="1" x14ac:dyDescent="0.2">
      <c r="A150" s="508" t="s">
        <v>175</v>
      </c>
      <c r="B150" s="15" t="s">
        <v>176</v>
      </c>
      <c r="C150" s="487" t="s">
        <v>16</v>
      </c>
      <c r="D150" s="313">
        <v>1</v>
      </c>
      <c r="E150" s="314" t="s">
        <v>201</v>
      </c>
      <c r="F150" s="315">
        <v>2</v>
      </c>
      <c r="G150" s="83">
        <f>SUMIFS(Абоненты!L:L,Абоненты!B:B,G$8,Абоненты!C:C,0,Абоненты!D:D,$B150,Абоненты!E:E,$D150,Абоненты!F:F,$F150,Абоненты!J:J,$E150,Абоненты!I:I,1)</f>
        <v>0</v>
      </c>
      <c r="H150" s="211">
        <f>SUMIFS(Квитанции!P:P,Квитанции!B:B,G$8,Квитанции!D:D,$B150,Квитанции!E:E,$D150,Квитанции!K:K,$E150,Квитанции!F:F,$F150,Квитанции!C:C,0,Квитанции!J:J,1)</f>
        <v>0</v>
      </c>
      <c r="I150" s="71">
        <f>SUMIFS(Абоненты!L:L,Абоненты!B:B,I$8,Абоненты!C:C,0,Абоненты!D:D,$B150,Абоненты!E:E,$D150,Абоненты!F:F,$F150,Абоненты!J:J,$E150,Абоненты!I:I,1)</f>
        <v>0</v>
      </c>
      <c r="J150" s="96">
        <f>SUMIFS(Квитанции!P:P,Квитанции!B:B,I$8,Квитанции!D:D,$B150,Квитанции!E:E,$D150,Квитанции!K:K,$E150,Квитанции!F:F,$F150,Квитанции!C:C,0,Квитанции!J:J,1)</f>
        <v>0</v>
      </c>
      <c r="K150" s="83">
        <f>SUMIFS(Абоненты!L:L,Абоненты!B:B,K$8,Абоненты!C:C,0,Абоненты!D:D,$B150,Абоненты!E:E,$D150,Абоненты!F:F,$F150,Абоненты!J:J,$E150,Абоненты!I:I,1)</f>
        <v>0</v>
      </c>
      <c r="L150" s="66">
        <f>SUMIFS(Квитанции!P:P,Квитанции!B:B,K$8,Квитанции!D:D,$B150,Квитанции!E:E,$D150,Квитанции!K:K,$E150,Квитанции!F:F,$F150,Квитанции!C:C,0,Квитанции!J:J,1)</f>
        <v>0</v>
      </c>
      <c r="M150" s="71">
        <f>SUMIFS(Абоненты!L:L,Абоненты!B:B,M$8,Абоненты!C:C,0,Абоненты!D:D,$B150,Абоненты!E:E,$D150,Абоненты!F:F,$F150,Абоненты!J:J,$E150,Абоненты!I:I,1)</f>
        <v>0</v>
      </c>
      <c r="N150" s="96">
        <f>SUMIFS(Квитанции!P:P,Квитанции!B:B,M$8,Квитанции!D:D,$B150,Квитанции!E:E,$D150,Квитанции!K:K,$E150,Квитанции!F:F,$F150,Квитанции!C:C,0,Квитанции!J:J,1)</f>
        <v>0</v>
      </c>
      <c r="O150" s="83">
        <f>SUMIFS(Абоненты!L:L,Абоненты!B:B,O$8,Абоненты!C:C,0,Абоненты!D:D,$B150,Абоненты!E:E,$D150,Абоненты!F:F,$F150,Абоненты!J:J,$E150,Абоненты!I:I,1)</f>
        <v>0</v>
      </c>
      <c r="P150" s="66">
        <f>SUMIFS(Квитанции!P:P,Квитанции!B:B,O$8,Квитанции!D:D,$B150,Квитанции!E:E,$D150,Квитанции!K:K,$E150,Квитанции!F:F,$F150,Квитанции!C:C,0,Квитанции!J:J,1)</f>
        <v>0</v>
      </c>
      <c r="Q150" s="101">
        <f>G150+I150+K150+M150+O150</f>
        <v>0</v>
      </c>
      <c r="R150" s="23">
        <f>H150+J150+L150+N150+P150</f>
        <v>0</v>
      </c>
    </row>
    <row r="151" spans="1:18" ht="12" customHeight="1" x14ac:dyDescent="0.2">
      <c r="A151" s="509"/>
      <c r="B151" s="13" t="s">
        <v>10</v>
      </c>
      <c r="C151" s="488"/>
      <c r="D151" s="313">
        <v>1</v>
      </c>
      <c r="E151" s="314" t="s">
        <v>201</v>
      </c>
      <c r="F151" s="315">
        <v>2</v>
      </c>
      <c r="G151" s="89">
        <f>SUMIFS(Абоненты!L:L,Абоненты!B:B,G$8,Абоненты!C:C,0,Абоненты!D:D,$B151,Абоненты!E:E,$D151,Абоненты!F:F,$F151,Абоненты!J:J,$E151,Абоненты!I:I,1)</f>
        <v>0</v>
      </c>
      <c r="H151" s="326">
        <f>SUMIFS(Квитанции!P:P,Квитанции!B:B,G$8,Квитанции!D:D,$B151,Квитанции!E:E,$D151,Квитанции!K:K,$E151,Квитанции!F:F,$F151,Квитанции!C:C,0,Квитанции!J:J,1)</f>
        <v>0</v>
      </c>
      <c r="I151" s="72">
        <f>SUMIFS(Абоненты!L:L,Абоненты!B:B,I$8,Абоненты!C:C,0,Абоненты!D:D,$B151,Абоненты!E:E,$D151,Абоненты!F:F,$F151,Абоненты!J:J,$E151,Абоненты!I:I,1)</f>
        <v>0</v>
      </c>
      <c r="J151" s="97">
        <f>SUMIFS(Квитанции!P:P,Квитанции!B:B,I$8,Квитанции!D:D,$B151,Квитанции!E:E,$D151,Квитанции!K:K,$E151,Квитанции!F:F,$F151,Квитанции!C:C,0,Квитанции!J:J,1)</f>
        <v>0</v>
      </c>
      <c r="K151" s="89">
        <f>SUMIFS(Абоненты!L:L,Абоненты!B:B,K$8,Абоненты!C:C,0,Абоненты!D:D,$B151,Абоненты!E:E,$D151,Абоненты!F:F,$F151,Абоненты!J:J,$E151,Абоненты!I:I,1)</f>
        <v>0</v>
      </c>
      <c r="L151" s="248">
        <f>SUMIFS(Квитанции!P:P,Квитанции!B:B,K$8,Квитанции!D:D,$B151,Квитанции!E:E,$D151,Квитанции!K:K,$E151,Квитанции!F:F,$F151,Квитанции!C:C,0,Квитанции!J:J,1)</f>
        <v>0</v>
      </c>
      <c r="M151" s="75">
        <f>SUMIFS(Абоненты!L:L,Абоненты!B:B,M$8,Абоненты!C:C,0,Абоненты!D:D,$B151,Абоненты!E:E,$D151,Абоненты!F:F,$F151,Абоненты!J:J,$E151,Абоненты!I:I,1)</f>
        <v>0</v>
      </c>
      <c r="N151" s="246">
        <f>SUMIFS(Квитанции!P:P,Квитанции!B:B,M$8,Квитанции!D:D,$B151,Квитанции!E:E,$D151,Квитанции!K:K,$E151,Квитанции!F:F,$F151,Квитанции!C:C,0,Квитанции!J:J,1)</f>
        <v>0</v>
      </c>
      <c r="O151" s="89">
        <f>SUMIFS(Абоненты!L:L,Абоненты!B:B,O$8,Абоненты!C:C,0,Абоненты!D:D,$B151,Абоненты!E:E,$D151,Абоненты!F:F,$F151,Абоненты!J:J,$E151,Абоненты!I:I,1)</f>
        <v>0</v>
      </c>
      <c r="P151" s="248">
        <f>SUMIFS(Квитанции!P:P,Квитанции!B:B,O$8,Квитанции!D:D,$B151,Квитанции!E:E,$D151,Квитанции!K:K,$E151,Квитанции!F:F,$F151,Квитанции!C:C,0,Квитанции!J:J,1)</f>
        <v>0</v>
      </c>
      <c r="Q151" s="28">
        <f t="shared" ref="Q151:R152" si="112">G151+I151+K151+M151+O151</f>
        <v>0</v>
      </c>
      <c r="R151" s="20">
        <f t="shared" si="112"/>
        <v>0</v>
      </c>
    </row>
    <row r="152" spans="1:18" ht="12" customHeight="1" x14ac:dyDescent="0.2">
      <c r="A152" s="509"/>
      <c r="B152" s="13" t="s">
        <v>177</v>
      </c>
      <c r="C152" s="488"/>
      <c r="D152" s="313">
        <v>1</v>
      </c>
      <c r="E152" s="314" t="s">
        <v>201</v>
      </c>
      <c r="F152" s="315">
        <v>2</v>
      </c>
      <c r="G152" s="84">
        <f>SUMIFS(Абоненты!L:L,Абоненты!B:B,G$8,Абоненты!C:C,0,Абоненты!D:D,$B152,Абоненты!E:E,$D152,Абоненты!F:F,$F152,Абоненты!J:J,$E152,Абоненты!I:I,1)</f>
        <v>0</v>
      </c>
      <c r="H152" s="326">
        <f>SUMIFS(Квитанции!P:P,Квитанции!B:B,G$8,Квитанции!D:D,$B152,Квитанции!E:E,$D152,Квитанции!K:K,$E152,Квитанции!F:F,$F152,Квитанции!C:C,0,Квитанции!J:J,1)</f>
        <v>0</v>
      </c>
      <c r="I152" s="72">
        <f>SUMIFS(Абоненты!L:L,Абоненты!B:B,I$8,Абоненты!C:C,0,Абоненты!D:D,$B152,Абоненты!E:E,$D152,Абоненты!F:F,$F152,Абоненты!J:J,$E152,Абоненты!I:I,1)</f>
        <v>0</v>
      </c>
      <c r="J152" s="97">
        <f>SUMIFS(Квитанции!P:P,Квитанции!B:B,I$8,Квитанции!D:D,$B152,Квитанции!E:E,$D152,Квитанции!K:K,$E152,Квитанции!F:F,$F152,Квитанции!C:C,0,Квитанции!J:J,1)</f>
        <v>0</v>
      </c>
      <c r="K152" s="89">
        <f>SUMIFS(Абоненты!L:L,Абоненты!B:B,K$8,Абоненты!C:C,0,Абоненты!D:D,$B152,Абоненты!E:E,$D152,Абоненты!F:F,$F152,Абоненты!J:J,$E152,Абоненты!I:I,1)</f>
        <v>0</v>
      </c>
      <c r="L152" s="248">
        <f>SUMIFS(Квитанции!P:P,Квитанции!B:B,K$8,Квитанции!D:D,$B152,Квитанции!E:E,$D152,Квитанции!K:K,$E152,Квитанции!F:F,$F152,Квитанции!C:C,0,Квитанции!J:J,1)</f>
        <v>0</v>
      </c>
      <c r="M152" s="75">
        <f>SUMIFS(Абоненты!L:L,Абоненты!B:B,M$8,Абоненты!C:C,0,Абоненты!D:D,$B152,Абоненты!E:E,$D152,Абоненты!F:F,$F152,Абоненты!J:J,$E152,Абоненты!I:I,1)</f>
        <v>0</v>
      </c>
      <c r="N152" s="246">
        <f>SUMIFS(Квитанции!P:P,Квитанции!B:B,M$8,Квитанции!D:D,$B152,Квитанции!E:E,$D152,Квитанции!K:K,$E152,Квитанции!F:F,$F152,Квитанции!C:C,0,Квитанции!J:J,1)</f>
        <v>0</v>
      </c>
      <c r="O152" s="89">
        <f>SUMIFS(Абоненты!L:L,Абоненты!B:B,O$8,Абоненты!C:C,0,Абоненты!D:D,$B152,Абоненты!E:E,$D152,Абоненты!F:F,$F152,Абоненты!J:J,$E152,Абоненты!I:I,1)</f>
        <v>0</v>
      </c>
      <c r="P152" s="248">
        <f>SUMIFS(Квитанции!P:P,Квитанции!B:B,O$8,Квитанции!D:D,$B152,Квитанции!E:E,$D152,Квитанции!K:K,$E152,Квитанции!F:F,$F152,Квитанции!C:C,0,Квитанции!J:J,1)</f>
        <v>0</v>
      </c>
      <c r="Q152" s="102">
        <f t="shared" si="112"/>
        <v>0</v>
      </c>
      <c r="R152" s="20">
        <f t="shared" si="112"/>
        <v>0</v>
      </c>
    </row>
    <row r="153" spans="1:18" ht="14.45" customHeight="1" thickBot="1" x14ac:dyDescent="0.25">
      <c r="A153" s="509"/>
      <c r="B153" s="25" t="s">
        <v>178</v>
      </c>
      <c r="C153" s="489"/>
      <c r="D153" s="319"/>
      <c r="E153" s="320"/>
      <c r="F153" s="321"/>
      <c r="G153" s="77">
        <f>G150+G151+G152</f>
        <v>0</v>
      </c>
      <c r="H153" s="10">
        <f t="shared" ref="H153:R153" si="113">H150+H151+H152</f>
        <v>0</v>
      </c>
      <c r="I153" s="77">
        <f t="shared" si="113"/>
        <v>0</v>
      </c>
      <c r="J153" s="39">
        <f t="shared" si="113"/>
        <v>0</v>
      </c>
      <c r="K153" s="90">
        <f t="shared" si="113"/>
        <v>0</v>
      </c>
      <c r="L153" s="10">
        <f t="shared" si="113"/>
        <v>0</v>
      </c>
      <c r="M153" s="77">
        <f t="shared" si="113"/>
        <v>0</v>
      </c>
      <c r="N153" s="39">
        <f t="shared" si="113"/>
        <v>0</v>
      </c>
      <c r="O153" s="90">
        <f t="shared" si="113"/>
        <v>0</v>
      </c>
      <c r="P153" s="10">
        <f t="shared" si="113"/>
        <v>0</v>
      </c>
      <c r="Q153" s="77">
        <f t="shared" si="113"/>
        <v>0</v>
      </c>
      <c r="R153" s="10">
        <f t="shared" si="113"/>
        <v>0</v>
      </c>
    </row>
    <row r="154" spans="1:18" ht="12" customHeight="1" x14ac:dyDescent="0.2">
      <c r="A154" s="509"/>
      <c r="B154" s="15" t="s">
        <v>176</v>
      </c>
      <c r="C154" s="487" t="s">
        <v>17</v>
      </c>
      <c r="D154" s="313">
        <v>3</v>
      </c>
      <c r="E154" s="314" t="s">
        <v>201</v>
      </c>
      <c r="F154" s="315">
        <v>2</v>
      </c>
      <c r="G154" s="83">
        <f>SUMIFS(Абоненты!L:L,Абоненты!B:B,G$8,Абоненты!C:C,0,Абоненты!D:D,$B154,Абоненты!E:E,$D154,Абоненты!F:F,$F154,Абоненты!J:J,$E154,Абоненты!I:I,1)</f>
        <v>0</v>
      </c>
      <c r="H154" s="211">
        <f>SUMIFS(Квитанции!P:P,Квитанции!B:B,G$8,Квитанции!D:D,$B154,Квитанции!E:E,$D154,Квитанции!K:K,$E154,Квитанции!F:F,$F154,Квитанции!C:C,0,Квитанции!J:J,1)</f>
        <v>0</v>
      </c>
      <c r="I154" s="71">
        <f>SUMIFS(Абоненты!L:L,Абоненты!B:B,I$8,Абоненты!C:C,0,Абоненты!D:D,$B154,Абоненты!E:E,$D154,Абоненты!F:F,$F154,Абоненты!J:J,$E154,Абоненты!I:I,1)</f>
        <v>0</v>
      </c>
      <c r="J154" s="96">
        <f>SUMIFS(Квитанции!P:P,Квитанции!B:B,I$8,Квитанции!D:D,$B154,Квитанции!E:E,$D154,Квитанции!K:K,$E154,Квитанции!F:F,$F154,Квитанции!C:C,0,Квитанции!J:J,1)</f>
        <v>0</v>
      </c>
      <c r="K154" s="83">
        <f>SUMIFS(Абоненты!L:L,Абоненты!B:B,K$8,Абоненты!C:C,0,Абоненты!D:D,$B154,Абоненты!E:E,$D154,Абоненты!F:F,$F154,Абоненты!J:J,$E154,Абоненты!I:I,1)</f>
        <v>0</v>
      </c>
      <c r="L154" s="66">
        <f>SUMIFS(Квитанции!P:P,Квитанции!B:B,K$8,Квитанции!D:D,$B154,Квитанции!E:E,$D154,Квитанции!K:K,$E154,Квитанции!F:F,$F154,Квитанции!C:C,0,Квитанции!J:J,1)</f>
        <v>0</v>
      </c>
      <c r="M154" s="71">
        <f>SUMIFS(Абоненты!L:L,Абоненты!B:B,M$8,Абоненты!C:C,0,Абоненты!D:D,$B154,Абоненты!E:E,$D154,Абоненты!F:F,$F154,Абоненты!J:J,$E154,Абоненты!I:I,1)</f>
        <v>0</v>
      </c>
      <c r="N154" s="96">
        <f>SUMIFS(Квитанции!P:P,Квитанции!B:B,M$8,Квитанции!D:D,$B154,Квитанции!E:E,$D154,Квитанции!K:K,$E154,Квитанции!F:F,$F154,Квитанции!C:C,0,Квитанции!J:J,1)</f>
        <v>0</v>
      </c>
      <c r="O154" s="83">
        <f>SUMIFS(Абоненты!L:L,Абоненты!B:B,O$8,Абоненты!C:C,0,Абоненты!D:D,$B154,Абоненты!E:E,$D154,Абоненты!F:F,$F154,Абоненты!J:J,$E154,Абоненты!I:I,1)</f>
        <v>0</v>
      </c>
      <c r="P154" s="66">
        <f>SUMIFS(Квитанции!P:P,Квитанции!B:B,O$8,Квитанции!D:D,$B154,Квитанции!E:E,$D154,Квитанции!K:K,$E154,Квитанции!F:F,$F154,Квитанции!C:C,0,Квитанции!J:J,1)</f>
        <v>0</v>
      </c>
      <c r="Q154" s="101">
        <f>G154+I154+K154+M154+O154</f>
        <v>0</v>
      </c>
      <c r="R154" s="23">
        <f t="shared" ref="R154:R156" si="114">H154+J154+L154+N154+P154</f>
        <v>0</v>
      </c>
    </row>
    <row r="155" spans="1:18" ht="12" customHeight="1" x14ac:dyDescent="0.2">
      <c r="A155" s="509"/>
      <c r="B155" s="13" t="s">
        <v>10</v>
      </c>
      <c r="C155" s="488"/>
      <c r="D155" s="313">
        <v>3</v>
      </c>
      <c r="E155" s="314" t="s">
        <v>201</v>
      </c>
      <c r="F155" s="315">
        <v>2</v>
      </c>
      <c r="G155" s="89">
        <f>SUMIFS(Абоненты!L:L,Абоненты!B:B,G$8,Абоненты!C:C,0,Абоненты!D:D,$B155,Абоненты!E:E,$D155,Абоненты!F:F,$F155,Абоненты!J:J,$E155,Абоненты!I:I,1)</f>
        <v>0</v>
      </c>
      <c r="H155" s="326">
        <f>SUMIFS(Квитанции!P:P,Квитанции!B:B,G$8,Квитанции!D:D,$B155,Квитанции!E:E,$D155,Квитанции!K:K,$E155,Квитанции!F:F,$F155,Квитанции!C:C,0,Квитанции!J:J,1)</f>
        <v>0</v>
      </c>
      <c r="I155" s="72">
        <f>SUMIFS(Абоненты!L:L,Абоненты!B:B,I$8,Абоненты!C:C,0,Абоненты!D:D,$B155,Абоненты!E:E,$D155,Абоненты!F:F,$F155,Абоненты!J:J,$E155,Абоненты!I:I,1)</f>
        <v>0</v>
      </c>
      <c r="J155" s="97">
        <f>SUMIFS(Квитанции!P:P,Квитанции!B:B,I$8,Квитанции!D:D,$B155,Квитанции!E:E,$D155,Квитанции!K:K,$E155,Квитанции!F:F,$F155,Квитанции!C:C,0,Квитанции!J:J,1)</f>
        <v>0</v>
      </c>
      <c r="K155" s="89">
        <f>SUMIFS(Абоненты!L:L,Абоненты!B:B,K$8,Абоненты!C:C,0,Абоненты!D:D,$B155,Абоненты!E:E,$D155,Абоненты!F:F,$F155,Абоненты!J:J,$E155,Абоненты!I:I,1)</f>
        <v>0</v>
      </c>
      <c r="L155" s="248">
        <f>SUMIFS(Квитанции!P:P,Квитанции!B:B,K$8,Квитанции!D:D,$B155,Квитанции!E:E,$D155,Квитанции!K:K,$E155,Квитанции!F:F,$F155,Квитанции!C:C,0,Квитанции!J:J,1)</f>
        <v>0</v>
      </c>
      <c r="M155" s="75">
        <f>SUMIFS(Абоненты!L:L,Абоненты!B:B,M$8,Абоненты!C:C,0,Абоненты!D:D,$B155,Абоненты!E:E,$D155,Абоненты!F:F,$F155,Абоненты!J:J,$E155,Абоненты!I:I,1)</f>
        <v>0</v>
      </c>
      <c r="N155" s="246">
        <f>SUMIFS(Квитанции!P:P,Квитанции!B:B,M$8,Квитанции!D:D,$B155,Квитанции!E:E,$D155,Квитанции!K:K,$E155,Квитанции!F:F,$F155,Квитанции!C:C,0,Квитанции!J:J,1)</f>
        <v>0</v>
      </c>
      <c r="O155" s="89">
        <f>SUMIFS(Абоненты!L:L,Абоненты!B:B,O$8,Абоненты!C:C,0,Абоненты!D:D,$B155,Абоненты!E:E,$D155,Абоненты!F:F,$F155,Абоненты!J:J,$E155,Абоненты!I:I,1)</f>
        <v>0</v>
      </c>
      <c r="P155" s="248">
        <f>SUMIFS(Квитанции!P:P,Квитанции!B:B,O$8,Квитанции!D:D,$B155,Квитанции!E:E,$D155,Квитанции!K:K,$E155,Квитанции!F:F,$F155,Квитанции!C:C,0,Квитанции!J:J,1)</f>
        <v>0</v>
      </c>
      <c r="Q155" s="28">
        <f t="shared" ref="Q155:Q156" si="115">G155+I155+K155+M155+O155</f>
        <v>0</v>
      </c>
      <c r="R155" s="20">
        <f t="shared" si="114"/>
        <v>0</v>
      </c>
    </row>
    <row r="156" spans="1:18" ht="12" customHeight="1" x14ac:dyDescent="0.2">
      <c r="A156" s="509"/>
      <c r="B156" s="13" t="s">
        <v>177</v>
      </c>
      <c r="C156" s="488"/>
      <c r="D156" s="313">
        <v>3</v>
      </c>
      <c r="E156" s="314" t="s">
        <v>201</v>
      </c>
      <c r="F156" s="315">
        <v>2</v>
      </c>
      <c r="G156" s="84">
        <f>SUMIFS(Абоненты!L:L,Абоненты!B:B,G$8,Абоненты!C:C,0,Абоненты!D:D,$B156,Абоненты!E:E,$D156,Абоненты!F:F,$F156,Абоненты!J:J,$E156,Абоненты!I:I,1)</f>
        <v>0</v>
      </c>
      <c r="H156" s="326">
        <f>SUMIFS(Квитанции!P:P,Квитанции!B:B,G$8,Квитанции!D:D,$B156,Квитанции!E:E,$D156,Квитанции!K:K,$E156,Квитанции!F:F,$F156,Квитанции!C:C,0,Квитанции!J:J,1)</f>
        <v>0</v>
      </c>
      <c r="I156" s="72">
        <f>SUMIFS(Абоненты!L:L,Абоненты!B:B,I$8,Абоненты!C:C,0,Абоненты!D:D,$B156,Абоненты!E:E,$D156,Абоненты!F:F,$F156,Абоненты!J:J,$E156,Абоненты!I:I,1)</f>
        <v>0</v>
      </c>
      <c r="J156" s="97">
        <f>SUMIFS(Квитанции!P:P,Квитанции!B:B,I$8,Квитанции!D:D,$B156,Квитанции!E:E,$D156,Квитанции!K:K,$E156,Квитанции!F:F,$F156,Квитанции!C:C,0,Квитанции!J:J,1)</f>
        <v>0</v>
      </c>
      <c r="K156" s="89">
        <f>SUMIFS(Абоненты!L:L,Абоненты!B:B,K$8,Абоненты!C:C,0,Абоненты!D:D,$B156,Абоненты!E:E,$D156,Абоненты!F:F,$F156,Абоненты!J:J,$E156,Абоненты!I:I,1)</f>
        <v>0</v>
      </c>
      <c r="L156" s="248">
        <f>SUMIFS(Квитанции!P:P,Квитанции!B:B,K$8,Квитанции!D:D,$B156,Квитанции!E:E,$D156,Квитанции!K:K,$E156,Квитанции!F:F,$F156,Квитанции!C:C,0,Квитанции!J:J,1)</f>
        <v>0</v>
      </c>
      <c r="M156" s="75">
        <f>SUMIFS(Абоненты!L:L,Абоненты!B:B,M$8,Абоненты!C:C,0,Абоненты!D:D,$B156,Абоненты!E:E,$D156,Абоненты!F:F,$F156,Абоненты!J:J,$E156,Абоненты!I:I,1)</f>
        <v>0</v>
      </c>
      <c r="N156" s="246">
        <f>SUMIFS(Квитанции!P:P,Квитанции!B:B,M$8,Квитанции!D:D,$B156,Квитанции!E:E,$D156,Квитанции!K:K,$E156,Квитанции!F:F,$F156,Квитанции!C:C,0,Квитанции!J:J,1)</f>
        <v>0</v>
      </c>
      <c r="O156" s="89">
        <f>SUMIFS(Абоненты!L:L,Абоненты!B:B,O$8,Абоненты!C:C,0,Абоненты!D:D,$B156,Абоненты!E:E,$D156,Абоненты!F:F,$F156,Абоненты!J:J,$E156,Абоненты!I:I,1)</f>
        <v>0</v>
      </c>
      <c r="P156" s="248">
        <f>SUMIFS(Квитанции!P:P,Квитанции!B:B,O$8,Квитанции!D:D,$B156,Квитанции!E:E,$D156,Квитанции!K:K,$E156,Квитанции!F:F,$F156,Квитанции!C:C,0,Квитанции!J:J,1)</f>
        <v>0</v>
      </c>
      <c r="Q156" s="102">
        <f t="shared" si="115"/>
        <v>0</v>
      </c>
      <c r="R156" s="20">
        <f t="shared" si="114"/>
        <v>0</v>
      </c>
    </row>
    <row r="157" spans="1:18" ht="12" customHeight="1" thickBot="1" x14ac:dyDescent="0.25">
      <c r="A157" s="509"/>
      <c r="B157" s="25" t="s">
        <v>178</v>
      </c>
      <c r="C157" s="489"/>
      <c r="D157" s="319"/>
      <c r="E157" s="320"/>
      <c r="F157" s="321"/>
      <c r="G157" s="77">
        <f>G154+G155+G156</f>
        <v>0</v>
      </c>
      <c r="H157" s="10">
        <f t="shared" ref="H157:R157" si="116">H154+H155+H156</f>
        <v>0</v>
      </c>
      <c r="I157" s="77">
        <f t="shared" si="116"/>
        <v>0</v>
      </c>
      <c r="J157" s="39">
        <f t="shared" si="116"/>
        <v>0</v>
      </c>
      <c r="K157" s="90">
        <f t="shared" si="116"/>
        <v>0</v>
      </c>
      <c r="L157" s="10">
        <f t="shared" si="116"/>
        <v>0</v>
      </c>
      <c r="M157" s="77">
        <f t="shared" si="116"/>
        <v>0</v>
      </c>
      <c r="N157" s="39">
        <f t="shared" si="116"/>
        <v>0</v>
      </c>
      <c r="O157" s="90">
        <f t="shared" si="116"/>
        <v>0</v>
      </c>
      <c r="P157" s="10">
        <f t="shared" si="116"/>
        <v>0</v>
      </c>
      <c r="Q157" s="77">
        <f t="shared" si="116"/>
        <v>0</v>
      </c>
      <c r="R157" s="10">
        <f t="shared" si="116"/>
        <v>0</v>
      </c>
    </row>
    <row r="158" spans="1:18" ht="12" customHeight="1" x14ac:dyDescent="0.2">
      <c r="A158" s="509"/>
      <c r="B158" s="15" t="s">
        <v>176</v>
      </c>
      <c r="C158" s="487" t="s">
        <v>18</v>
      </c>
      <c r="D158" s="319"/>
      <c r="E158" s="320"/>
      <c r="F158" s="321"/>
      <c r="G158" s="71">
        <f>G150+G154</f>
        <v>0</v>
      </c>
      <c r="H158" s="66">
        <f t="shared" ref="H158:P158" si="117">H150+H154</f>
        <v>0</v>
      </c>
      <c r="I158" s="71">
        <f t="shared" si="117"/>
        <v>0</v>
      </c>
      <c r="J158" s="96">
        <f t="shared" si="117"/>
        <v>0</v>
      </c>
      <c r="K158" s="83">
        <f t="shared" si="117"/>
        <v>0</v>
      </c>
      <c r="L158" s="66">
        <f t="shared" si="117"/>
        <v>0</v>
      </c>
      <c r="M158" s="71">
        <f t="shared" si="117"/>
        <v>0</v>
      </c>
      <c r="N158" s="96">
        <f t="shared" si="117"/>
        <v>0</v>
      </c>
      <c r="O158" s="83">
        <f t="shared" si="117"/>
        <v>0</v>
      </c>
      <c r="P158" s="66">
        <f t="shared" si="117"/>
        <v>0</v>
      </c>
      <c r="Q158" s="101">
        <f>G158+I158+K158+M158+O158</f>
        <v>0</v>
      </c>
      <c r="R158" s="23">
        <f t="shared" ref="R158:R160" si="118">H158+J158+L158+N158+P158</f>
        <v>0</v>
      </c>
    </row>
    <row r="159" spans="1:18" ht="12" customHeight="1" x14ac:dyDescent="0.2">
      <c r="A159" s="509"/>
      <c r="B159" s="13" t="s">
        <v>10</v>
      </c>
      <c r="C159" s="488"/>
      <c r="D159" s="319"/>
      <c r="E159" s="320"/>
      <c r="F159" s="321"/>
      <c r="G159" s="72">
        <f t="shared" ref="G159:P160" si="119">G151+G155</f>
        <v>0</v>
      </c>
      <c r="H159" s="68">
        <f t="shared" si="119"/>
        <v>0</v>
      </c>
      <c r="I159" s="72">
        <f t="shared" si="119"/>
        <v>0</v>
      </c>
      <c r="J159" s="97">
        <f t="shared" si="119"/>
        <v>0</v>
      </c>
      <c r="K159" s="84">
        <f t="shared" si="119"/>
        <v>0</v>
      </c>
      <c r="L159" s="68">
        <f t="shared" si="119"/>
        <v>0</v>
      </c>
      <c r="M159" s="72">
        <f t="shared" si="119"/>
        <v>0</v>
      </c>
      <c r="N159" s="97">
        <f t="shared" si="119"/>
        <v>0</v>
      </c>
      <c r="O159" s="84">
        <f t="shared" si="119"/>
        <v>0</v>
      </c>
      <c r="P159" s="68">
        <f t="shared" si="119"/>
        <v>0</v>
      </c>
      <c r="Q159" s="28">
        <f t="shared" ref="Q159:Q160" si="120">G159+I159+K159+M159+O159</f>
        <v>0</v>
      </c>
      <c r="R159" s="20">
        <f t="shared" si="118"/>
        <v>0</v>
      </c>
    </row>
    <row r="160" spans="1:18" ht="12" customHeight="1" x14ac:dyDescent="0.2">
      <c r="A160" s="509"/>
      <c r="B160" s="13" t="s">
        <v>177</v>
      </c>
      <c r="C160" s="488"/>
      <c r="D160" s="319"/>
      <c r="E160" s="320"/>
      <c r="F160" s="321"/>
      <c r="G160" s="72">
        <f t="shared" si="119"/>
        <v>0</v>
      </c>
      <c r="H160" s="68">
        <f t="shared" si="119"/>
        <v>0</v>
      </c>
      <c r="I160" s="72">
        <f t="shared" si="119"/>
        <v>0</v>
      </c>
      <c r="J160" s="97">
        <f t="shared" si="119"/>
        <v>0</v>
      </c>
      <c r="K160" s="84">
        <f t="shared" si="119"/>
        <v>0</v>
      </c>
      <c r="L160" s="68">
        <f t="shared" si="119"/>
        <v>0</v>
      </c>
      <c r="M160" s="72">
        <f t="shared" si="119"/>
        <v>0</v>
      </c>
      <c r="N160" s="97">
        <f t="shared" si="119"/>
        <v>0</v>
      </c>
      <c r="O160" s="84">
        <f t="shared" si="119"/>
        <v>0</v>
      </c>
      <c r="P160" s="68">
        <f t="shared" si="119"/>
        <v>0</v>
      </c>
      <c r="Q160" s="102">
        <f t="shared" si="120"/>
        <v>0</v>
      </c>
      <c r="R160" s="20">
        <f t="shared" si="118"/>
        <v>0</v>
      </c>
    </row>
    <row r="161" spans="1:18" ht="15" customHeight="1" thickBot="1" x14ac:dyDescent="0.25">
      <c r="A161" s="513"/>
      <c r="B161" s="25" t="s">
        <v>178</v>
      </c>
      <c r="C161" s="489"/>
      <c r="D161" s="319"/>
      <c r="E161" s="320"/>
      <c r="F161" s="321"/>
      <c r="G161" s="73">
        <f>G158+G159+G160</f>
        <v>0</v>
      </c>
      <c r="H161" s="86">
        <f t="shared" ref="H161:R161" si="121">H158+H159+H160</f>
        <v>0</v>
      </c>
      <c r="I161" s="73">
        <f t="shared" si="121"/>
        <v>0</v>
      </c>
      <c r="J161" s="98">
        <f t="shared" si="121"/>
        <v>0</v>
      </c>
      <c r="K161" s="85">
        <f t="shared" si="121"/>
        <v>0</v>
      </c>
      <c r="L161" s="86">
        <f t="shared" si="121"/>
        <v>0</v>
      </c>
      <c r="M161" s="73">
        <f t="shared" si="121"/>
        <v>0</v>
      </c>
      <c r="N161" s="98">
        <f t="shared" si="121"/>
        <v>0</v>
      </c>
      <c r="O161" s="85">
        <f t="shared" si="121"/>
        <v>0</v>
      </c>
      <c r="P161" s="86">
        <f t="shared" si="121"/>
        <v>0</v>
      </c>
      <c r="Q161" s="77">
        <f t="shared" si="121"/>
        <v>0</v>
      </c>
      <c r="R161" s="10">
        <f t="shared" si="121"/>
        <v>0</v>
      </c>
    </row>
    <row r="162" spans="1:18" ht="15" customHeight="1" x14ac:dyDescent="0.2">
      <c r="A162" s="133" t="s">
        <v>0</v>
      </c>
      <c r="B162" s="55"/>
      <c r="C162" s="56"/>
      <c r="D162" s="316"/>
      <c r="E162" s="317"/>
      <c r="F162" s="318"/>
      <c r="G162" s="87"/>
      <c r="H162" s="56"/>
      <c r="I162" s="87"/>
      <c r="J162" s="55"/>
      <c r="K162" s="87"/>
      <c r="L162" s="56"/>
      <c r="M162" s="55"/>
      <c r="N162" s="55"/>
      <c r="O162" s="87"/>
      <c r="P162" s="56"/>
      <c r="Q162" s="55"/>
      <c r="R162" s="56"/>
    </row>
    <row r="163" spans="1:18" ht="12" customHeight="1" x14ac:dyDescent="0.2">
      <c r="A163" s="134" t="s">
        <v>51</v>
      </c>
      <c r="B163" s="28" t="s">
        <v>30</v>
      </c>
      <c r="C163" s="402" t="s">
        <v>30</v>
      </c>
      <c r="D163" s="319"/>
      <c r="E163" s="314" t="s">
        <v>201</v>
      </c>
      <c r="F163" s="315">
        <v>2</v>
      </c>
      <c r="G163" s="30" t="s">
        <v>30</v>
      </c>
      <c r="H163" s="68">
        <f>SUMIFS(Квитанции!P:P,Квитанции!B:B,G$8,Квитанции!G:G,$F163,Квитанции!K:K,$E163,Квитанции!F:F,2,Квитанции!C:C,0,Квитанции!J:J,1)</f>
        <v>0</v>
      </c>
      <c r="I163" s="30" t="s">
        <v>30</v>
      </c>
      <c r="J163" s="68">
        <f>SUMIFS(Квитанции!P:P,Квитанции!B:B,I$8,Квитанции!G:G,$F163,Квитанции!K:K,$E163,Квитанции!F:F,2,Квитанции!C:C,0,Квитанции!J:J,1)</f>
        <v>0</v>
      </c>
      <c r="K163" s="30" t="s">
        <v>30</v>
      </c>
      <c r="L163" s="68">
        <f>SUMIFS(Квитанции!P:P,Квитанции!B:B,K$8,Квитанции!G:G,$F163,Квитанции!K:K,$E163,Квитанции!F:F,2,Квитанции!C:C,0,Квитанции!J:J,1)</f>
        <v>0</v>
      </c>
      <c r="M163" s="30" t="s">
        <v>30</v>
      </c>
      <c r="N163" s="68">
        <f>SUMIFS(Квитанции!P:P,Квитанции!B:B,M$8,Квитанции!G:G,$F163,Квитанции!K:K,$E163,Квитанции!F:F,2,Квитанции!C:C,0,Квитанции!J:J,1)</f>
        <v>0</v>
      </c>
      <c r="O163" s="30" t="s">
        <v>30</v>
      </c>
      <c r="P163" s="68">
        <f>SUMIFS(Квитанции!P:P,Квитанции!B:B,O$8,Квитанции!G:G,$F163,Квитанции!K:K,$E163,Квитанции!F:F,2,Квитанции!C:C,0,Квитанции!J:J,1)</f>
        <v>0</v>
      </c>
      <c r="Q163" s="28" t="s">
        <v>30</v>
      </c>
      <c r="R163" s="20">
        <f>P163+N163+L163+J163+H163</f>
        <v>0</v>
      </c>
    </row>
    <row r="164" spans="1:18" ht="12" customHeight="1" thickBot="1" x14ac:dyDescent="0.25">
      <c r="A164" s="135" t="s">
        <v>52</v>
      </c>
      <c r="B164" s="77" t="s">
        <v>30</v>
      </c>
      <c r="C164" s="132" t="s">
        <v>30</v>
      </c>
      <c r="D164" s="319"/>
      <c r="E164" s="314" t="s">
        <v>201</v>
      </c>
      <c r="F164" s="315">
        <v>1</v>
      </c>
      <c r="G164" s="90" t="s">
        <v>30</v>
      </c>
      <c r="H164" s="86">
        <f>SUMIFS(Квитанции!P:P,Квитанции!B:B,G$8,Квитанции!G:G,$F164,Квитанции!K:K,$E164,Квитанции!F:F,2,Квитанции!C:C,0,Квитанции!J:J,1)</f>
        <v>0</v>
      </c>
      <c r="I164" s="90" t="s">
        <v>30</v>
      </c>
      <c r="J164" s="86">
        <f>SUMIFS(Квитанции!P:P,Квитанции!B:B,I$8,Квитанции!G:G,$F164,Квитанции!K:K,$E164,Квитанции!F:F,2,Квитанции!C:C,0,Квитанции!J:J,1)</f>
        <v>0</v>
      </c>
      <c r="K164" s="90" t="s">
        <v>30</v>
      </c>
      <c r="L164" s="86">
        <f>SUMIFS(Квитанции!P:P,Квитанции!B:B,K$8,Квитанции!G:G,$F164,Квитанции!K:K,$E164,Квитанции!F:F,2,Квитанции!C:C,0,Квитанции!J:J,1)</f>
        <v>0</v>
      </c>
      <c r="M164" s="90" t="s">
        <v>30</v>
      </c>
      <c r="N164" s="86">
        <f>SUMIFS(Квитанции!P:P,Квитанции!B:B,M$8,Квитанции!G:G,$F164,Квитанции!K:K,$E164,Квитанции!F:F,2,Квитанции!C:C,0,Квитанции!J:J,1)</f>
        <v>0</v>
      </c>
      <c r="O164" s="90" t="s">
        <v>30</v>
      </c>
      <c r="P164" s="86">
        <f>SUMIFS(Квитанции!P:P,Квитанции!B:B,O$8,Квитанции!G:G,$F164,Квитанции!K:K,$E164,Квитанции!F:F,2,Квитанции!C:C,0,Квитанции!J:J,1)</f>
        <v>0</v>
      </c>
      <c r="Q164" s="28" t="s">
        <v>30</v>
      </c>
      <c r="R164" s="10">
        <f t="shared" ref="R164" si="122">P164+N164+L164+J164+H164</f>
        <v>0</v>
      </c>
    </row>
    <row r="165" spans="1:18" ht="12" customHeight="1" x14ac:dyDescent="0.2">
      <c r="A165" s="508" t="s">
        <v>13</v>
      </c>
      <c r="B165" s="15" t="s">
        <v>176</v>
      </c>
      <c r="C165" s="487" t="s">
        <v>16</v>
      </c>
      <c r="D165" s="313">
        <v>1</v>
      </c>
      <c r="E165" s="314" t="s">
        <v>13</v>
      </c>
      <c r="F165" s="315">
        <v>1</v>
      </c>
      <c r="G165" s="83">
        <f>SUMIFS(Абоненты!L:L,Абоненты!B:B,G$8,Абоненты!C:C,0,Абоненты!D:D,$B165,Абоненты!E:E,$D165,Абоненты!F:F,$F165,Абоненты!J:J,$E165,Абоненты!I:I,1)</f>
        <v>0</v>
      </c>
      <c r="H165" s="211">
        <f>SUMIFS(Квитанции!P:P,Квитанции!B:B,G$8,Квитанции!D:D,$B165,Квитанции!E:E,$D165,Квитанции!K:K,$E165,Квитанции!F:F,$F165,Квитанции!C:C,0,Квитанции!J:J,1)</f>
        <v>0</v>
      </c>
      <c r="I165" s="71">
        <f>SUMIFS(Абоненты!L:L,Абоненты!B:B,I$8,Абоненты!C:C,0,Абоненты!D:D,$B165,Абоненты!E:E,$D165,Абоненты!F:F,$F165,Абоненты!J:J,$E165,Абоненты!I:I,1)</f>
        <v>0</v>
      </c>
      <c r="J165" s="96">
        <f>SUMIFS(Квитанции!P:P,Квитанции!B:B,I$8,Квитанции!D:D,$B165,Квитанции!E:E,$D165,Квитанции!K:K,$E165,Квитанции!F:F,$F165,Квитанции!C:C,0,Квитанции!J:J,1)</f>
        <v>0</v>
      </c>
      <c r="K165" s="83">
        <f>SUMIFS(Абоненты!L:L,Абоненты!B:B,K$8,Абоненты!C:C,0,Абоненты!D:D,$B165,Абоненты!E:E,$D165,Абоненты!F:F,$F165,Абоненты!J:J,$E165,Абоненты!I:I,1)</f>
        <v>0</v>
      </c>
      <c r="L165" s="66">
        <f>SUMIFS(Квитанции!P:P,Квитанции!B:B,K$8,Квитанции!D:D,$B165,Квитанции!E:E,$D165,Квитанции!K:K,$E165,Квитанции!F:F,$F165,Квитанции!C:C,0,Квитанции!J:J,1)</f>
        <v>0</v>
      </c>
      <c r="M165" s="71">
        <f>SUMIFS(Абоненты!L:L,Абоненты!B:B,M$8,Абоненты!C:C,0,Абоненты!D:D,$B165,Абоненты!E:E,$D165,Абоненты!F:F,$F165,Абоненты!J:J,$E165,Абоненты!I:I,1)</f>
        <v>0</v>
      </c>
      <c r="N165" s="96">
        <f>SUMIFS(Квитанции!P:P,Квитанции!B:B,M$8,Квитанции!D:D,$B165,Квитанции!E:E,$D165,Квитанции!K:K,$E165,Квитанции!F:F,$F165,Квитанции!C:C,0,Квитанции!J:J,1)</f>
        <v>0</v>
      </c>
      <c r="O165" s="83">
        <f>SUMIFS(Абоненты!L:L,Абоненты!B:B,O$8,Абоненты!C:C,0,Абоненты!D:D,$B165,Абоненты!E:E,$D165,Абоненты!F:F,$F165,Абоненты!J:J,$E165,Абоненты!I:I,1)</f>
        <v>0</v>
      </c>
      <c r="P165" s="66">
        <f>SUMIFS(Квитанции!P:P,Квитанции!B:B,O$8,Квитанции!D:D,$B165,Квитанции!E:E,$D165,Квитанции!K:K,$E165,Квитанции!F:F,$F165,Квитанции!C:C,0,Квитанции!J:J,1)</f>
        <v>0</v>
      </c>
      <c r="Q165" s="101">
        <f>G165+I165+K165+M165+O165</f>
        <v>0</v>
      </c>
      <c r="R165" s="23">
        <f>H165+J165+L165+N165+P165</f>
        <v>0</v>
      </c>
    </row>
    <row r="166" spans="1:18" ht="12" customHeight="1" x14ac:dyDescent="0.2">
      <c r="A166" s="509"/>
      <c r="B166" s="13" t="s">
        <v>10</v>
      </c>
      <c r="C166" s="488"/>
      <c r="D166" s="313">
        <v>1</v>
      </c>
      <c r="E166" s="314" t="s">
        <v>13</v>
      </c>
      <c r="F166" s="315">
        <v>1</v>
      </c>
      <c r="G166" s="89">
        <f>SUMIFS(Абоненты!L:L,Абоненты!B:B,G$8,Абоненты!C:C,0,Абоненты!D:D,$B166,Абоненты!E:E,$D166,Абоненты!F:F,$F166,Абоненты!J:J,$E166,Абоненты!I:I,1)</f>
        <v>0</v>
      </c>
      <c r="H166" s="326">
        <f>SUMIFS(Квитанции!P:P,Квитанции!B:B,G$8,Квитанции!D:D,$B166,Квитанции!E:E,$D166,Квитанции!K:K,$E166,Квитанции!F:F,$F166,Квитанции!C:C,0,Квитанции!J:J,1)</f>
        <v>0</v>
      </c>
      <c r="I166" s="72">
        <f>SUMIFS(Абоненты!L:L,Абоненты!B:B,I$8,Абоненты!C:C,0,Абоненты!D:D,$B166,Абоненты!E:E,$D166,Абоненты!F:F,$F166,Абоненты!J:J,$E166,Абоненты!I:I,1)</f>
        <v>0</v>
      </c>
      <c r="J166" s="97">
        <f>SUMIFS(Квитанции!P:P,Квитанции!B:B,I$8,Квитанции!D:D,$B166,Квитанции!E:E,$D166,Квитанции!K:K,$E166,Квитанции!F:F,$F166,Квитанции!C:C,0,Квитанции!J:J,1)</f>
        <v>0</v>
      </c>
      <c r="K166" s="89">
        <f>SUMIFS(Абоненты!L:L,Абоненты!B:B,K$8,Абоненты!C:C,0,Абоненты!D:D,$B166,Абоненты!E:E,$D166,Абоненты!F:F,$F166,Абоненты!J:J,$E166,Абоненты!I:I,1)</f>
        <v>0</v>
      </c>
      <c r="L166" s="248">
        <f>SUMIFS(Квитанции!P:P,Квитанции!B:B,K$8,Квитанции!D:D,$B166,Квитанции!E:E,$D166,Квитанции!K:K,$E166,Квитанции!F:F,$F166,Квитанции!C:C,0,Квитанции!J:J,1)</f>
        <v>0</v>
      </c>
      <c r="M166" s="75">
        <f>SUMIFS(Абоненты!L:L,Абоненты!B:B,M$8,Абоненты!C:C,0,Абоненты!D:D,$B166,Абоненты!E:E,$D166,Абоненты!F:F,$F166,Абоненты!J:J,$E166,Абоненты!I:I,1)</f>
        <v>0</v>
      </c>
      <c r="N166" s="246">
        <f>SUMIFS(Квитанции!P:P,Квитанции!B:B,M$8,Квитанции!D:D,$B166,Квитанции!E:E,$D166,Квитанции!K:K,$E166,Квитанции!F:F,$F166,Квитанции!C:C,0,Квитанции!J:J,1)</f>
        <v>0</v>
      </c>
      <c r="O166" s="89">
        <f>SUMIFS(Абоненты!L:L,Абоненты!B:B,O$8,Абоненты!C:C,0,Абоненты!D:D,$B166,Абоненты!E:E,$D166,Абоненты!F:F,$F166,Абоненты!J:J,$E166,Абоненты!I:I,1)</f>
        <v>0</v>
      </c>
      <c r="P166" s="248">
        <f>SUMIFS(Квитанции!P:P,Квитанции!B:B,O$8,Квитанции!D:D,$B166,Квитанции!E:E,$D166,Квитанции!K:K,$E166,Квитанции!F:F,$F166,Квитанции!C:C,0,Квитанции!J:J,1)</f>
        <v>0</v>
      </c>
      <c r="Q166" s="28">
        <f t="shared" ref="Q166:R167" si="123">G166+I166+K166+M166+O166</f>
        <v>0</v>
      </c>
      <c r="R166" s="20">
        <f t="shared" si="123"/>
        <v>0</v>
      </c>
    </row>
    <row r="167" spans="1:18" ht="12" customHeight="1" x14ac:dyDescent="0.2">
      <c r="A167" s="509"/>
      <c r="B167" s="13" t="s">
        <v>177</v>
      </c>
      <c r="C167" s="488"/>
      <c r="D167" s="313">
        <v>1</v>
      </c>
      <c r="E167" s="314" t="s">
        <v>13</v>
      </c>
      <c r="F167" s="315">
        <v>1</v>
      </c>
      <c r="G167" s="84">
        <f>SUMIFS(Абоненты!L:L,Абоненты!B:B,G$8,Абоненты!C:C,0,Абоненты!D:D,$B167,Абоненты!E:E,$D167,Абоненты!F:F,$F167,Абоненты!J:J,$E167,Абоненты!I:I,1)</f>
        <v>0</v>
      </c>
      <c r="H167" s="326">
        <f>SUMIFS(Квитанции!P:P,Квитанции!B:B,G$8,Квитанции!D:D,$B167,Квитанции!E:E,$D167,Квитанции!K:K,$E167,Квитанции!F:F,$F167,Квитанции!C:C,0,Квитанции!J:J,1)</f>
        <v>0</v>
      </c>
      <c r="I167" s="72">
        <f>SUMIFS(Абоненты!L:L,Абоненты!B:B,I$8,Абоненты!C:C,0,Абоненты!D:D,$B167,Абоненты!E:E,$D167,Абоненты!F:F,$F167,Абоненты!J:J,$E167,Абоненты!I:I,1)</f>
        <v>0</v>
      </c>
      <c r="J167" s="97">
        <f>SUMIFS(Квитанции!P:P,Квитанции!B:B,I$8,Квитанции!D:D,$B167,Квитанции!E:E,$D167,Квитанции!K:K,$E167,Квитанции!F:F,$F167,Квитанции!C:C,0,Квитанции!J:J,1)</f>
        <v>0</v>
      </c>
      <c r="K167" s="89">
        <f>SUMIFS(Абоненты!L:L,Абоненты!B:B,K$8,Абоненты!C:C,0,Абоненты!D:D,$B167,Абоненты!E:E,$D167,Абоненты!F:F,$F167,Абоненты!J:J,$E167,Абоненты!I:I,1)</f>
        <v>0</v>
      </c>
      <c r="L167" s="248">
        <f>SUMIFS(Квитанции!P:P,Квитанции!B:B,K$8,Квитанции!D:D,$B167,Квитанции!E:E,$D167,Квитанции!K:K,$E167,Квитанции!F:F,$F167,Квитанции!C:C,0,Квитанции!J:J,1)</f>
        <v>0</v>
      </c>
      <c r="M167" s="75">
        <f>SUMIFS(Абоненты!L:L,Абоненты!B:B,M$8,Абоненты!C:C,0,Абоненты!D:D,$B167,Абоненты!E:E,$D167,Абоненты!F:F,$F167,Абоненты!J:J,$E167,Абоненты!I:I,1)</f>
        <v>0</v>
      </c>
      <c r="N167" s="246">
        <f>SUMIFS(Квитанции!P:P,Квитанции!B:B,M$8,Квитанции!D:D,$B167,Квитанции!E:E,$D167,Квитанции!K:K,$E167,Квитанции!F:F,$F167,Квитанции!C:C,0,Квитанции!J:J,1)</f>
        <v>0</v>
      </c>
      <c r="O167" s="89">
        <f>SUMIFS(Абоненты!L:L,Абоненты!B:B,O$8,Абоненты!C:C,0,Абоненты!D:D,$B167,Абоненты!E:E,$D167,Абоненты!F:F,$F167,Абоненты!J:J,$E167,Абоненты!I:I,1)</f>
        <v>0</v>
      </c>
      <c r="P167" s="248">
        <f>SUMIFS(Квитанции!P:P,Квитанции!B:B,O$8,Квитанции!D:D,$B167,Квитанции!E:E,$D167,Квитанции!K:K,$E167,Квитанции!F:F,$F167,Квитанции!C:C,0,Квитанции!J:J,1)</f>
        <v>0</v>
      </c>
      <c r="Q167" s="102">
        <f t="shared" si="123"/>
        <v>0</v>
      </c>
      <c r="R167" s="20">
        <f t="shared" si="123"/>
        <v>0</v>
      </c>
    </row>
    <row r="168" spans="1:18" ht="16.149999999999999" customHeight="1" thickBot="1" x14ac:dyDescent="0.25">
      <c r="A168" s="513"/>
      <c r="B168" s="25" t="s">
        <v>178</v>
      </c>
      <c r="C168" s="489"/>
      <c r="D168" s="319"/>
      <c r="E168" s="320"/>
      <c r="F168" s="321"/>
      <c r="G168" s="77">
        <f>G165+G166+G167</f>
        <v>0</v>
      </c>
      <c r="H168" s="10">
        <f t="shared" ref="H168:R168" si="124">H165+H166+H167</f>
        <v>0</v>
      </c>
      <c r="I168" s="77">
        <f t="shared" si="124"/>
        <v>0</v>
      </c>
      <c r="J168" s="39">
        <f t="shared" si="124"/>
        <v>0</v>
      </c>
      <c r="K168" s="90">
        <f t="shared" si="124"/>
        <v>0</v>
      </c>
      <c r="L168" s="10">
        <f t="shared" si="124"/>
        <v>0</v>
      </c>
      <c r="M168" s="77">
        <f t="shared" si="124"/>
        <v>0</v>
      </c>
      <c r="N168" s="39">
        <f t="shared" si="124"/>
        <v>0</v>
      </c>
      <c r="O168" s="90">
        <f t="shared" si="124"/>
        <v>0</v>
      </c>
      <c r="P168" s="10">
        <f t="shared" si="124"/>
        <v>0</v>
      </c>
      <c r="Q168" s="77">
        <f t="shared" si="124"/>
        <v>0</v>
      </c>
      <c r="R168" s="10">
        <f t="shared" si="124"/>
        <v>0</v>
      </c>
    </row>
    <row r="169" spans="1:18" ht="11.45" customHeight="1" thickBot="1" x14ac:dyDescent="0.25">
      <c r="A169" s="111">
        <v>1</v>
      </c>
      <c r="B169" s="106">
        <v>2</v>
      </c>
      <c r="C169" s="115">
        <v>3</v>
      </c>
      <c r="D169" s="319"/>
      <c r="E169" s="320"/>
      <c r="F169" s="321"/>
      <c r="G169" s="308">
        <v>4</v>
      </c>
      <c r="H169" s="108">
        <v>5</v>
      </c>
      <c r="I169" s="113">
        <v>6</v>
      </c>
      <c r="J169" s="108">
        <v>7</v>
      </c>
      <c r="K169" s="114">
        <v>8</v>
      </c>
      <c r="L169" s="108">
        <v>9</v>
      </c>
      <c r="M169" s="113">
        <v>10</v>
      </c>
      <c r="N169" s="108">
        <v>11</v>
      </c>
      <c r="O169" s="114">
        <v>12</v>
      </c>
      <c r="P169" s="108">
        <v>13</v>
      </c>
      <c r="Q169" s="106">
        <v>14</v>
      </c>
      <c r="R169" s="115">
        <v>15</v>
      </c>
    </row>
    <row r="170" spans="1:18" ht="12" customHeight="1" x14ac:dyDescent="0.2">
      <c r="A170" s="508" t="s">
        <v>13</v>
      </c>
      <c r="B170" s="15" t="s">
        <v>176</v>
      </c>
      <c r="C170" s="487" t="s">
        <v>17</v>
      </c>
      <c r="D170" s="313">
        <v>3</v>
      </c>
      <c r="E170" s="314" t="s">
        <v>13</v>
      </c>
      <c r="F170" s="315">
        <v>1</v>
      </c>
      <c r="G170" s="83">
        <f>SUMIFS(Абоненты!L:L,Абоненты!B:B,G$8,Абоненты!C:C,0,Абоненты!D:D,$B170,Абоненты!E:E,$D170,Абоненты!F:F,$F170,Абоненты!J:J,$E170,Абоненты!I:I,1)</f>
        <v>0</v>
      </c>
      <c r="H170" s="211">
        <f>SUMIFS(Квитанции!P:P,Квитанции!B:B,G$8,Квитанции!D:D,$B170,Квитанции!E:E,$D170,Квитанции!K:K,$E170,Квитанции!F:F,$F170,Квитанции!C:C,0,Квитанции!J:J,1)</f>
        <v>0</v>
      </c>
      <c r="I170" s="71">
        <f>SUMIFS(Абоненты!L:L,Абоненты!B:B,I$8,Абоненты!C:C,0,Абоненты!D:D,$B170,Абоненты!E:E,$D170,Абоненты!F:F,$F170,Абоненты!J:J,$E170,Абоненты!I:I,1)</f>
        <v>0</v>
      </c>
      <c r="J170" s="96">
        <f>SUMIFS(Квитанции!P:P,Квитанции!B:B,I$8,Квитанции!D:D,$B170,Квитанции!E:E,$D170,Квитанции!K:K,$E170,Квитанции!F:F,$F170,Квитанции!C:C,0,Квитанции!J:J,1)</f>
        <v>0</v>
      </c>
      <c r="K170" s="83">
        <f>SUMIFS(Абоненты!L:L,Абоненты!B:B,K$8,Абоненты!C:C,0,Абоненты!D:D,$B170,Абоненты!E:E,$D170,Абоненты!F:F,$F170,Абоненты!J:J,$E170,Абоненты!I:I,1)</f>
        <v>0</v>
      </c>
      <c r="L170" s="66">
        <f>SUMIFS(Квитанции!P:P,Квитанции!B:B,K$8,Квитанции!D:D,$B170,Квитанции!E:E,$D170,Квитанции!K:K,$E170,Квитанции!F:F,$F170,Квитанции!C:C,0,Квитанции!J:J,1)</f>
        <v>0</v>
      </c>
      <c r="M170" s="71">
        <f>SUMIFS(Абоненты!L:L,Абоненты!B:B,M$8,Абоненты!C:C,0,Абоненты!D:D,$B170,Абоненты!E:E,$D170,Абоненты!F:F,$F170,Абоненты!J:J,$E170,Абоненты!I:I,1)</f>
        <v>0</v>
      </c>
      <c r="N170" s="96">
        <f>SUMIFS(Квитанции!P:P,Квитанции!B:B,M$8,Квитанции!D:D,$B170,Квитанции!E:E,$D170,Квитанции!K:K,$E170,Квитанции!F:F,$F170,Квитанции!C:C,0,Квитанции!J:J,1)</f>
        <v>0</v>
      </c>
      <c r="O170" s="83">
        <f>SUMIFS(Абоненты!L:L,Абоненты!B:B,O$8,Абоненты!C:C,0,Абоненты!D:D,$B170,Абоненты!E:E,$D170,Абоненты!F:F,$F170,Абоненты!J:J,$E170,Абоненты!I:I,1)</f>
        <v>0</v>
      </c>
      <c r="P170" s="66">
        <f>SUMIFS(Квитанции!P:P,Квитанции!B:B,O$8,Квитанции!D:D,$B170,Квитанции!E:E,$D170,Квитанции!K:K,$E170,Квитанции!F:F,$F170,Квитанции!C:C,0,Квитанции!J:J,1)</f>
        <v>0</v>
      </c>
      <c r="Q170" s="101">
        <f>G170+I170+K170+M170+O170</f>
        <v>0</v>
      </c>
      <c r="R170" s="23">
        <f t="shared" ref="R170:R172" si="125">H170+J170+L170+N170+P170</f>
        <v>0</v>
      </c>
    </row>
    <row r="171" spans="1:18" ht="12" customHeight="1" x14ac:dyDescent="0.2">
      <c r="A171" s="509"/>
      <c r="B171" s="13" t="s">
        <v>10</v>
      </c>
      <c r="C171" s="488"/>
      <c r="D171" s="313">
        <v>3</v>
      </c>
      <c r="E171" s="314" t="s">
        <v>13</v>
      </c>
      <c r="F171" s="315">
        <v>1</v>
      </c>
      <c r="G171" s="89">
        <f>SUMIFS(Абоненты!L:L,Абоненты!B:B,G$8,Абоненты!C:C,0,Абоненты!D:D,$B171,Абоненты!E:E,$D171,Абоненты!F:F,$F171,Абоненты!J:J,$E171,Абоненты!I:I,1)</f>
        <v>0</v>
      </c>
      <c r="H171" s="326">
        <f>SUMIFS(Квитанции!P:P,Квитанции!B:B,G$8,Квитанции!D:D,$B171,Квитанции!E:E,$D171,Квитанции!K:K,$E171,Квитанции!F:F,$F171,Квитанции!C:C,0,Квитанции!J:J,1)</f>
        <v>0</v>
      </c>
      <c r="I171" s="72">
        <f>SUMIFS(Абоненты!L:L,Абоненты!B:B,I$8,Абоненты!C:C,0,Абоненты!D:D,$B171,Абоненты!E:E,$D171,Абоненты!F:F,$F171,Абоненты!J:J,$E171,Абоненты!I:I,1)</f>
        <v>0</v>
      </c>
      <c r="J171" s="97">
        <f>SUMIFS(Квитанции!P:P,Квитанции!B:B,I$8,Квитанции!D:D,$B171,Квитанции!E:E,$D171,Квитанции!K:K,$E171,Квитанции!F:F,$F171,Квитанции!C:C,0,Квитанции!J:J,1)</f>
        <v>0</v>
      </c>
      <c r="K171" s="89">
        <f>SUMIFS(Абоненты!L:L,Абоненты!B:B,K$8,Абоненты!C:C,0,Абоненты!D:D,$B171,Абоненты!E:E,$D171,Абоненты!F:F,$F171,Абоненты!J:J,$E171,Абоненты!I:I,1)</f>
        <v>0</v>
      </c>
      <c r="L171" s="248">
        <f>SUMIFS(Квитанции!P:P,Квитанции!B:B,K$8,Квитанции!D:D,$B171,Квитанции!E:E,$D171,Квитанции!K:K,$E171,Квитанции!F:F,$F171,Квитанции!C:C,0,Квитанции!J:J,1)</f>
        <v>0</v>
      </c>
      <c r="M171" s="75">
        <f>SUMIFS(Абоненты!L:L,Абоненты!B:B,M$8,Абоненты!C:C,0,Абоненты!D:D,$B171,Абоненты!E:E,$D171,Абоненты!F:F,$F171,Абоненты!J:J,$E171,Абоненты!I:I,1)</f>
        <v>0</v>
      </c>
      <c r="N171" s="246">
        <f>SUMIFS(Квитанции!P:P,Квитанции!B:B,M$8,Квитанции!D:D,$B171,Квитанции!E:E,$D171,Квитанции!K:K,$E171,Квитанции!F:F,$F171,Квитанции!C:C,0,Квитанции!J:J,1)</f>
        <v>0</v>
      </c>
      <c r="O171" s="89">
        <f>SUMIFS(Абоненты!L:L,Абоненты!B:B,O$8,Абоненты!C:C,0,Абоненты!D:D,$B171,Абоненты!E:E,$D171,Абоненты!F:F,$F171,Абоненты!J:J,$E171,Абоненты!I:I,1)</f>
        <v>0</v>
      </c>
      <c r="P171" s="248">
        <f>SUMIFS(Квитанции!P:P,Квитанции!B:B,O$8,Квитанции!D:D,$B171,Квитанции!E:E,$D171,Квитанции!K:K,$E171,Квитанции!F:F,$F171,Квитанции!C:C,0,Квитанции!J:J,1)</f>
        <v>0</v>
      </c>
      <c r="Q171" s="28">
        <f t="shared" ref="Q171:Q172" si="126">G171+I171+K171+M171+O171</f>
        <v>0</v>
      </c>
      <c r="R171" s="20">
        <f t="shared" si="125"/>
        <v>0</v>
      </c>
    </row>
    <row r="172" spans="1:18" ht="12" customHeight="1" x14ac:dyDescent="0.2">
      <c r="A172" s="509"/>
      <c r="B172" s="13" t="s">
        <v>177</v>
      </c>
      <c r="C172" s="488"/>
      <c r="D172" s="313">
        <v>3</v>
      </c>
      <c r="E172" s="314" t="s">
        <v>13</v>
      </c>
      <c r="F172" s="315">
        <v>1</v>
      </c>
      <c r="G172" s="84">
        <f>SUMIFS(Абоненты!L:L,Абоненты!B:B,G$8,Абоненты!C:C,0,Абоненты!D:D,$B172,Абоненты!E:E,$D172,Абоненты!F:F,$F172,Абоненты!J:J,$E172,Абоненты!I:I,1)</f>
        <v>0</v>
      </c>
      <c r="H172" s="326">
        <f>SUMIFS(Квитанции!P:P,Квитанции!B:B,G$8,Квитанции!D:D,$B172,Квитанции!E:E,$D172,Квитанции!K:K,$E172,Квитанции!F:F,$F172,Квитанции!C:C,0,Квитанции!J:J,1)</f>
        <v>0</v>
      </c>
      <c r="I172" s="72">
        <f>SUMIFS(Абоненты!L:L,Абоненты!B:B,I$8,Абоненты!C:C,0,Абоненты!D:D,$B172,Абоненты!E:E,$D172,Абоненты!F:F,$F172,Абоненты!J:J,$E172,Абоненты!I:I,1)</f>
        <v>0</v>
      </c>
      <c r="J172" s="97">
        <f>SUMIFS(Квитанции!P:P,Квитанции!B:B,I$8,Квитанции!D:D,$B172,Квитанции!E:E,$D172,Квитанции!K:K,$E172,Квитанции!F:F,$F172,Квитанции!C:C,0,Квитанции!J:J,1)</f>
        <v>0</v>
      </c>
      <c r="K172" s="89">
        <f>SUMIFS(Абоненты!L:L,Абоненты!B:B,K$8,Абоненты!C:C,0,Абоненты!D:D,$B172,Абоненты!E:E,$D172,Абоненты!F:F,$F172,Абоненты!J:J,$E172,Абоненты!I:I,1)</f>
        <v>0</v>
      </c>
      <c r="L172" s="248">
        <f>SUMIFS(Квитанции!P:P,Квитанции!B:B,K$8,Квитанции!D:D,$B172,Квитанции!E:E,$D172,Квитанции!K:K,$E172,Квитанции!F:F,$F172,Квитанции!C:C,0,Квитанции!J:J,1)</f>
        <v>0</v>
      </c>
      <c r="M172" s="75">
        <f>SUMIFS(Абоненты!L:L,Абоненты!B:B,M$8,Абоненты!C:C,0,Абоненты!D:D,$B172,Абоненты!E:E,$D172,Абоненты!F:F,$F172,Абоненты!J:J,$E172,Абоненты!I:I,1)</f>
        <v>0</v>
      </c>
      <c r="N172" s="246">
        <f>SUMIFS(Квитанции!P:P,Квитанции!B:B,M$8,Квитанции!D:D,$B172,Квитанции!E:E,$D172,Квитанции!K:K,$E172,Квитанции!F:F,$F172,Квитанции!C:C,0,Квитанции!J:J,1)</f>
        <v>0</v>
      </c>
      <c r="O172" s="89">
        <f>SUMIFS(Абоненты!L:L,Абоненты!B:B,O$8,Абоненты!C:C,0,Абоненты!D:D,$B172,Абоненты!E:E,$D172,Абоненты!F:F,$F172,Абоненты!J:J,$E172,Абоненты!I:I,1)</f>
        <v>0</v>
      </c>
      <c r="P172" s="248">
        <f>SUMIFS(Квитанции!P:P,Квитанции!B:B,O$8,Квитанции!D:D,$B172,Квитанции!E:E,$D172,Квитанции!K:K,$E172,Квитанции!F:F,$F172,Квитанции!C:C,0,Квитанции!J:J,1)</f>
        <v>0</v>
      </c>
      <c r="Q172" s="102">
        <f t="shared" si="126"/>
        <v>0</v>
      </c>
      <c r="R172" s="20">
        <f t="shared" si="125"/>
        <v>0</v>
      </c>
    </row>
    <row r="173" spans="1:18" ht="12" customHeight="1" thickBot="1" x14ac:dyDescent="0.25">
      <c r="A173" s="509"/>
      <c r="B173" s="25" t="s">
        <v>178</v>
      </c>
      <c r="C173" s="489"/>
      <c r="D173" s="319"/>
      <c r="E173" s="320"/>
      <c r="F173" s="321"/>
      <c r="G173" s="77">
        <f>G170+G171+G172</f>
        <v>0</v>
      </c>
      <c r="H173" s="10">
        <f t="shared" ref="H173:R173" si="127">H170+H171+H172</f>
        <v>0</v>
      </c>
      <c r="I173" s="77">
        <f t="shared" si="127"/>
        <v>0</v>
      </c>
      <c r="J173" s="39">
        <f t="shared" si="127"/>
        <v>0</v>
      </c>
      <c r="K173" s="90">
        <f t="shared" si="127"/>
        <v>0</v>
      </c>
      <c r="L173" s="10">
        <f t="shared" si="127"/>
        <v>0</v>
      </c>
      <c r="M173" s="77">
        <f t="shared" si="127"/>
        <v>0</v>
      </c>
      <c r="N173" s="39">
        <f t="shared" si="127"/>
        <v>0</v>
      </c>
      <c r="O173" s="90">
        <f t="shared" si="127"/>
        <v>0</v>
      </c>
      <c r="P173" s="10">
        <f t="shared" si="127"/>
        <v>0</v>
      </c>
      <c r="Q173" s="77">
        <f t="shared" si="127"/>
        <v>0</v>
      </c>
      <c r="R173" s="10">
        <f t="shared" si="127"/>
        <v>0</v>
      </c>
    </row>
    <row r="174" spans="1:18" ht="11.65" customHeight="1" x14ac:dyDescent="0.2">
      <c r="A174" s="509"/>
      <c r="B174" s="15" t="s">
        <v>176</v>
      </c>
      <c r="C174" s="487" t="s">
        <v>18</v>
      </c>
      <c r="D174" s="319"/>
      <c r="E174" s="320"/>
      <c r="F174" s="321"/>
      <c r="G174" s="76">
        <f>G165+G170</f>
        <v>0</v>
      </c>
      <c r="H174" s="23">
        <f t="shared" ref="H174:P174" si="128">H165+H170</f>
        <v>0</v>
      </c>
      <c r="I174" s="76">
        <f t="shared" si="128"/>
        <v>0</v>
      </c>
      <c r="J174" s="38">
        <f t="shared" si="128"/>
        <v>0</v>
      </c>
      <c r="K174" s="29">
        <f t="shared" si="128"/>
        <v>0</v>
      </c>
      <c r="L174" s="23">
        <f t="shared" si="128"/>
        <v>0</v>
      </c>
      <c r="M174" s="76">
        <f t="shared" si="128"/>
        <v>0</v>
      </c>
      <c r="N174" s="38">
        <f t="shared" si="128"/>
        <v>0</v>
      </c>
      <c r="O174" s="29">
        <f t="shared" si="128"/>
        <v>0</v>
      </c>
      <c r="P174" s="23">
        <f t="shared" si="128"/>
        <v>0</v>
      </c>
      <c r="Q174" s="101">
        <f>G174+I174+K174+M174+O174</f>
        <v>0</v>
      </c>
      <c r="R174" s="23">
        <f t="shared" ref="R174:R176" si="129">H174+J174+L174+N174+P174</f>
        <v>0</v>
      </c>
    </row>
    <row r="175" spans="1:18" ht="11.65" customHeight="1" x14ac:dyDescent="0.2">
      <c r="A175" s="509"/>
      <c r="B175" s="13" t="s">
        <v>10</v>
      </c>
      <c r="C175" s="488"/>
      <c r="D175" s="319"/>
      <c r="E175" s="320"/>
      <c r="F175" s="321"/>
      <c r="G175" s="28">
        <f t="shared" ref="G175:P176" si="130">G166+G171</f>
        <v>0</v>
      </c>
      <c r="H175" s="20">
        <f t="shared" si="130"/>
        <v>0</v>
      </c>
      <c r="I175" s="28">
        <f t="shared" si="130"/>
        <v>0</v>
      </c>
      <c r="J175" s="34">
        <f t="shared" si="130"/>
        <v>0</v>
      </c>
      <c r="K175" s="30">
        <f t="shared" si="130"/>
        <v>0</v>
      </c>
      <c r="L175" s="20">
        <f t="shared" si="130"/>
        <v>0</v>
      </c>
      <c r="M175" s="28">
        <f t="shared" si="130"/>
        <v>0</v>
      </c>
      <c r="N175" s="34">
        <f t="shared" si="130"/>
        <v>0</v>
      </c>
      <c r="O175" s="30">
        <f t="shared" si="130"/>
        <v>0</v>
      </c>
      <c r="P175" s="20">
        <f t="shared" si="130"/>
        <v>0</v>
      </c>
      <c r="Q175" s="28">
        <f t="shared" ref="Q175:Q176" si="131">G175+I175+K175+M175+O175</f>
        <v>0</v>
      </c>
      <c r="R175" s="20">
        <f t="shared" si="129"/>
        <v>0</v>
      </c>
    </row>
    <row r="176" spans="1:18" ht="11.65" customHeight="1" x14ac:dyDescent="0.2">
      <c r="A176" s="509"/>
      <c r="B176" s="13" t="s">
        <v>177</v>
      </c>
      <c r="C176" s="488"/>
      <c r="D176" s="319"/>
      <c r="E176" s="320"/>
      <c r="F176" s="321"/>
      <c r="G176" s="28">
        <f t="shared" si="130"/>
        <v>0</v>
      </c>
      <c r="H176" s="20">
        <f t="shared" si="130"/>
        <v>0</v>
      </c>
      <c r="I176" s="28">
        <f t="shared" si="130"/>
        <v>0</v>
      </c>
      <c r="J176" s="34">
        <f t="shared" si="130"/>
        <v>0</v>
      </c>
      <c r="K176" s="30">
        <f t="shared" si="130"/>
        <v>0</v>
      </c>
      <c r="L176" s="20">
        <f t="shared" si="130"/>
        <v>0</v>
      </c>
      <c r="M176" s="28">
        <f t="shared" si="130"/>
        <v>0</v>
      </c>
      <c r="N176" s="34">
        <f t="shared" si="130"/>
        <v>0</v>
      </c>
      <c r="O176" s="30">
        <f t="shared" si="130"/>
        <v>0</v>
      </c>
      <c r="P176" s="20">
        <f t="shared" si="130"/>
        <v>0</v>
      </c>
      <c r="Q176" s="102">
        <f t="shared" si="131"/>
        <v>0</v>
      </c>
      <c r="R176" s="20">
        <f t="shared" si="129"/>
        <v>0</v>
      </c>
    </row>
    <row r="177" spans="1:18" ht="11.65" customHeight="1" thickBot="1" x14ac:dyDescent="0.25">
      <c r="A177" s="513"/>
      <c r="B177" s="25" t="s">
        <v>178</v>
      </c>
      <c r="C177" s="489"/>
      <c r="D177" s="319"/>
      <c r="E177" s="320"/>
      <c r="F177" s="321"/>
      <c r="G177" s="77">
        <f>G174+G175+G176</f>
        <v>0</v>
      </c>
      <c r="H177" s="10">
        <f t="shared" ref="H177:R177" si="132">H174+H175+H176</f>
        <v>0</v>
      </c>
      <c r="I177" s="77">
        <f t="shared" si="132"/>
        <v>0</v>
      </c>
      <c r="J177" s="39">
        <f t="shared" si="132"/>
        <v>0</v>
      </c>
      <c r="K177" s="90">
        <f t="shared" si="132"/>
        <v>0</v>
      </c>
      <c r="L177" s="10">
        <f t="shared" si="132"/>
        <v>0</v>
      </c>
      <c r="M177" s="77">
        <f t="shared" si="132"/>
        <v>0</v>
      </c>
      <c r="N177" s="39">
        <f t="shared" si="132"/>
        <v>0</v>
      </c>
      <c r="O177" s="90">
        <f t="shared" si="132"/>
        <v>0</v>
      </c>
      <c r="P177" s="10">
        <f t="shared" si="132"/>
        <v>0</v>
      </c>
      <c r="Q177" s="77">
        <f t="shared" si="132"/>
        <v>0</v>
      </c>
      <c r="R177" s="10">
        <f t="shared" si="132"/>
        <v>0</v>
      </c>
    </row>
    <row r="178" spans="1:18" ht="12" customHeight="1" x14ac:dyDescent="0.2">
      <c r="A178" s="508" t="s">
        <v>6</v>
      </c>
      <c r="B178" s="5" t="s">
        <v>176</v>
      </c>
      <c r="C178" s="505" t="s">
        <v>16</v>
      </c>
      <c r="D178" s="313">
        <v>1</v>
      </c>
      <c r="E178" s="314" t="s">
        <v>202</v>
      </c>
      <c r="F178" s="315">
        <v>1</v>
      </c>
      <c r="G178" s="83">
        <f>SUMIFS(Абоненты!L:L,Абоненты!B:B,G$8,Абоненты!C:C,0,Абоненты!D:D,$B178,Абоненты!E:E,$D178,Абоненты!F:F,$F178,Абоненты!J:J,$E178,Абоненты!I:I,1)</f>
        <v>0</v>
      </c>
      <c r="H178" s="211">
        <f>SUMIFS(Квитанции!P:P,Квитанции!B:B,G$8,Квитанции!D:D,$B178,Квитанции!E:E,$D178,Квитанции!K:K,$E178,Квитанции!F:F,$F178,Квитанции!C:C,0,Квитанции!J:J,1)</f>
        <v>0</v>
      </c>
      <c r="I178" s="71">
        <f>SUMIFS(Абоненты!L:L,Абоненты!B:B,I$8,Абоненты!C:C,0,Абоненты!D:D,$B178,Абоненты!E:E,$D178,Абоненты!F:F,$F178,Абоненты!J:J,$E178,Абоненты!I:I,1)</f>
        <v>0</v>
      </c>
      <c r="J178" s="96">
        <f>SUMIFS(Квитанции!P:P,Квитанции!B:B,I$8,Квитанции!D:D,$B178,Квитанции!E:E,$D178,Квитанции!K:K,$E178,Квитанции!F:F,$F178,Квитанции!C:C,0,Квитанции!J:J,1)</f>
        <v>0</v>
      </c>
      <c r="K178" s="83">
        <f>SUMIFS(Абоненты!L:L,Абоненты!B:B,K$8,Абоненты!C:C,0,Абоненты!D:D,$B178,Абоненты!E:E,$D178,Абоненты!F:F,$F178,Абоненты!J:J,$E178,Абоненты!I:I,1)</f>
        <v>0</v>
      </c>
      <c r="L178" s="66">
        <f>SUMIFS(Квитанции!P:P,Квитанции!B:B,K$8,Квитанции!D:D,$B178,Квитанции!E:E,$D178,Квитанции!K:K,$E178,Квитанции!F:F,$F178,Квитанции!C:C,0,Квитанции!J:J,1)</f>
        <v>0</v>
      </c>
      <c r="M178" s="71">
        <f>SUMIFS(Абоненты!L:L,Абоненты!B:B,M$8,Абоненты!C:C,0,Абоненты!D:D,$B178,Абоненты!E:E,$D178,Абоненты!F:F,$F178,Абоненты!J:J,$E178,Абоненты!I:I,1)</f>
        <v>0</v>
      </c>
      <c r="N178" s="96">
        <f>SUMIFS(Квитанции!P:P,Квитанции!B:B,M$8,Квитанции!D:D,$B178,Квитанции!E:E,$D178,Квитанции!K:K,$E178,Квитанции!F:F,$F178,Квитанции!C:C,0,Квитанции!J:J,1)</f>
        <v>0</v>
      </c>
      <c r="O178" s="83">
        <f>SUMIFS(Абоненты!L:L,Абоненты!B:B,O$8,Абоненты!C:C,0,Абоненты!D:D,$B178,Абоненты!E:E,$D178,Абоненты!F:F,$F178,Абоненты!J:J,$E178,Абоненты!I:I,1)</f>
        <v>0</v>
      </c>
      <c r="P178" s="66">
        <f>SUMIFS(Квитанции!P:P,Квитанции!B:B,O$8,Квитанции!D:D,$B178,Квитанции!E:E,$D178,Квитанции!K:K,$E178,Квитанции!F:F,$F178,Квитанции!C:C,0,Квитанции!J:J,1)</f>
        <v>0</v>
      </c>
      <c r="Q178" s="101">
        <f>G178+I178+K178+M178+O178</f>
        <v>0</v>
      </c>
      <c r="R178" s="23">
        <f>H178+J178+L178+N178+P178</f>
        <v>0</v>
      </c>
    </row>
    <row r="179" spans="1:18" x14ac:dyDescent="0.2">
      <c r="A179" s="509"/>
      <c r="B179" s="7" t="s">
        <v>10</v>
      </c>
      <c r="C179" s="506"/>
      <c r="D179" s="313">
        <v>1</v>
      </c>
      <c r="E179" s="314" t="s">
        <v>202</v>
      </c>
      <c r="F179" s="315">
        <v>1</v>
      </c>
      <c r="G179" s="89">
        <f>SUMIFS(Абоненты!L:L,Абоненты!B:B,G$8,Абоненты!C:C,0,Абоненты!D:D,$B179,Абоненты!E:E,$D179,Абоненты!F:F,$F179,Абоненты!J:J,$E179,Абоненты!I:I,1)</f>
        <v>0</v>
      </c>
      <c r="H179" s="326">
        <f>SUMIFS(Квитанции!P:P,Квитанции!B:B,G$8,Квитанции!D:D,$B179,Квитанции!E:E,$D179,Квитанции!K:K,$E179,Квитанции!F:F,$F179,Квитанции!C:C,0,Квитанции!J:J,1)</f>
        <v>0</v>
      </c>
      <c r="I179" s="72">
        <f>SUMIFS(Абоненты!L:L,Абоненты!B:B,I$8,Абоненты!C:C,0,Абоненты!D:D,$B179,Абоненты!E:E,$D179,Абоненты!F:F,$F179,Абоненты!J:J,$E179,Абоненты!I:I,1)</f>
        <v>0</v>
      </c>
      <c r="J179" s="97">
        <f>SUMIFS(Квитанции!P:P,Квитанции!B:B,I$8,Квитанции!D:D,$B179,Квитанции!E:E,$D179,Квитанции!K:K,$E179,Квитанции!F:F,$F179,Квитанции!C:C,0,Квитанции!J:J,1)</f>
        <v>0</v>
      </c>
      <c r="K179" s="89">
        <f>SUMIFS(Абоненты!L:L,Абоненты!B:B,K$8,Абоненты!C:C,0,Абоненты!D:D,$B179,Абоненты!E:E,$D179,Абоненты!F:F,$F179,Абоненты!J:J,$E179,Абоненты!I:I,1)</f>
        <v>0</v>
      </c>
      <c r="L179" s="248">
        <f>SUMIFS(Квитанции!P:P,Квитанции!B:B,K$8,Квитанции!D:D,$B179,Квитанции!E:E,$D179,Квитанции!K:K,$E179,Квитанции!F:F,$F179,Квитанции!C:C,0,Квитанции!J:J,1)</f>
        <v>0</v>
      </c>
      <c r="M179" s="75">
        <f>SUMIFS(Абоненты!L:L,Абоненты!B:B,M$8,Абоненты!C:C,0,Абоненты!D:D,$B179,Абоненты!E:E,$D179,Абоненты!F:F,$F179,Абоненты!J:J,$E179,Абоненты!I:I,1)</f>
        <v>0</v>
      </c>
      <c r="N179" s="246">
        <f>SUMIFS(Квитанции!P:P,Квитанции!B:B,M$8,Квитанции!D:D,$B179,Квитанции!E:E,$D179,Квитанции!K:K,$E179,Квитанции!F:F,$F179,Квитанции!C:C,0,Квитанции!J:J,1)</f>
        <v>0</v>
      </c>
      <c r="O179" s="89">
        <f>SUMIFS(Абоненты!L:L,Абоненты!B:B,O$8,Абоненты!C:C,0,Абоненты!D:D,$B179,Абоненты!E:E,$D179,Абоненты!F:F,$F179,Абоненты!J:J,$E179,Абоненты!I:I,1)</f>
        <v>0</v>
      </c>
      <c r="P179" s="248">
        <f>SUMIFS(Квитанции!P:P,Квитанции!B:B,O$8,Квитанции!D:D,$B179,Квитанции!E:E,$D179,Квитанции!K:K,$E179,Квитанции!F:F,$F179,Квитанции!C:C,0,Квитанции!J:J,1)</f>
        <v>0</v>
      </c>
      <c r="Q179" s="28">
        <f t="shared" ref="Q179:R180" si="133">G179+I179+K179+M179+O179</f>
        <v>0</v>
      </c>
      <c r="R179" s="20">
        <f t="shared" si="133"/>
        <v>0</v>
      </c>
    </row>
    <row r="180" spans="1:18" x14ac:dyDescent="0.2">
      <c r="A180" s="509"/>
      <c r="B180" s="7" t="s">
        <v>177</v>
      </c>
      <c r="C180" s="506"/>
      <c r="D180" s="313">
        <v>1</v>
      </c>
      <c r="E180" s="314" t="s">
        <v>202</v>
      </c>
      <c r="F180" s="315">
        <v>1</v>
      </c>
      <c r="G180" s="84">
        <f>SUMIFS(Абоненты!L:L,Абоненты!B:B,G$8,Абоненты!C:C,0,Абоненты!D:D,$B180,Абоненты!E:E,$D180,Абоненты!F:F,$F180,Абоненты!J:J,$E180,Абоненты!I:I,1)</f>
        <v>0</v>
      </c>
      <c r="H180" s="326">
        <f>SUMIFS(Квитанции!P:P,Квитанции!B:B,G$8,Квитанции!D:D,$B180,Квитанции!E:E,$D180,Квитанции!K:K,$E180,Квитанции!F:F,$F180,Квитанции!C:C,0,Квитанции!J:J,1)</f>
        <v>0</v>
      </c>
      <c r="I180" s="72">
        <f>SUMIFS(Абоненты!L:L,Абоненты!B:B,I$8,Абоненты!C:C,0,Абоненты!D:D,$B180,Абоненты!E:E,$D180,Абоненты!F:F,$F180,Абоненты!J:J,$E180,Абоненты!I:I,1)</f>
        <v>0</v>
      </c>
      <c r="J180" s="97">
        <f>SUMIFS(Квитанции!P:P,Квитанции!B:B,I$8,Квитанции!D:D,$B180,Квитанции!E:E,$D180,Квитанции!K:K,$E180,Квитанции!F:F,$F180,Квитанции!C:C,0,Квитанции!J:J,1)</f>
        <v>0</v>
      </c>
      <c r="K180" s="89">
        <f>SUMIFS(Абоненты!L:L,Абоненты!B:B,K$8,Абоненты!C:C,0,Абоненты!D:D,$B180,Абоненты!E:E,$D180,Абоненты!F:F,$F180,Абоненты!J:J,$E180,Абоненты!I:I,1)</f>
        <v>0</v>
      </c>
      <c r="L180" s="248">
        <f>SUMIFS(Квитанции!P:P,Квитанции!B:B,K$8,Квитанции!D:D,$B180,Квитанции!E:E,$D180,Квитанции!K:K,$E180,Квитанции!F:F,$F180,Квитанции!C:C,0,Квитанции!J:J,1)</f>
        <v>0</v>
      </c>
      <c r="M180" s="75">
        <f>SUMIFS(Абоненты!L:L,Абоненты!B:B,M$8,Абоненты!C:C,0,Абоненты!D:D,$B180,Абоненты!E:E,$D180,Абоненты!F:F,$F180,Абоненты!J:J,$E180,Абоненты!I:I,1)</f>
        <v>0</v>
      </c>
      <c r="N180" s="246">
        <f>SUMIFS(Квитанции!P:P,Квитанции!B:B,M$8,Квитанции!D:D,$B180,Квитанции!E:E,$D180,Квитанции!K:K,$E180,Квитанции!F:F,$F180,Квитанции!C:C,0,Квитанции!J:J,1)</f>
        <v>0</v>
      </c>
      <c r="O180" s="89">
        <f>SUMIFS(Абоненты!L:L,Абоненты!B:B,O$8,Абоненты!C:C,0,Абоненты!D:D,$B180,Абоненты!E:E,$D180,Абоненты!F:F,$F180,Абоненты!J:J,$E180,Абоненты!I:I,1)</f>
        <v>0</v>
      </c>
      <c r="P180" s="248">
        <f>SUMIFS(Квитанции!P:P,Квитанции!B:B,O$8,Квитанции!D:D,$B180,Квитанции!E:E,$D180,Квитанции!K:K,$E180,Квитанции!F:F,$F180,Квитанции!C:C,0,Квитанции!J:J,1)</f>
        <v>0</v>
      </c>
      <c r="Q180" s="102">
        <f t="shared" si="133"/>
        <v>0</v>
      </c>
      <c r="R180" s="20">
        <f t="shared" si="133"/>
        <v>0</v>
      </c>
    </row>
    <row r="181" spans="1:18" ht="12.75" thickBot="1" x14ac:dyDescent="0.25">
      <c r="A181" s="509"/>
      <c r="B181" s="8" t="s">
        <v>178</v>
      </c>
      <c r="C181" s="507"/>
      <c r="D181" s="313"/>
      <c r="E181" s="314"/>
      <c r="F181" s="315"/>
      <c r="G181" s="73">
        <f>G178+G179+G180</f>
        <v>0</v>
      </c>
      <c r="H181" s="86">
        <f t="shared" ref="H181:R181" si="134">H178+H179+H180</f>
        <v>0</v>
      </c>
      <c r="I181" s="73">
        <f t="shared" si="134"/>
        <v>0</v>
      </c>
      <c r="J181" s="98">
        <f t="shared" si="134"/>
        <v>0</v>
      </c>
      <c r="K181" s="85">
        <f t="shared" si="134"/>
        <v>0</v>
      </c>
      <c r="L181" s="86">
        <f t="shared" si="134"/>
        <v>0</v>
      </c>
      <c r="M181" s="73">
        <f t="shared" si="134"/>
        <v>0</v>
      </c>
      <c r="N181" s="98">
        <f t="shared" si="134"/>
        <v>0</v>
      </c>
      <c r="O181" s="85">
        <f t="shared" si="134"/>
        <v>0</v>
      </c>
      <c r="P181" s="86">
        <f t="shared" si="134"/>
        <v>0</v>
      </c>
      <c r="Q181" s="77">
        <f t="shared" si="134"/>
        <v>0</v>
      </c>
      <c r="R181" s="10">
        <f t="shared" si="134"/>
        <v>0</v>
      </c>
    </row>
    <row r="182" spans="1:18" x14ac:dyDescent="0.2">
      <c r="A182" s="509"/>
      <c r="B182" s="5" t="s">
        <v>176</v>
      </c>
      <c r="C182" s="505" t="s">
        <v>17</v>
      </c>
      <c r="D182" s="313">
        <v>3</v>
      </c>
      <c r="E182" s="314" t="s">
        <v>202</v>
      </c>
      <c r="F182" s="315">
        <v>1</v>
      </c>
      <c r="G182" s="83">
        <f>SUMIFS(Абоненты!L:L,Абоненты!B:B,G$8,Абоненты!C:C,0,Абоненты!D:D,$B182,Абоненты!E:E,$D182,Абоненты!F:F,$F182,Абоненты!J:J,$E182,Абоненты!I:I,1)</f>
        <v>0</v>
      </c>
      <c r="H182" s="211">
        <f>SUMIFS(Квитанции!P:P,Квитанции!B:B,G$8,Квитанции!D:D,$B182,Квитанции!E:E,$D182,Квитанции!K:K,$E182,Квитанции!F:F,$F182,Квитанции!C:C,0,Квитанции!J:J,1)</f>
        <v>0</v>
      </c>
      <c r="I182" s="71">
        <f>SUMIFS(Абоненты!L:L,Абоненты!B:B,I$8,Абоненты!C:C,0,Абоненты!D:D,$B182,Абоненты!E:E,$D182,Абоненты!F:F,$F182,Абоненты!J:J,$E182,Абоненты!I:I,1)</f>
        <v>0</v>
      </c>
      <c r="J182" s="96">
        <f>SUMIFS(Квитанции!P:P,Квитанции!B:B,I$8,Квитанции!D:D,$B182,Квитанции!E:E,$D182,Квитанции!K:K,$E182,Квитанции!F:F,$F182,Квитанции!C:C,0,Квитанции!J:J,1)</f>
        <v>0</v>
      </c>
      <c r="K182" s="83">
        <f>SUMIFS(Абоненты!L:L,Абоненты!B:B,K$8,Абоненты!C:C,0,Абоненты!D:D,$B182,Абоненты!E:E,$D182,Абоненты!F:F,$F182,Абоненты!J:J,$E182,Абоненты!I:I,1)</f>
        <v>0</v>
      </c>
      <c r="L182" s="66">
        <f>SUMIFS(Квитанции!P:P,Квитанции!B:B,K$8,Квитанции!D:D,$B182,Квитанции!E:E,$D182,Квитанции!K:K,$E182,Квитанции!F:F,$F182,Квитанции!C:C,0,Квитанции!J:J,1)</f>
        <v>0</v>
      </c>
      <c r="M182" s="71">
        <f>SUMIFS(Абоненты!L:L,Абоненты!B:B,M$8,Абоненты!C:C,0,Абоненты!D:D,$B182,Абоненты!E:E,$D182,Абоненты!F:F,$F182,Абоненты!J:J,$E182,Абоненты!I:I,1)</f>
        <v>0</v>
      </c>
      <c r="N182" s="96">
        <f>SUMIFS(Квитанции!P:P,Квитанции!B:B,M$8,Квитанции!D:D,$B182,Квитанции!E:E,$D182,Квитанции!K:K,$E182,Квитанции!F:F,$F182,Квитанции!C:C,0,Квитанции!J:J,1)</f>
        <v>0</v>
      </c>
      <c r="O182" s="83">
        <f>SUMIFS(Абоненты!L:L,Абоненты!B:B,O$8,Абоненты!C:C,0,Абоненты!D:D,$B182,Абоненты!E:E,$D182,Абоненты!F:F,$F182,Абоненты!J:J,$E182,Абоненты!I:I,1)</f>
        <v>0</v>
      </c>
      <c r="P182" s="66">
        <f>SUMIFS(Квитанции!P:P,Квитанции!B:B,O$8,Квитанции!D:D,$B182,Квитанции!E:E,$D182,Квитанции!K:K,$E182,Квитанции!F:F,$F182,Квитанции!C:C,0,Квитанции!J:J,1)</f>
        <v>0</v>
      </c>
      <c r="Q182" s="101">
        <f>G182+I182+K182+M182+O182</f>
        <v>0</v>
      </c>
      <c r="R182" s="23">
        <f t="shared" ref="R182:R184" si="135">H182+J182+L182+N182+P182</f>
        <v>0</v>
      </c>
    </row>
    <row r="183" spans="1:18" x14ac:dyDescent="0.2">
      <c r="A183" s="509"/>
      <c r="B183" s="7" t="s">
        <v>10</v>
      </c>
      <c r="C183" s="506"/>
      <c r="D183" s="313">
        <v>3</v>
      </c>
      <c r="E183" s="314" t="s">
        <v>202</v>
      </c>
      <c r="F183" s="315">
        <v>1</v>
      </c>
      <c r="G183" s="89">
        <f>SUMIFS(Абоненты!L:L,Абоненты!B:B,G$8,Абоненты!C:C,0,Абоненты!D:D,$B183,Абоненты!E:E,$D183,Абоненты!F:F,$F183,Абоненты!J:J,$E183,Абоненты!I:I,1)</f>
        <v>0</v>
      </c>
      <c r="H183" s="326">
        <f>SUMIFS(Квитанции!P:P,Квитанции!B:B,G$8,Квитанции!D:D,$B183,Квитанции!E:E,$D183,Квитанции!K:K,$E183,Квитанции!F:F,$F183,Квитанции!C:C,0,Квитанции!J:J,1)</f>
        <v>0</v>
      </c>
      <c r="I183" s="72">
        <f>SUMIFS(Абоненты!L:L,Абоненты!B:B,I$8,Абоненты!C:C,0,Абоненты!D:D,$B183,Абоненты!E:E,$D183,Абоненты!F:F,$F183,Абоненты!J:J,$E183,Абоненты!I:I,1)</f>
        <v>0</v>
      </c>
      <c r="J183" s="97">
        <f>SUMIFS(Квитанции!P:P,Квитанции!B:B,I$8,Квитанции!D:D,$B183,Квитанции!E:E,$D183,Квитанции!K:K,$E183,Квитанции!F:F,$F183,Квитанции!C:C,0,Квитанции!J:J,1)</f>
        <v>0</v>
      </c>
      <c r="K183" s="89">
        <f>SUMIFS(Абоненты!L:L,Абоненты!B:B,K$8,Абоненты!C:C,0,Абоненты!D:D,$B183,Абоненты!E:E,$D183,Абоненты!F:F,$F183,Абоненты!J:J,$E183,Абоненты!I:I,1)</f>
        <v>0</v>
      </c>
      <c r="L183" s="248">
        <f>SUMIFS(Квитанции!P:P,Квитанции!B:B,K$8,Квитанции!D:D,$B183,Квитанции!E:E,$D183,Квитанции!K:K,$E183,Квитанции!F:F,$F183,Квитанции!C:C,0,Квитанции!J:J,1)</f>
        <v>0</v>
      </c>
      <c r="M183" s="75">
        <f>SUMIFS(Абоненты!L:L,Абоненты!B:B,M$8,Абоненты!C:C,0,Абоненты!D:D,$B183,Абоненты!E:E,$D183,Абоненты!F:F,$F183,Абоненты!J:J,$E183,Абоненты!I:I,1)</f>
        <v>0</v>
      </c>
      <c r="N183" s="246">
        <f>SUMIFS(Квитанции!P:P,Квитанции!B:B,M$8,Квитанции!D:D,$B183,Квитанции!E:E,$D183,Квитанции!K:K,$E183,Квитанции!F:F,$F183,Квитанции!C:C,0,Квитанции!J:J,1)</f>
        <v>0</v>
      </c>
      <c r="O183" s="89">
        <f>SUMIFS(Абоненты!L:L,Абоненты!B:B,O$8,Абоненты!C:C,0,Абоненты!D:D,$B183,Абоненты!E:E,$D183,Абоненты!F:F,$F183,Абоненты!J:J,$E183,Абоненты!I:I,1)</f>
        <v>0</v>
      </c>
      <c r="P183" s="248">
        <f>SUMIFS(Квитанции!P:P,Квитанции!B:B,O$8,Квитанции!D:D,$B183,Квитанции!E:E,$D183,Квитанции!K:K,$E183,Квитанции!F:F,$F183,Квитанции!C:C,0,Квитанции!J:J,1)</f>
        <v>0</v>
      </c>
      <c r="Q183" s="28">
        <f t="shared" ref="Q183:Q184" si="136">G183+I183+K183+M183+O183</f>
        <v>0</v>
      </c>
      <c r="R183" s="20">
        <f t="shared" si="135"/>
        <v>0</v>
      </c>
    </row>
    <row r="184" spans="1:18" x14ac:dyDescent="0.2">
      <c r="A184" s="509"/>
      <c r="B184" s="7" t="s">
        <v>177</v>
      </c>
      <c r="C184" s="506"/>
      <c r="D184" s="313">
        <v>3</v>
      </c>
      <c r="E184" s="314" t="s">
        <v>202</v>
      </c>
      <c r="F184" s="315">
        <v>1</v>
      </c>
      <c r="G184" s="84">
        <f>SUMIFS(Абоненты!L:L,Абоненты!B:B,G$8,Абоненты!C:C,0,Абоненты!D:D,$B184,Абоненты!E:E,$D184,Абоненты!F:F,$F184,Абоненты!J:J,$E184,Абоненты!I:I,1)</f>
        <v>0</v>
      </c>
      <c r="H184" s="326">
        <f>SUMIFS(Квитанции!P:P,Квитанции!B:B,G$8,Квитанции!D:D,$B184,Квитанции!E:E,$D184,Квитанции!K:K,$E184,Квитанции!F:F,$F184,Квитанции!C:C,0,Квитанции!J:J,1)</f>
        <v>0</v>
      </c>
      <c r="I184" s="72">
        <f>SUMIFS(Абоненты!L:L,Абоненты!B:B,I$8,Абоненты!C:C,0,Абоненты!D:D,$B184,Абоненты!E:E,$D184,Абоненты!F:F,$F184,Абоненты!J:J,$E184,Абоненты!I:I,1)</f>
        <v>0</v>
      </c>
      <c r="J184" s="97">
        <f>SUMIFS(Квитанции!P:P,Квитанции!B:B,I$8,Квитанции!D:D,$B184,Квитанции!E:E,$D184,Квитанции!K:K,$E184,Квитанции!F:F,$F184,Квитанции!C:C,0,Квитанции!J:J,1)</f>
        <v>0</v>
      </c>
      <c r="K184" s="89">
        <f>SUMIFS(Абоненты!L:L,Абоненты!B:B,K$8,Абоненты!C:C,0,Абоненты!D:D,$B184,Абоненты!E:E,$D184,Абоненты!F:F,$F184,Абоненты!J:J,$E184,Абоненты!I:I,1)</f>
        <v>0</v>
      </c>
      <c r="L184" s="248">
        <f>SUMIFS(Квитанции!P:P,Квитанции!B:B,K$8,Квитанции!D:D,$B184,Квитанции!E:E,$D184,Квитанции!K:K,$E184,Квитанции!F:F,$F184,Квитанции!C:C,0,Квитанции!J:J,1)</f>
        <v>0</v>
      </c>
      <c r="M184" s="75">
        <f>SUMIFS(Абоненты!L:L,Абоненты!B:B,M$8,Абоненты!C:C,0,Абоненты!D:D,$B184,Абоненты!E:E,$D184,Абоненты!F:F,$F184,Абоненты!J:J,$E184,Абоненты!I:I,1)</f>
        <v>0</v>
      </c>
      <c r="N184" s="246">
        <f>SUMIFS(Квитанции!P:P,Квитанции!B:B,M$8,Квитанции!D:D,$B184,Квитанции!E:E,$D184,Квитанции!K:K,$E184,Квитанции!F:F,$F184,Квитанции!C:C,0,Квитанции!J:J,1)</f>
        <v>0</v>
      </c>
      <c r="O184" s="89">
        <f>SUMIFS(Абоненты!L:L,Абоненты!B:B,O$8,Абоненты!C:C,0,Абоненты!D:D,$B184,Абоненты!E:E,$D184,Абоненты!F:F,$F184,Абоненты!J:J,$E184,Абоненты!I:I,1)</f>
        <v>0</v>
      </c>
      <c r="P184" s="248">
        <f>SUMIFS(Квитанции!P:P,Квитанции!B:B,O$8,Квитанции!D:D,$B184,Квитанции!E:E,$D184,Квитанции!K:K,$E184,Квитанции!F:F,$F184,Квитанции!C:C,0,Квитанции!J:J,1)</f>
        <v>0</v>
      </c>
      <c r="Q184" s="102">
        <f t="shared" si="136"/>
        <v>0</v>
      </c>
      <c r="R184" s="20">
        <f t="shared" si="135"/>
        <v>0</v>
      </c>
    </row>
    <row r="185" spans="1:18" ht="12.75" thickBot="1" x14ac:dyDescent="0.25">
      <c r="A185" s="509"/>
      <c r="B185" s="8" t="s">
        <v>178</v>
      </c>
      <c r="C185" s="507"/>
      <c r="D185" s="313"/>
      <c r="E185" s="314"/>
      <c r="F185" s="315"/>
      <c r="G185" s="73">
        <f>G182+G183+G184</f>
        <v>0</v>
      </c>
      <c r="H185" s="86">
        <f t="shared" ref="H185:R185" si="137">H182+H183+H184</f>
        <v>0</v>
      </c>
      <c r="I185" s="73">
        <f t="shared" si="137"/>
        <v>0</v>
      </c>
      <c r="J185" s="98">
        <f t="shared" si="137"/>
        <v>0</v>
      </c>
      <c r="K185" s="85">
        <f t="shared" si="137"/>
        <v>0</v>
      </c>
      <c r="L185" s="86">
        <f t="shared" si="137"/>
        <v>0</v>
      </c>
      <c r="M185" s="73">
        <f t="shared" si="137"/>
        <v>0</v>
      </c>
      <c r="N185" s="98">
        <f t="shared" si="137"/>
        <v>0</v>
      </c>
      <c r="O185" s="85">
        <f t="shared" si="137"/>
        <v>0</v>
      </c>
      <c r="P185" s="86">
        <f t="shared" si="137"/>
        <v>0</v>
      </c>
      <c r="Q185" s="77">
        <f t="shared" si="137"/>
        <v>0</v>
      </c>
      <c r="R185" s="10">
        <f t="shared" si="137"/>
        <v>0</v>
      </c>
    </row>
    <row r="186" spans="1:18" x14ac:dyDescent="0.2">
      <c r="A186" s="509"/>
      <c r="B186" s="5" t="s">
        <v>176</v>
      </c>
      <c r="C186" s="505" t="s">
        <v>18</v>
      </c>
      <c r="D186" s="313"/>
      <c r="E186" s="314"/>
      <c r="F186" s="315"/>
      <c r="G186" s="71">
        <f>G178+G182</f>
        <v>0</v>
      </c>
      <c r="H186" s="66">
        <f t="shared" ref="H186:P186" si="138">H178+H182</f>
        <v>0</v>
      </c>
      <c r="I186" s="71">
        <f t="shared" si="138"/>
        <v>0</v>
      </c>
      <c r="J186" s="96">
        <f t="shared" si="138"/>
        <v>0</v>
      </c>
      <c r="K186" s="83">
        <f t="shared" si="138"/>
        <v>0</v>
      </c>
      <c r="L186" s="66">
        <f t="shared" si="138"/>
        <v>0</v>
      </c>
      <c r="M186" s="71">
        <f t="shared" si="138"/>
        <v>0</v>
      </c>
      <c r="N186" s="96">
        <f t="shared" si="138"/>
        <v>0</v>
      </c>
      <c r="O186" s="83">
        <f t="shared" si="138"/>
        <v>0</v>
      </c>
      <c r="P186" s="66">
        <f t="shared" si="138"/>
        <v>0</v>
      </c>
      <c r="Q186" s="101">
        <f>G186+I186+K186+M186+O186</f>
        <v>0</v>
      </c>
      <c r="R186" s="23">
        <f t="shared" ref="R186:R188" si="139">H186+J186+L186+N186+P186</f>
        <v>0</v>
      </c>
    </row>
    <row r="187" spans="1:18" x14ac:dyDescent="0.2">
      <c r="A187" s="509"/>
      <c r="B187" s="7" t="s">
        <v>10</v>
      </c>
      <c r="C187" s="506"/>
      <c r="D187" s="313"/>
      <c r="E187" s="314"/>
      <c r="F187" s="315"/>
      <c r="G187" s="72">
        <f t="shared" ref="G187:P188" si="140">G179+G183</f>
        <v>0</v>
      </c>
      <c r="H187" s="68">
        <f t="shared" si="140"/>
        <v>0</v>
      </c>
      <c r="I187" s="72">
        <f t="shared" si="140"/>
        <v>0</v>
      </c>
      <c r="J187" s="97">
        <f t="shared" si="140"/>
        <v>0</v>
      </c>
      <c r="K187" s="84">
        <f t="shared" si="140"/>
        <v>0</v>
      </c>
      <c r="L187" s="68">
        <f t="shared" si="140"/>
        <v>0</v>
      </c>
      <c r="M187" s="72">
        <f t="shared" si="140"/>
        <v>0</v>
      </c>
      <c r="N187" s="97">
        <f t="shared" si="140"/>
        <v>0</v>
      </c>
      <c r="O187" s="84">
        <f t="shared" si="140"/>
        <v>0</v>
      </c>
      <c r="P187" s="68">
        <f t="shared" si="140"/>
        <v>0</v>
      </c>
      <c r="Q187" s="28">
        <f t="shared" ref="Q187:Q188" si="141">G187+I187+K187+M187+O187</f>
        <v>0</v>
      </c>
      <c r="R187" s="20">
        <f t="shared" si="139"/>
        <v>0</v>
      </c>
    </row>
    <row r="188" spans="1:18" x14ac:dyDescent="0.2">
      <c r="A188" s="509"/>
      <c r="B188" s="7" t="s">
        <v>177</v>
      </c>
      <c r="C188" s="506"/>
      <c r="D188" s="313"/>
      <c r="E188" s="314"/>
      <c r="F188" s="315"/>
      <c r="G188" s="72">
        <f t="shared" si="140"/>
        <v>0</v>
      </c>
      <c r="H188" s="68">
        <f t="shared" si="140"/>
        <v>0</v>
      </c>
      <c r="I188" s="72">
        <f t="shared" si="140"/>
        <v>0</v>
      </c>
      <c r="J188" s="97">
        <f t="shared" si="140"/>
        <v>0</v>
      </c>
      <c r="K188" s="84">
        <f t="shared" si="140"/>
        <v>0</v>
      </c>
      <c r="L188" s="68">
        <f t="shared" si="140"/>
        <v>0</v>
      </c>
      <c r="M188" s="72">
        <f t="shared" si="140"/>
        <v>0</v>
      </c>
      <c r="N188" s="97">
        <f t="shared" si="140"/>
        <v>0</v>
      </c>
      <c r="O188" s="84">
        <f t="shared" si="140"/>
        <v>0</v>
      </c>
      <c r="P188" s="68">
        <f t="shared" si="140"/>
        <v>0</v>
      </c>
      <c r="Q188" s="102">
        <f t="shared" si="141"/>
        <v>0</v>
      </c>
      <c r="R188" s="20">
        <f t="shared" si="139"/>
        <v>0</v>
      </c>
    </row>
    <row r="189" spans="1:18" ht="12.75" thickBot="1" x14ac:dyDescent="0.25">
      <c r="A189" s="509"/>
      <c r="B189" s="8" t="s">
        <v>178</v>
      </c>
      <c r="C189" s="507"/>
      <c r="D189" s="313"/>
      <c r="E189" s="314"/>
      <c r="F189" s="315"/>
      <c r="G189" s="73">
        <f>G186+G187+G188</f>
        <v>0</v>
      </c>
      <c r="H189" s="86">
        <f t="shared" ref="H189:R189" si="142">H186+H187+H188</f>
        <v>0</v>
      </c>
      <c r="I189" s="73">
        <f t="shared" si="142"/>
        <v>0</v>
      </c>
      <c r="J189" s="98">
        <f t="shared" si="142"/>
        <v>0</v>
      </c>
      <c r="K189" s="85">
        <f t="shared" si="142"/>
        <v>0</v>
      </c>
      <c r="L189" s="86">
        <f t="shared" si="142"/>
        <v>0</v>
      </c>
      <c r="M189" s="73">
        <f t="shared" si="142"/>
        <v>0</v>
      </c>
      <c r="N189" s="98">
        <f t="shared" si="142"/>
        <v>0</v>
      </c>
      <c r="O189" s="85">
        <f t="shared" si="142"/>
        <v>0</v>
      </c>
      <c r="P189" s="86">
        <f t="shared" si="142"/>
        <v>0</v>
      </c>
      <c r="Q189" s="77">
        <f t="shared" si="142"/>
        <v>0</v>
      </c>
      <c r="R189" s="10">
        <f t="shared" si="142"/>
        <v>0</v>
      </c>
    </row>
    <row r="190" spans="1:18" ht="12" customHeight="1" x14ac:dyDescent="0.2">
      <c r="A190" s="508" t="s">
        <v>35</v>
      </c>
      <c r="B190" s="5" t="s">
        <v>176</v>
      </c>
      <c r="C190" s="505" t="s">
        <v>16</v>
      </c>
      <c r="D190" s="313">
        <v>1</v>
      </c>
      <c r="E190" s="314" t="s">
        <v>202</v>
      </c>
      <c r="F190" s="315">
        <v>2</v>
      </c>
      <c r="G190" s="83">
        <f>SUMIFS(Абоненты!L:L,Абоненты!B:B,G$8,Абоненты!C:C,0,Абоненты!D:D,$B190,Абоненты!E:E,$D190,Абоненты!F:F,$F190,Абоненты!J:J,$E190,Абоненты!I:I,1)</f>
        <v>0</v>
      </c>
      <c r="H190" s="211">
        <f>SUMIFS(Квитанции!P:P,Квитанции!B:B,G$8,Квитанции!D:D,$B190,Квитанции!E:E,$D190,Квитанции!K:K,$E190,Квитанции!F:F,$F190,Квитанции!C:C,0,Квитанции!J:J,1)</f>
        <v>0</v>
      </c>
      <c r="I190" s="71">
        <f>SUMIFS(Абоненты!L:L,Абоненты!B:B,I$8,Абоненты!C:C,0,Абоненты!D:D,$B190,Абоненты!E:E,$D190,Абоненты!F:F,$F190,Абоненты!J:J,$E190,Абоненты!I:I,1)</f>
        <v>0</v>
      </c>
      <c r="J190" s="96">
        <f>SUMIFS(Квитанции!P:P,Квитанции!B:B,I$8,Квитанции!D:D,$B190,Квитанции!E:E,$D190,Квитанции!K:K,$E190,Квитанции!F:F,$F190,Квитанции!C:C,0,Квитанции!J:J,1)</f>
        <v>0</v>
      </c>
      <c r="K190" s="83">
        <f>SUMIFS(Абоненты!L:L,Абоненты!B:B,K$8,Абоненты!C:C,0,Абоненты!D:D,$B190,Абоненты!E:E,$D190,Абоненты!F:F,$F190,Абоненты!J:J,$E190,Абоненты!I:I,1)</f>
        <v>0</v>
      </c>
      <c r="L190" s="66">
        <f>SUMIFS(Квитанции!P:P,Квитанции!B:B,K$8,Квитанции!D:D,$B190,Квитанции!E:E,$D190,Квитанции!K:K,$E190,Квитанции!F:F,$F190,Квитанции!C:C,0,Квитанции!J:J,1)</f>
        <v>0</v>
      </c>
      <c r="M190" s="71">
        <f>SUMIFS(Абоненты!L:L,Абоненты!B:B,M$8,Абоненты!C:C,0,Абоненты!D:D,$B190,Абоненты!E:E,$D190,Абоненты!F:F,$F190,Абоненты!J:J,$E190,Абоненты!I:I,1)</f>
        <v>0</v>
      </c>
      <c r="N190" s="96">
        <f>SUMIFS(Квитанции!P:P,Квитанции!B:B,M$8,Квитанции!D:D,$B190,Квитанции!E:E,$D190,Квитанции!K:K,$E190,Квитанции!F:F,$F190,Квитанции!C:C,0,Квитанции!J:J,1)</f>
        <v>0</v>
      </c>
      <c r="O190" s="83">
        <f>SUMIFS(Абоненты!L:L,Абоненты!B:B,O$8,Абоненты!C:C,0,Абоненты!D:D,$B190,Абоненты!E:E,$D190,Абоненты!F:F,$F190,Абоненты!J:J,$E190,Абоненты!I:I,1)</f>
        <v>0</v>
      </c>
      <c r="P190" s="66">
        <f>SUMIFS(Квитанции!P:P,Квитанции!B:B,O$8,Квитанции!D:D,$B190,Квитанции!E:E,$D190,Квитанции!K:K,$E190,Квитанции!F:F,$F190,Квитанции!C:C,0,Квитанции!J:J,1)</f>
        <v>0</v>
      </c>
      <c r="Q190" s="101">
        <f>G190+I190+K190+M190+O190</f>
        <v>0</v>
      </c>
      <c r="R190" s="23">
        <f>H190+J190+L190+N190+P190</f>
        <v>0</v>
      </c>
    </row>
    <row r="191" spans="1:18" x14ac:dyDescent="0.2">
      <c r="A191" s="509"/>
      <c r="B191" s="7" t="s">
        <v>10</v>
      </c>
      <c r="C191" s="506"/>
      <c r="D191" s="313">
        <v>1</v>
      </c>
      <c r="E191" s="314" t="s">
        <v>202</v>
      </c>
      <c r="F191" s="315">
        <v>2</v>
      </c>
      <c r="G191" s="89">
        <f>SUMIFS(Абоненты!L:L,Абоненты!B:B,G$8,Абоненты!C:C,0,Абоненты!D:D,$B191,Абоненты!E:E,$D191,Абоненты!F:F,$F191,Абоненты!J:J,$E191,Абоненты!I:I,1)</f>
        <v>0</v>
      </c>
      <c r="H191" s="326">
        <f>SUMIFS(Квитанции!P:P,Квитанции!B:B,G$8,Квитанции!D:D,$B191,Квитанции!E:E,$D191,Квитанции!K:K,$E191,Квитанции!F:F,$F191,Квитанции!C:C,0,Квитанции!J:J,1)</f>
        <v>0</v>
      </c>
      <c r="I191" s="72">
        <f>SUMIFS(Абоненты!L:L,Абоненты!B:B,I$8,Абоненты!C:C,0,Абоненты!D:D,$B191,Абоненты!E:E,$D191,Абоненты!F:F,$F191,Абоненты!J:J,$E191,Абоненты!I:I,1)</f>
        <v>0</v>
      </c>
      <c r="J191" s="97">
        <f>SUMIFS(Квитанции!P:P,Квитанции!B:B,I$8,Квитанции!D:D,$B191,Квитанции!E:E,$D191,Квитанции!K:K,$E191,Квитанции!F:F,$F191,Квитанции!C:C,0,Квитанции!J:J,1)</f>
        <v>0</v>
      </c>
      <c r="K191" s="89">
        <f>SUMIFS(Абоненты!L:L,Абоненты!B:B,K$8,Абоненты!C:C,0,Абоненты!D:D,$B191,Абоненты!E:E,$D191,Абоненты!F:F,$F191,Абоненты!J:J,$E191,Абоненты!I:I,1)</f>
        <v>0</v>
      </c>
      <c r="L191" s="248">
        <f>SUMIFS(Квитанции!P:P,Квитанции!B:B,K$8,Квитанции!D:D,$B191,Квитанции!E:E,$D191,Квитанции!K:K,$E191,Квитанции!F:F,$F191,Квитанции!C:C,0,Квитанции!J:J,1)</f>
        <v>0</v>
      </c>
      <c r="M191" s="75">
        <f>SUMIFS(Абоненты!L:L,Абоненты!B:B,M$8,Абоненты!C:C,0,Абоненты!D:D,$B191,Абоненты!E:E,$D191,Абоненты!F:F,$F191,Абоненты!J:J,$E191,Абоненты!I:I,1)</f>
        <v>0</v>
      </c>
      <c r="N191" s="246">
        <f>SUMIFS(Квитанции!P:P,Квитанции!B:B,M$8,Квитанции!D:D,$B191,Квитанции!E:E,$D191,Квитанции!K:K,$E191,Квитанции!F:F,$F191,Квитанции!C:C,0,Квитанции!J:J,1)</f>
        <v>0</v>
      </c>
      <c r="O191" s="89">
        <f>SUMIFS(Абоненты!L:L,Абоненты!B:B,O$8,Абоненты!C:C,0,Абоненты!D:D,$B191,Абоненты!E:E,$D191,Абоненты!F:F,$F191,Абоненты!J:J,$E191,Абоненты!I:I,1)</f>
        <v>0</v>
      </c>
      <c r="P191" s="248">
        <f>SUMIFS(Квитанции!P:P,Квитанции!B:B,O$8,Квитанции!D:D,$B191,Квитанции!E:E,$D191,Квитанции!K:K,$E191,Квитанции!F:F,$F191,Квитанции!C:C,0,Квитанции!J:J,1)</f>
        <v>0</v>
      </c>
      <c r="Q191" s="28">
        <f t="shared" ref="Q191:R192" si="143">G191+I191+K191+M191+O191</f>
        <v>0</v>
      </c>
      <c r="R191" s="20">
        <f t="shared" si="143"/>
        <v>0</v>
      </c>
    </row>
    <row r="192" spans="1:18" x14ac:dyDescent="0.2">
      <c r="A192" s="509"/>
      <c r="B192" s="7" t="s">
        <v>177</v>
      </c>
      <c r="C192" s="506"/>
      <c r="D192" s="313">
        <v>1</v>
      </c>
      <c r="E192" s="314" t="s">
        <v>202</v>
      </c>
      <c r="F192" s="315">
        <v>2</v>
      </c>
      <c r="G192" s="84">
        <f>SUMIFS(Абоненты!L:L,Абоненты!B:B,G$8,Абоненты!C:C,0,Абоненты!D:D,$B192,Абоненты!E:E,$D192,Абоненты!F:F,$F192,Абоненты!J:J,$E192,Абоненты!I:I,1)</f>
        <v>0</v>
      </c>
      <c r="H192" s="326">
        <f>SUMIFS(Квитанции!P:P,Квитанции!B:B,G$8,Квитанции!D:D,$B192,Квитанции!E:E,$D192,Квитанции!K:K,$E192,Квитанции!F:F,$F192,Квитанции!C:C,0,Квитанции!J:J,1)</f>
        <v>0</v>
      </c>
      <c r="I192" s="72">
        <f>SUMIFS(Абоненты!L:L,Абоненты!B:B,I$8,Абоненты!C:C,0,Абоненты!D:D,$B192,Абоненты!E:E,$D192,Абоненты!F:F,$F192,Абоненты!J:J,$E192,Абоненты!I:I,1)</f>
        <v>0</v>
      </c>
      <c r="J192" s="97">
        <f>SUMIFS(Квитанции!P:P,Квитанции!B:B,I$8,Квитанции!D:D,$B192,Квитанции!E:E,$D192,Квитанции!K:K,$E192,Квитанции!F:F,$F192,Квитанции!C:C,0,Квитанции!J:J,1)</f>
        <v>0</v>
      </c>
      <c r="K192" s="89">
        <f>SUMIFS(Абоненты!L:L,Абоненты!B:B,K$8,Абоненты!C:C,0,Абоненты!D:D,$B192,Абоненты!E:E,$D192,Абоненты!F:F,$F192,Абоненты!J:J,$E192,Абоненты!I:I,1)</f>
        <v>0</v>
      </c>
      <c r="L192" s="248">
        <f>SUMIFS(Квитанции!P:P,Квитанции!B:B,K$8,Квитанции!D:D,$B192,Квитанции!E:E,$D192,Квитанции!K:K,$E192,Квитанции!F:F,$F192,Квитанции!C:C,0,Квитанции!J:J,1)</f>
        <v>0</v>
      </c>
      <c r="M192" s="75">
        <f>SUMIFS(Абоненты!L:L,Абоненты!B:B,M$8,Абоненты!C:C,0,Абоненты!D:D,$B192,Абоненты!E:E,$D192,Абоненты!F:F,$F192,Абоненты!J:J,$E192,Абоненты!I:I,1)</f>
        <v>0</v>
      </c>
      <c r="N192" s="246">
        <f>SUMIFS(Квитанции!P:P,Квитанции!B:B,M$8,Квитанции!D:D,$B192,Квитанции!E:E,$D192,Квитанции!K:K,$E192,Квитанции!F:F,$F192,Квитанции!C:C,0,Квитанции!J:J,1)</f>
        <v>0</v>
      </c>
      <c r="O192" s="89">
        <f>SUMIFS(Абоненты!L:L,Абоненты!B:B,O$8,Абоненты!C:C,0,Абоненты!D:D,$B192,Абоненты!E:E,$D192,Абоненты!F:F,$F192,Абоненты!J:J,$E192,Абоненты!I:I,1)</f>
        <v>0</v>
      </c>
      <c r="P192" s="248">
        <f>SUMIFS(Квитанции!P:P,Квитанции!B:B,O$8,Квитанции!D:D,$B192,Квитанции!E:E,$D192,Квитанции!K:K,$E192,Квитанции!F:F,$F192,Квитанции!C:C,0,Квитанции!J:J,1)</f>
        <v>0</v>
      </c>
      <c r="Q192" s="102">
        <f t="shared" si="143"/>
        <v>0</v>
      </c>
      <c r="R192" s="20">
        <f t="shared" si="143"/>
        <v>0</v>
      </c>
    </row>
    <row r="193" spans="1:18" ht="12.75" thickBot="1" x14ac:dyDescent="0.25">
      <c r="A193" s="509"/>
      <c r="B193" s="8" t="s">
        <v>178</v>
      </c>
      <c r="C193" s="507"/>
      <c r="D193" s="313"/>
      <c r="E193" s="314"/>
      <c r="F193" s="315"/>
      <c r="G193" s="73">
        <f>G190+G191+G192</f>
        <v>0</v>
      </c>
      <c r="H193" s="86">
        <f t="shared" ref="H193:R193" si="144">H190+H191+H192</f>
        <v>0</v>
      </c>
      <c r="I193" s="73">
        <f t="shared" si="144"/>
        <v>0</v>
      </c>
      <c r="J193" s="98">
        <f t="shared" si="144"/>
        <v>0</v>
      </c>
      <c r="K193" s="85">
        <f t="shared" si="144"/>
        <v>0</v>
      </c>
      <c r="L193" s="86">
        <f t="shared" si="144"/>
        <v>0</v>
      </c>
      <c r="M193" s="73">
        <f t="shared" si="144"/>
        <v>0</v>
      </c>
      <c r="N193" s="98">
        <f t="shared" si="144"/>
        <v>0</v>
      </c>
      <c r="O193" s="85">
        <f t="shared" si="144"/>
        <v>0</v>
      </c>
      <c r="P193" s="86">
        <f t="shared" si="144"/>
        <v>0</v>
      </c>
      <c r="Q193" s="77">
        <f t="shared" si="144"/>
        <v>0</v>
      </c>
      <c r="R193" s="10">
        <f t="shared" si="144"/>
        <v>0</v>
      </c>
    </row>
    <row r="194" spans="1:18" x14ac:dyDescent="0.2">
      <c r="A194" s="509"/>
      <c r="B194" s="5" t="s">
        <v>176</v>
      </c>
      <c r="C194" s="505" t="s">
        <v>17</v>
      </c>
      <c r="D194" s="313">
        <v>3</v>
      </c>
      <c r="E194" s="314" t="s">
        <v>202</v>
      </c>
      <c r="F194" s="315">
        <v>2</v>
      </c>
      <c r="G194" s="83">
        <f>SUMIFS(Абоненты!L:L,Абоненты!B:B,G$8,Абоненты!C:C,0,Абоненты!D:D,$B194,Абоненты!E:E,$D194,Абоненты!F:F,$F194,Абоненты!J:J,$E194,Абоненты!I:I,1)</f>
        <v>0</v>
      </c>
      <c r="H194" s="211">
        <f>SUMIFS(Квитанции!P:P,Квитанции!B:B,G$8,Квитанции!D:D,$B194,Квитанции!E:E,$D194,Квитанции!K:K,$E194,Квитанции!F:F,$F194,Квитанции!C:C,0,Квитанции!J:J,1)</f>
        <v>0</v>
      </c>
      <c r="I194" s="71">
        <f>SUMIFS(Абоненты!L:L,Абоненты!B:B,I$8,Абоненты!C:C,0,Абоненты!D:D,$B194,Абоненты!E:E,$D194,Абоненты!F:F,$F194,Абоненты!J:J,$E194,Абоненты!I:I,1)</f>
        <v>0</v>
      </c>
      <c r="J194" s="96">
        <f>SUMIFS(Квитанции!P:P,Квитанции!B:B,I$8,Квитанции!D:D,$B194,Квитанции!E:E,$D194,Квитанции!K:K,$E194,Квитанции!F:F,$F194,Квитанции!C:C,0,Квитанции!J:J,1)</f>
        <v>0</v>
      </c>
      <c r="K194" s="83">
        <f>SUMIFS(Абоненты!L:L,Абоненты!B:B,K$8,Абоненты!C:C,0,Абоненты!D:D,$B194,Абоненты!E:E,$D194,Абоненты!F:F,$F194,Абоненты!J:J,$E194,Абоненты!I:I,1)</f>
        <v>0</v>
      </c>
      <c r="L194" s="66">
        <f>SUMIFS(Квитанции!P:P,Квитанции!B:B,K$8,Квитанции!D:D,$B194,Квитанции!E:E,$D194,Квитанции!K:K,$E194,Квитанции!F:F,$F194,Квитанции!C:C,0,Квитанции!J:J,1)</f>
        <v>0</v>
      </c>
      <c r="M194" s="71">
        <f>SUMIFS(Абоненты!L:L,Абоненты!B:B,M$8,Абоненты!C:C,0,Абоненты!D:D,$B194,Абоненты!E:E,$D194,Абоненты!F:F,$F194,Абоненты!J:J,$E194,Абоненты!I:I,1)</f>
        <v>0</v>
      </c>
      <c r="N194" s="96">
        <f>SUMIFS(Квитанции!P:P,Квитанции!B:B,M$8,Квитанции!D:D,$B194,Квитанции!E:E,$D194,Квитанции!K:K,$E194,Квитанции!F:F,$F194,Квитанции!C:C,0,Квитанции!J:J,1)</f>
        <v>0</v>
      </c>
      <c r="O194" s="83">
        <f>SUMIFS(Абоненты!L:L,Абоненты!B:B,O$8,Абоненты!C:C,0,Абоненты!D:D,$B194,Абоненты!E:E,$D194,Абоненты!F:F,$F194,Абоненты!J:J,$E194,Абоненты!I:I,1)</f>
        <v>0</v>
      </c>
      <c r="P194" s="66">
        <f>SUMIFS(Квитанции!P:P,Квитанции!B:B,O$8,Квитанции!D:D,$B194,Квитанции!E:E,$D194,Квитанции!K:K,$E194,Квитанции!F:F,$F194,Квитанции!C:C,0,Квитанции!J:J,1)</f>
        <v>0</v>
      </c>
      <c r="Q194" s="101">
        <f>G194+I194+K194+M194+O194</f>
        <v>0</v>
      </c>
      <c r="R194" s="23">
        <f t="shared" ref="R194:R196" si="145">H194+J194+L194+N194+P194</f>
        <v>0</v>
      </c>
    </row>
    <row r="195" spans="1:18" x14ac:dyDescent="0.2">
      <c r="A195" s="509"/>
      <c r="B195" s="7" t="s">
        <v>10</v>
      </c>
      <c r="C195" s="506"/>
      <c r="D195" s="313">
        <v>3</v>
      </c>
      <c r="E195" s="314" t="s">
        <v>202</v>
      </c>
      <c r="F195" s="315">
        <v>2</v>
      </c>
      <c r="G195" s="89">
        <f>SUMIFS(Абоненты!L:L,Абоненты!B:B,G$8,Абоненты!C:C,0,Абоненты!D:D,$B195,Абоненты!E:E,$D195,Абоненты!F:F,$F195,Абоненты!J:J,$E195,Абоненты!I:I,1)</f>
        <v>0</v>
      </c>
      <c r="H195" s="326">
        <f>SUMIFS(Квитанции!P:P,Квитанции!B:B,G$8,Квитанции!D:D,$B195,Квитанции!E:E,$D195,Квитанции!K:K,$E195,Квитанции!F:F,$F195,Квитанции!C:C,0,Квитанции!J:J,1)</f>
        <v>0</v>
      </c>
      <c r="I195" s="72">
        <f>SUMIFS(Абоненты!L:L,Абоненты!B:B,I$8,Абоненты!C:C,0,Абоненты!D:D,$B195,Абоненты!E:E,$D195,Абоненты!F:F,$F195,Абоненты!J:J,$E195,Абоненты!I:I,1)</f>
        <v>0</v>
      </c>
      <c r="J195" s="97">
        <f>SUMIFS(Квитанции!P:P,Квитанции!B:B,I$8,Квитанции!D:D,$B195,Квитанции!E:E,$D195,Квитанции!K:K,$E195,Квитанции!F:F,$F195,Квитанции!C:C,0,Квитанции!J:J,1)</f>
        <v>0</v>
      </c>
      <c r="K195" s="89">
        <f>SUMIFS(Абоненты!L:L,Абоненты!B:B,K$8,Абоненты!C:C,0,Абоненты!D:D,$B195,Абоненты!E:E,$D195,Абоненты!F:F,$F195,Абоненты!J:J,$E195,Абоненты!I:I,1)</f>
        <v>0</v>
      </c>
      <c r="L195" s="248">
        <f>SUMIFS(Квитанции!P:P,Квитанции!B:B,K$8,Квитанции!D:D,$B195,Квитанции!E:E,$D195,Квитанции!K:K,$E195,Квитанции!F:F,$F195,Квитанции!C:C,0,Квитанции!J:J,1)</f>
        <v>0</v>
      </c>
      <c r="M195" s="75">
        <f>SUMIFS(Абоненты!L:L,Абоненты!B:B,M$8,Абоненты!C:C,0,Абоненты!D:D,$B195,Абоненты!E:E,$D195,Абоненты!F:F,$F195,Абоненты!J:J,$E195,Абоненты!I:I,1)</f>
        <v>0</v>
      </c>
      <c r="N195" s="246">
        <f>SUMIFS(Квитанции!P:P,Квитанции!B:B,M$8,Квитанции!D:D,$B195,Квитанции!E:E,$D195,Квитанции!K:K,$E195,Квитанции!F:F,$F195,Квитанции!C:C,0,Квитанции!J:J,1)</f>
        <v>0</v>
      </c>
      <c r="O195" s="89">
        <f>SUMIFS(Абоненты!L:L,Абоненты!B:B,O$8,Абоненты!C:C,0,Абоненты!D:D,$B195,Абоненты!E:E,$D195,Абоненты!F:F,$F195,Абоненты!J:J,$E195,Абоненты!I:I,1)</f>
        <v>0</v>
      </c>
      <c r="P195" s="248">
        <f>SUMIFS(Квитанции!P:P,Квитанции!B:B,O$8,Квитанции!D:D,$B195,Квитанции!E:E,$D195,Квитанции!K:K,$E195,Квитанции!F:F,$F195,Квитанции!C:C,0,Квитанции!J:J,1)</f>
        <v>0</v>
      </c>
      <c r="Q195" s="28">
        <f t="shared" ref="Q195:Q196" si="146">G195+I195+K195+M195+O195</f>
        <v>0</v>
      </c>
      <c r="R195" s="20">
        <f t="shared" si="145"/>
        <v>0</v>
      </c>
    </row>
    <row r="196" spans="1:18" x14ac:dyDescent="0.2">
      <c r="A196" s="509"/>
      <c r="B196" s="7" t="s">
        <v>177</v>
      </c>
      <c r="C196" s="506"/>
      <c r="D196" s="313">
        <v>3</v>
      </c>
      <c r="E196" s="314" t="s">
        <v>202</v>
      </c>
      <c r="F196" s="315">
        <v>2</v>
      </c>
      <c r="G196" s="84">
        <f>SUMIFS(Абоненты!L:L,Абоненты!B:B,G$8,Абоненты!C:C,0,Абоненты!D:D,$B196,Абоненты!E:E,$D196,Абоненты!F:F,$F196,Абоненты!J:J,$E196,Абоненты!I:I,1)</f>
        <v>0</v>
      </c>
      <c r="H196" s="326">
        <f>SUMIFS(Квитанции!P:P,Квитанции!B:B,G$8,Квитанции!D:D,$B196,Квитанции!E:E,$D196,Квитанции!K:K,$E196,Квитанции!F:F,$F196,Квитанции!C:C,0,Квитанции!J:J,1)</f>
        <v>0</v>
      </c>
      <c r="I196" s="72">
        <f>SUMIFS(Абоненты!L:L,Абоненты!B:B,I$8,Абоненты!C:C,0,Абоненты!D:D,$B196,Абоненты!E:E,$D196,Абоненты!F:F,$F196,Абоненты!J:J,$E196,Абоненты!I:I,1)</f>
        <v>0</v>
      </c>
      <c r="J196" s="97">
        <f>SUMIFS(Квитанции!P:P,Квитанции!B:B,I$8,Квитанции!D:D,$B196,Квитанции!E:E,$D196,Квитанции!K:K,$E196,Квитанции!F:F,$F196,Квитанции!C:C,0,Квитанции!J:J,1)</f>
        <v>0</v>
      </c>
      <c r="K196" s="89">
        <f>SUMIFS(Абоненты!L:L,Абоненты!B:B,K$8,Абоненты!C:C,0,Абоненты!D:D,$B196,Абоненты!E:E,$D196,Абоненты!F:F,$F196,Абоненты!J:J,$E196,Абоненты!I:I,1)</f>
        <v>0</v>
      </c>
      <c r="L196" s="248">
        <f>SUMIFS(Квитанции!P:P,Квитанции!B:B,K$8,Квитанции!D:D,$B196,Квитанции!E:E,$D196,Квитанции!K:K,$E196,Квитанции!F:F,$F196,Квитанции!C:C,0,Квитанции!J:J,1)</f>
        <v>0</v>
      </c>
      <c r="M196" s="75">
        <f>SUMIFS(Абоненты!L:L,Абоненты!B:B,M$8,Абоненты!C:C,0,Абоненты!D:D,$B196,Абоненты!E:E,$D196,Абоненты!F:F,$F196,Абоненты!J:J,$E196,Абоненты!I:I,1)</f>
        <v>0</v>
      </c>
      <c r="N196" s="246">
        <f>SUMIFS(Квитанции!P:P,Квитанции!B:B,M$8,Квитанции!D:D,$B196,Квитанции!E:E,$D196,Квитанции!K:K,$E196,Квитанции!F:F,$F196,Квитанции!C:C,0,Квитанции!J:J,1)</f>
        <v>0</v>
      </c>
      <c r="O196" s="89">
        <f>SUMIFS(Абоненты!L:L,Абоненты!B:B,O$8,Абоненты!C:C,0,Абоненты!D:D,$B196,Абоненты!E:E,$D196,Абоненты!F:F,$F196,Абоненты!J:J,$E196,Абоненты!I:I,1)</f>
        <v>0</v>
      </c>
      <c r="P196" s="248">
        <f>SUMIFS(Квитанции!P:P,Квитанции!B:B,O$8,Квитанции!D:D,$B196,Квитанции!E:E,$D196,Квитанции!K:K,$E196,Квитанции!F:F,$F196,Квитанции!C:C,0,Квитанции!J:J,1)</f>
        <v>0</v>
      </c>
      <c r="Q196" s="102">
        <f t="shared" si="146"/>
        <v>0</v>
      </c>
      <c r="R196" s="20">
        <f t="shared" si="145"/>
        <v>0</v>
      </c>
    </row>
    <row r="197" spans="1:18" ht="12.75" thickBot="1" x14ac:dyDescent="0.25">
      <c r="A197" s="509"/>
      <c r="B197" s="8" t="s">
        <v>178</v>
      </c>
      <c r="C197" s="507"/>
      <c r="D197" s="313"/>
      <c r="E197" s="314"/>
      <c r="F197" s="315"/>
      <c r="G197" s="73">
        <f>G194+G195+G196</f>
        <v>0</v>
      </c>
      <c r="H197" s="86">
        <f t="shared" ref="H197:R197" si="147">H194+H195+H196</f>
        <v>0</v>
      </c>
      <c r="I197" s="73">
        <f t="shared" si="147"/>
        <v>0</v>
      </c>
      <c r="J197" s="98">
        <f t="shared" si="147"/>
        <v>0</v>
      </c>
      <c r="K197" s="85">
        <f t="shared" si="147"/>
        <v>0</v>
      </c>
      <c r="L197" s="86">
        <f t="shared" si="147"/>
        <v>0</v>
      </c>
      <c r="M197" s="73">
        <f t="shared" si="147"/>
        <v>0</v>
      </c>
      <c r="N197" s="98">
        <f t="shared" si="147"/>
        <v>0</v>
      </c>
      <c r="O197" s="85">
        <f t="shared" si="147"/>
        <v>0</v>
      </c>
      <c r="P197" s="86">
        <f t="shared" si="147"/>
        <v>0</v>
      </c>
      <c r="Q197" s="77">
        <f t="shared" si="147"/>
        <v>0</v>
      </c>
      <c r="R197" s="10">
        <f t="shared" si="147"/>
        <v>0</v>
      </c>
    </row>
    <row r="198" spans="1:18" x14ac:dyDescent="0.2">
      <c r="A198" s="509"/>
      <c r="B198" s="5" t="s">
        <v>176</v>
      </c>
      <c r="C198" s="505" t="s">
        <v>18</v>
      </c>
      <c r="D198" s="313"/>
      <c r="E198" s="314"/>
      <c r="F198" s="315"/>
      <c r="G198" s="71">
        <f>G190+G194</f>
        <v>0</v>
      </c>
      <c r="H198" s="66">
        <f t="shared" ref="H198:P198" si="148">H190+H194</f>
        <v>0</v>
      </c>
      <c r="I198" s="71">
        <f t="shared" si="148"/>
        <v>0</v>
      </c>
      <c r="J198" s="96">
        <f t="shared" si="148"/>
        <v>0</v>
      </c>
      <c r="K198" s="83">
        <f t="shared" si="148"/>
        <v>0</v>
      </c>
      <c r="L198" s="66">
        <f t="shared" si="148"/>
        <v>0</v>
      </c>
      <c r="M198" s="71">
        <f t="shared" si="148"/>
        <v>0</v>
      </c>
      <c r="N198" s="96">
        <f t="shared" si="148"/>
        <v>0</v>
      </c>
      <c r="O198" s="83">
        <f t="shared" si="148"/>
        <v>0</v>
      </c>
      <c r="P198" s="66">
        <f t="shared" si="148"/>
        <v>0</v>
      </c>
      <c r="Q198" s="101">
        <f>G198+I198+K198+M198+O198</f>
        <v>0</v>
      </c>
      <c r="R198" s="23">
        <f t="shared" ref="R198:R200" si="149">H198+J198+L198+N198+P198</f>
        <v>0</v>
      </c>
    </row>
    <row r="199" spans="1:18" x14ac:dyDescent="0.2">
      <c r="A199" s="509"/>
      <c r="B199" s="7" t="s">
        <v>10</v>
      </c>
      <c r="C199" s="506"/>
      <c r="D199" s="313"/>
      <c r="E199" s="314"/>
      <c r="F199" s="315"/>
      <c r="G199" s="72">
        <f t="shared" ref="G199:P200" si="150">G191+G195</f>
        <v>0</v>
      </c>
      <c r="H199" s="68">
        <f t="shared" si="150"/>
        <v>0</v>
      </c>
      <c r="I199" s="72">
        <f t="shared" si="150"/>
        <v>0</v>
      </c>
      <c r="J199" s="97">
        <f t="shared" si="150"/>
        <v>0</v>
      </c>
      <c r="K199" s="84">
        <f t="shared" si="150"/>
        <v>0</v>
      </c>
      <c r="L199" s="68">
        <f t="shared" si="150"/>
        <v>0</v>
      </c>
      <c r="M199" s="72">
        <f t="shared" si="150"/>
        <v>0</v>
      </c>
      <c r="N199" s="97">
        <f t="shared" si="150"/>
        <v>0</v>
      </c>
      <c r="O199" s="84">
        <f t="shared" si="150"/>
        <v>0</v>
      </c>
      <c r="P199" s="68">
        <f t="shared" si="150"/>
        <v>0</v>
      </c>
      <c r="Q199" s="28">
        <f t="shared" ref="Q199:Q200" si="151">G199+I199+K199+M199+O199</f>
        <v>0</v>
      </c>
      <c r="R199" s="20">
        <f t="shared" si="149"/>
        <v>0</v>
      </c>
    </row>
    <row r="200" spans="1:18" x14ac:dyDescent="0.2">
      <c r="A200" s="509"/>
      <c r="B200" s="7" t="s">
        <v>177</v>
      </c>
      <c r="C200" s="506"/>
      <c r="D200" s="313"/>
      <c r="E200" s="314"/>
      <c r="F200" s="315"/>
      <c r="G200" s="72">
        <f t="shared" si="150"/>
        <v>0</v>
      </c>
      <c r="H200" s="68">
        <f t="shared" si="150"/>
        <v>0</v>
      </c>
      <c r="I200" s="72">
        <f t="shared" si="150"/>
        <v>0</v>
      </c>
      <c r="J200" s="97">
        <f t="shared" si="150"/>
        <v>0</v>
      </c>
      <c r="K200" s="84">
        <f t="shared" si="150"/>
        <v>0</v>
      </c>
      <c r="L200" s="68">
        <f t="shared" si="150"/>
        <v>0</v>
      </c>
      <c r="M200" s="72">
        <f t="shared" si="150"/>
        <v>0</v>
      </c>
      <c r="N200" s="97">
        <f t="shared" si="150"/>
        <v>0</v>
      </c>
      <c r="O200" s="84">
        <f t="shared" si="150"/>
        <v>0</v>
      </c>
      <c r="P200" s="68">
        <f t="shared" si="150"/>
        <v>0</v>
      </c>
      <c r="Q200" s="102">
        <f t="shared" si="151"/>
        <v>0</v>
      </c>
      <c r="R200" s="20">
        <f t="shared" si="149"/>
        <v>0</v>
      </c>
    </row>
    <row r="201" spans="1:18" ht="12.75" thickBot="1" x14ac:dyDescent="0.25">
      <c r="A201" s="513"/>
      <c r="B201" s="8" t="s">
        <v>178</v>
      </c>
      <c r="C201" s="507"/>
      <c r="D201" s="313"/>
      <c r="E201" s="314"/>
      <c r="F201" s="315"/>
      <c r="G201" s="73">
        <f>G198+G199+G200</f>
        <v>0</v>
      </c>
      <c r="H201" s="86">
        <f t="shared" ref="H201:R201" si="152">H198+H199+H200</f>
        <v>0</v>
      </c>
      <c r="I201" s="73">
        <f t="shared" si="152"/>
        <v>0</v>
      </c>
      <c r="J201" s="98">
        <f t="shared" si="152"/>
        <v>0</v>
      </c>
      <c r="K201" s="85">
        <f t="shared" si="152"/>
        <v>0</v>
      </c>
      <c r="L201" s="86">
        <f t="shared" si="152"/>
        <v>0</v>
      </c>
      <c r="M201" s="73">
        <f t="shared" si="152"/>
        <v>0</v>
      </c>
      <c r="N201" s="98">
        <f t="shared" si="152"/>
        <v>0</v>
      </c>
      <c r="O201" s="85">
        <f t="shared" si="152"/>
        <v>0</v>
      </c>
      <c r="P201" s="86">
        <f t="shared" si="152"/>
        <v>0</v>
      </c>
      <c r="Q201" s="77">
        <f t="shared" si="152"/>
        <v>0</v>
      </c>
      <c r="R201" s="10">
        <f t="shared" si="152"/>
        <v>0</v>
      </c>
    </row>
    <row r="202" spans="1:18" ht="10.15" customHeight="1" x14ac:dyDescent="0.2">
      <c r="A202" s="133" t="s">
        <v>0</v>
      </c>
      <c r="B202" s="55"/>
      <c r="C202" s="56"/>
      <c r="D202" s="316"/>
      <c r="E202" s="317"/>
      <c r="F202" s="318"/>
      <c r="G202" s="87"/>
      <c r="H202" s="56"/>
      <c r="I202" s="55"/>
      <c r="J202" s="55"/>
      <c r="K202" s="87"/>
      <c r="L202" s="56"/>
      <c r="M202" s="55"/>
      <c r="N202" s="55"/>
      <c r="O202" s="87"/>
      <c r="P202" s="56"/>
      <c r="Q202" s="55"/>
      <c r="R202" s="56"/>
    </row>
    <row r="203" spans="1:18" x14ac:dyDescent="0.2">
      <c r="A203" s="134" t="s">
        <v>51</v>
      </c>
      <c r="B203" s="28" t="s">
        <v>30</v>
      </c>
      <c r="C203" s="402" t="s">
        <v>30</v>
      </c>
      <c r="D203" s="319"/>
      <c r="E203" s="314" t="s">
        <v>202</v>
      </c>
      <c r="F203" s="315">
        <v>2</v>
      </c>
      <c r="G203" s="30" t="s">
        <v>30</v>
      </c>
      <c r="H203" s="68">
        <f>SUMIFS(Квитанции!P:P,Квитанции!B:B,G$8,Квитанции!G:G,$F203,Квитанции!K:K,$E203,Квитанции!F:F,2,Квитанции!C:C,0,Квитанции!J:J,1)</f>
        <v>0</v>
      </c>
      <c r="I203" s="30" t="s">
        <v>30</v>
      </c>
      <c r="J203" s="68">
        <f>SUMIFS(Квитанции!P:P,Квитанции!B:B,I$8,Квитанции!G:G,$F203,Квитанции!K:K,$E203,Квитанции!F:F,2,Квитанции!C:C,0,Квитанции!J:J,1)</f>
        <v>0</v>
      </c>
      <c r="K203" s="30" t="s">
        <v>30</v>
      </c>
      <c r="L203" s="68">
        <f>SUMIFS(Квитанции!P:P,Квитанции!B:B,K$8,Квитанции!G:G,$F203,Квитанции!K:K,$E203,Квитанции!F:F,2,Квитанции!C:C,0,Квитанции!J:J,1)</f>
        <v>0</v>
      </c>
      <c r="M203" s="30" t="s">
        <v>30</v>
      </c>
      <c r="N203" s="68">
        <f>SUMIFS(Квитанции!P:P,Квитанции!B:B,M$8,Квитанции!G:G,$F203,Квитанции!K:K,$E203,Квитанции!F:F,2,Квитанции!C:C,0,Квитанции!J:J,1)</f>
        <v>0</v>
      </c>
      <c r="O203" s="30" t="s">
        <v>30</v>
      </c>
      <c r="P203" s="68">
        <f>SUMIFS(Квитанции!P:P,Квитанции!B:B,O$8,Квитанции!G:G,$F203,Квитанции!K:K,$E203,Квитанции!F:F,2,Квитанции!C:C,0,Квитанции!J:J,1)</f>
        <v>0</v>
      </c>
      <c r="Q203" s="28" t="s">
        <v>30</v>
      </c>
      <c r="R203" s="20">
        <f>P203+N203+L203+J203+H203</f>
        <v>0</v>
      </c>
    </row>
    <row r="204" spans="1:18" ht="12.75" thickBot="1" x14ac:dyDescent="0.25">
      <c r="A204" s="136" t="s">
        <v>52</v>
      </c>
      <c r="B204" s="77" t="s">
        <v>30</v>
      </c>
      <c r="C204" s="132" t="s">
        <v>30</v>
      </c>
      <c r="D204" s="319"/>
      <c r="E204" s="314" t="s">
        <v>202</v>
      </c>
      <c r="F204" s="315">
        <v>1</v>
      </c>
      <c r="G204" s="90" t="s">
        <v>30</v>
      </c>
      <c r="H204" s="86">
        <f>SUMIFS(Квитанции!P:P,Квитанции!B:B,G$8,Квитанции!G:G,$F204,Квитанции!K:K,$E204,Квитанции!F:F,2,Квитанции!C:C,0,Квитанции!J:J,1)</f>
        <v>0</v>
      </c>
      <c r="I204" s="90" t="s">
        <v>30</v>
      </c>
      <c r="J204" s="86">
        <f>SUMIFS(Квитанции!P:P,Квитанции!B:B,I$8,Квитанции!G:G,$F204,Квитанции!K:K,$E204,Квитанции!F:F,2,Квитанции!C:C,0,Квитанции!J:J,1)</f>
        <v>0</v>
      </c>
      <c r="K204" s="90" t="s">
        <v>30</v>
      </c>
      <c r="L204" s="86">
        <f>SUMIFS(Квитанции!P:P,Квитанции!B:B,K$8,Квитанции!G:G,$F204,Квитанции!K:K,$E204,Квитанции!F:F,2,Квитанции!C:C,0,Квитанции!J:J,1)</f>
        <v>0</v>
      </c>
      <c r="M204" s="90" t="s">
        <v>30</v>
      </c>
      <c r="N204" s="86">
        <f>SUMIFS(Квитанции!P:P,Квитанции!B:B,M$8,Квитанции!G:G,$F204,Квитанции!K:K,$E204,Квитанции!F:F,2,Квитанции!C:C,0,Квитанции!J:J,1)</f>
        <v>0</v>
      </c>
      <c r="O204" s="90" t="s">
        <v>30</v>
      </c>
      <c r="P204" s="86">
        <f>SUMIFS(Квитанции!P:P,Квитанции!B:B,O$8,Квитанции!G:G,$F204,Квитанции!K:K,$E204,Квитанции!F:F,2,Квитанции!C:C,0,Квитанции!J:J,1)</f>
        <v>0</v>
      </c>
      <c r="Q204" s="28" t="s">
        <v>30</v>
      </c>
      <c r="R204" s="10">
        <f t="shared" ref="R204" si="153">P204+N204+L204+J204+H204</f>
        <v>0</v>
      </c>
    </row>
    <row r="205" spans="1:18" ht="12" customHeight="1" x14ac:dyDescent="0.2">
      <c r="A205" s="508" t="s">
        <v>36</v>
      </c>
      <c r="B205" s="5" t="s">
        <v>176</v>
      </c>
      <c r="C205" s="505" t="s">
        <v>16</v>
      </c>
      <c r="D205" s="313">
        <v>1</v>
      </c>
      <c r="E205" s="314" t="s">
        <v>202</v>
      </c>
      <c r="F205" s="315">
        <v>3</v>
      </c>
      <c r="G205" s="83">
        <f>SUMIFS(Абоненты!L:L,Абоненты!B:B,G$8,Абоненты!C:C,0,Абоненты!D:D,$B205,Абоненты!E:E,$D205,Абоненты!F:F,$F205,Абоненты!J:J,$E205,Абоненты!I:I,1)</f>
        <v>0</v>
      </c>
      <c r="H205" s="211">
        <f>SUMIFS(Квитанции!P:P,Квитанции!B:B,G$8,Квитанции!D:D,$B205,Квитанции!E:E,$D205,Квитанции!K:K,$E205,Квитанции!F:F,$F205,Квитанции!C:C,0,Квитанции!J:J,1)</f>
        <v>0</v>
      </c>
      <c r="I205" s="71">
        <f>SUMIFS(Абоненты!L:L,Абоненты!B:B,I$8,Абоненты!C:C,0,Абоненты!D:D,$B205,Абоненты!E:E,$D205,Абоненты!F:F,$F205,Абоненты!J:J,$E205,Абоненты!I:I,1)</f>
        <v>0</v>
      </c>
      <c r="J205" s="96">
        <f>SUMIFS(Квитанции!P:P,Квитанции!B:B,I$8,Квитанции!D:D,$B205,Квитанции!E:E,$D205,Квитанции!K:K,$E205,Квитанции!F:F,$F205,Квитанции!C:C,0,Квитанции!J:J,1)</f>
        <v>0</v>
      </c>
      <c r="K205" s="83">
        <f>SUMIFS(Абоненты!L:L,Абоненты!B:B,K$8,Абоненты!C:C,0,Абоненты!D:D,$B205,Абоненты!E:E,$D205,Абоненты!F:F,$F205,Абоненты!J:J,$E205,Абоненты!I:I,1)</f>
        <v>0</v>
      </c>
      <c r="L205" s="66">
        <f>SUMIFS(Квитанции!P:P,Квитанции!B:B,K$8,Квитанции!D:D,$B205,Квитанции!E:E,$D205,Квитанции!K:K,$E205,Квитанции!F:F,$F205,Квитанции!C:C,0,Квитанции!J:J,1)</f>
        <v>0</v>
      </c>
      <c r="M205" s="71">
        <f>SUMIFS(Абоненты!L:L,Абоненты!B:B,M$8,Абоненты!C:C,0,Абоненты!D:D,$B205,Абоненты!E:E,$D205,Абоненты!F:F,$F205,Абоненты!J:J,$E205,Абоненты!I:I,1)</f>
        <v>0</v>
      </c>
      <c r="N205" s="96">
        <f>SUMIFS(Квитанции!P:P,Квитанции!B:B,M$8,Квитанции!D:D,$B205,Квитанции!E:E,$D205,Квитанции!K:K,$E205,Квитанции!F:F,$F205,Квитанции!C:C,0,Квитанции!J:J,1)</f>
        <v>0</v>
      </c>
      <c r="O205" s="83">
        <f>SUMIFS(Абоненты!L:L,Абоненты!B:B,O$8,Абоненты!C:C,0,Абоненты!D:D,$B205,Абоненты!E:E,$D205,Абоненты!F:F,$F205,Абоненты!J:J,$E205,Абоненты!I:I,1)</f>
        <v>0</v>
      </c>
      <c r="P205" s="66">
        <f>SUMIFS(Квитанции!P:P,Квитанции!B:B,O$8,Квитанции!D:D,$B205,Квитанции!E:E,$D205,Квитанции!K:K,$E205,Квитанции!F:F,$F205,Квитанции!C:C,0,Квитанции!J:J,1)</f>
        <v>0</v>
      </c>
      <c r="Q205" s="101">
        <f>G205+I205+K205+M205+O205</f>
        <v>0</v>
      </c>
      <c r="R205" s="23">
        <f>H205+J205+L205+N205+P205</f>
        <v>0</v>
      </c>
    </row>
    <row r="206" spans="1:18" x14ac:dyDescent="0.2">
      <c r="A206" s="509"/>
      <c r="B206" s="7" t="s">
        <v>10</v>
      </c>
      <c r="C206" s="506"/>
      <c r="D206" s="313">
        <v>1</v>
      </c>
      <c r="E206" s="314" t="s">
        <v>202</v>
      </c>
      <c r="F206" s="315">
        <v>3</v>
      </c>
      <c r="G206" s="89">
        <f>SUMIFS(Абоненты!L:L,Абоненты!B:B,G$8,Абоненты!C:C,0,Абоненты!D:D,$B206,Абоненты!E:E,$D206,Абоненты!F:F,$F206,Абоненты!J:J,$E206,Абоненты!I:I,1)</f>
        <v>0</v>
      </c>
      <c r="H206" s="326">
        <f>SUMIFS(Квитанции!P:P,Квитанции!B:B,G$8,Квитанции!D:D,$B206,Квитанции!E:E,$D206,Квитанции!K:K,$E206,Квитанции!F:F,$F206,Квитанции!C:C,0,Квитанции!J:J,1)</f>
        <v>0</v>
      </c>
      <c r="I206" s="72">
        <f>SUMIFS(Абоненты!L:L,Абоненты!B:B,I$8,Абоненты!C:C,0,Абоненты!D:D,$B206,Абоненты!E:E,$D206,Абоненты!F:F,$F206,Абоненты!J:J,$E206,Абоненты!I:I,1)</f>
        <v>0</v>
      </c>
      <c r="J206" s="97">
        <f>SUMIFS(Квитанции!P:P,Квитанции!B:B,I$8,Квитанции!D:D,$B206,Квитанции!E:E,$D206,Квитанции!K:K,$E206,Квитанции!F:F,$F206,Квитанции!C:C,0,Квитанции!J:J,1)</f>
        <v>0</v>
      </c>
      <c r="K206" s="89">
        <f>SUMIFS(Абоненты!L:L,Абоненты!B:B,K$8,Абоненты!C:C,0,Абоненты!D:D,$B206,Абоненты!E:E,$D206,Абоненты!F:F,$F206,Абоненты!J:J,$E206,Абоненты!I:I,1)</f>
        <v>0</v>
      </c>
      <c r="L206" s="248">
        <f>SUMIFS(Квитанции!P:P,Квитанции!B:B,K$8,Квитанции!D:D,$B206,Квитанции!E:E,$D206,Квитанции!K:K,$E206,Квитанции!F:F,$F206,Квитанции!C:C,0,Квитанции!J:J,1)</f>
        <v>0</v>
      </c>
      <c r="M206" s="75">
        <f>SUMIFS(Абоненты!L:L,Абоненты!B:B,M$8,Абоненты!C:C,0,Абоненты!D:D,$B206,Абоненты!E:E,$D206,Абоненты!F:F,$F206,Абоненты!J:J,$E206,Абоненты!I:I,1)</f>
        <v>0</v>
      </c>
      <c r="N206" s="246">
        <f>SUMIFS(Квитанции!P:P,Квитанции!B:B,M$8,Квитанции!D:D,$B206,Квитанции!E:E,$D206,Квитанции!K:K,$E206,Квитанции!F:F,$F206,Квитанции!C:C,0,Квитанции!J:J,1)</f>
        <v>0</v>
      </c>
      <c r="O206" s="89">
        <f>SUMIFS(Абоненты!L:L,Абоненты!B:B,O$8,Абоненты!C:C,0,Абоненты!D:D,$B206,Абоненты!E:E,$D206,Абоненты!F:F,$F206,Абоненты!J:J,$E206,Абоненты!I:I,1)</f>
        <v>0</v>
      </c>
      <c r="P206" s="248">
        <f>SUMIFS(Квитанции!P:P,Квитанции!B:B,O$8,Квитанции!D:D,$B206,Квитанции!E:E,$D206,Квитанции!K:K,$E206,Квитанции!F:F,$F206,Квитанции!C:C,0,Квитанции!J:J,1)</f>
        <v>0</v>
      </c>
      <c r="Q206" s="28">
        <f t="shared" ref="Q206:R207" si="154">G206+I206+K206+M206+O206</f>
        <v>0</v>
      </c>
      <c r="R206" s="20">
        <f t="shared" si="154"/>
        <v>0</v>
      </c>
    </row>
    <row r="207" spans="1:18" x14ac:dyDescent="0.2">
      <c r="A207" s="509"/>
      <c r="B207" s="7" t="s">
        <v>177</v>
      </c>
      <c r="C207" s="506"/>
      <c r="D207" s="313">
        <v>1</v>
      </c>
      <c r="E207" s="314" t="s">
        <v>202</v>
      </c>
      <c r="F207" s="315">
        <v>3</v>
      </c>
      <c r="G207" s="84">
        <f>SUMIFS(Абоненты!L:L,Абоненты!B:B,G$8,Абоненты!C:C,0,Абоненты!D:D,$B207,Абоненты!E:E,$D207,Абоненты!F:F,$F207,Абоненты!J:J,$E207,Абоненты!I:I,1)</f>
        <v>0</v>
      </c>
      <c r="H207" s="326">
        <f>SUMIFS(Квитанции!P:P,Квитанции!B:B,G$8,Квитанции!D:D,$B207,Квитанции!E:E,$D207,Квитанции!K:K,$E207,Квитанции!F:F,$F207,Квитанции!C:C,0,Квитанции!J:J,1)</f>
        <v>0</v>
      </c>
      <c r="I207" s="72">
        <f>SUMIFS(Абоненты!L:L,Абоненты!B:B,I$8,Абоненты!C:C,0,Абоненты!D:D,$B207,Абоненты!E:E,$D207,Абоненты!F:F,$F207,Абоненты!J:J,$E207,Абоненты!I:I,1)</f>
        <v>0</v>
      </c>
      <c r="J207" s="97">
        <f>SUMIFS(Квитанции!P:P,Квитанции!B:B,I$8,Квитанции!D:D,$B207,Квитанции!E:E,$D207,Квитанции!K:K,$E207,Квитанции!F:F,$F207,Квитанции!C:C,0,Квитанции!J:J,1)</f>
        <v>0</v>
      </c>
      <c r="K207" s="89">
        <f>SUMIFS(Абоненты!L:L,Абоненты!B:B,K$8,Абоненты!C:C,0,Абоненты!D:D,$B207,Абоненты!E:E,$D207,Абоненты!F:F,$F207,Абоненты!J:J,$E207,Абоненты!I:I,1)</f>
        <v>0</v>
      </c>
      <c r="L207" s="248">
        <f>SUMIFS(Квитанции!P:P,Квитанции!B:B,K$8,Квитанции!D:D,$B207,Квитанции!E:E,$D207,Квитанции!K:K,$E207,Квитанции!F:F,$F207,Квитанции!C:C,0,Квитанции!J:J,1)</f>
        <v>0</v>
      </c>
      <c r="M207" s="75">
        <f>SUMIFS(Абоненты!L:L,Абоненты!B:B,M$8,Абоненты!C:C,0,Абоненты!D:D,$B207,Абоненты!E:E,$D207,Абоненты!F:F,$F207,Абоненты!J:J,$E207,Абоненты!I:I,1)</f>
        <v>0</v>
      </c>
      <c r="N207" s="246">
        <f>SUMIFS(Квитанции!P:P,Квитанции!B:B,M$8,Квитанции!D:D,$B207,Квитанции!E:E,$D207,Квитанции!K:K,$E207,Квитанции!F:F,$F207,Квитанции!C:C,0,Квитанции!J:J,1)</f>
        <v>0</v>
      </c>
      <c r="O207" s="89">
        <f>SUMIFS(Абоненты!L:L,Абоненты!B:B,O$8,Абоненты!C:C,0,Абоненты!D:D,$B207,Абоненты!E:E,$D207,Абоненты!F:F,$F207,Абоненты!J:J,$E207,Абоненты!I:I,1)</f>
        <v>0</v>
      </c>
      <c r="P207" s="248">
        <f>SUMIFS(Квитанции!P:P,Квитанции!B:B,O$8,Квитанции!D:D,$B207,Квитанции!E:E,$D207,Квитанции!K:K,$E207,Квитанции!F:F,$F207,Квитанции!C:C,0,Квитанции!J:J,1)</f>
        <v>0</v>
      </c>
      <c r="Q207" s="102">
        <f t="shared" si="154"/>
        <v>0</v>
      </c>
      <c r="R207" s="20">
        <f t="shared" si="154"/>
        <v>0</v>
      </c>
    </row>
    <row r="208" spans="1:18" ht="15.6" customHeight="1" thickBot="1" x14ac:dyDescent="0.25">
      <c r="A208" s="509"/>
      <c r="B208" s="8" t="s">
        <v>178</v>
      </c>
      <c r="C208" s="507"/>
      <c r="D208" s="313"/>
      <c r="E208" s="314"/>
      <c r="F208" s="315"/>
      <c r="G208" s="73">
        <f>G205+G206+G207</f>
        <v>0</v>
      </c>
      <c r="H208" s="86">
        <f t="shared" ref="H208:R208" si="155">H205+H206+H207</f>
        <v>0</v>
      </c>
      <c r="I208" s="73">
        <f t="shared" si="155"/>
        <v>0</v>
      </c>
      <c r="J208" s="98">
        <f t="shared" si="155"/>
        <v>0</v>
      </c>
      <c r="K208" s="85">
        <f t="shared" si="155"/>
        <v>0</v>
      </c>
      <c r="L208" s="86">
        <f t="shared" si="155"/>
        <v>0</v>
      </c>
      <c r="M208" s="73">
        <f t="shared" si="155"/>
        <v>0</v>
      </c>
      <c r="N208" s="98">
        <f t="shared" si="155"/>
        <v>0</v>
      </c>
      <c r="O208" s="85">
        <f t="shared" si="155"/>
        <v>0</v>
      </c>
      <c r="P208" s="86">
        <f t="shared" si="155"/>
        <v>0</v>
      </c>
      <c r="Q208" s="77">
        <f t="shared" si="155"/>
        <v>0</v>
      </c>
      <c r="R208" s="10">
        <f t="shared" si="155"/>
        <v>0</v>
      </c>
    </row>
    <row r="209" spans="1:18" x14ac:dyDescent="0.2">
      <c r="A209" s="509"/>
      <c r="B209" s="5" t="s">
        <v>176</v>
      </c>
      <c r="C209" s="505" t="s">
        <v>17</v>
      </c>
      <c r="D209" s="313">
        <v>3</v>
      </c>
      <c r="E209" s="314" t="s">
        <v>202</v>
      </c>
      <c r="F209" s="315">
        <v>3</v>
      </c>
      <c r="G209" s="83">
        <f>SUMIFS(Абоненты!L:L,Абоненты!B:B,G$8,Абоненты!C:C,0,Абоненты!D:D,$B209,Абоненты!E:E,$D209,Абоненты!F:F,$F209,Абоненты!J:J,$E209,Абоненты!I:I,1)</f>
        <v>0</v>
      </c>
      <c r="H209" s="211">
        <f>SUMIFS(Квитанции!P:P,Квитанции!B:B,G$8,Квитанции!D:D,$B209,Квитанции!E:E,$D209,Квитанции!K:K,$E209,Квитанции!F:F,$F209,Квитанции!C:C,0,Квитанции!J:J,1)</f>
        <v>0</v>
      </c>
      <c r="I209" s="71">
        <f>SUMIFS(Абоненты!L:L,Абоненты!B:B,I$8,Абоненты!C:C,0,Абоненты!D:D,$B209,Абоненты!E:E,$D209,Абоненты!F:F,$F209,Абоненты!J:J,$E209,Абоненты!I:I,1)</f>
        <v>0</v>
      </c>
      <c r="J209" s="96">
        <f>SUMIFS(Квитанции!P:P,Квитанции!B:B,I$8,Квитанции!D:D,$B209,Квитанции!E:E,$D209,Квитанции!K:K,$E209,Квитанции!F:F,$F209,Квитанции!C:C,0,Квитанции!J:J,1)</f>
        <v>0</v>
      </c>
      <c r="K209" s="83">
        <f>SUMIFS(Абоненты!L:L,Абоненты!B:B,K$8,Абоненты!C:C,0,Абоненты!D:D,$B209,Абоненты!E:E,$D209,Абоненты!F:F,$F209,Абоненты!J:J,$E209,Абоненты!I:I,1)</f>
        <v>0</v>
      </c>
      <c r="L209" s="66">
        <f>SUMIFS(Квитанции!P:P,Квитанции!B:B,K$8,Квитанции!D:D,$B209,Квитанции!E:E,$D209,Квитанции!K:K,$E209,Квитанции!F:F,$F209,Квитанции!C:C,0,Квитанции!J:J,1)</f>
        <v>0</v>
      </c>
      <c r="M209" s="71">
        <f>SUMIFS(Абоненты!L:L,Абоненты!B:B,M$8,Абоненты!C:C,0,Абоненты!D:D,$B209,Абоненты!E:E,$D209,Абоненты!F:F,$F209,Абоненты!J:J,$E209,Абоненты!I:I,1)</f>
        <v>0</v>
      </c>
      <c r="N209" s="96">
        <f>SUMIFS(Квитанции!P:P,Квитанции!B:B,M$8,Квитанции!D:D,$B209,Квитанции!E:E,$D209,Квитанции!K:K,$E209,Квитанции!F:F,$F209,Квитанции!C:C,0,Квитанции!J:J,1)</f>
        <v>0</v>
      </c>
      <c r="O209" s="83">
        <f>SUMIFS(Абоненты!L:L,Абоненты!B:B,O$8,Абоненты!C:C,0,Абоненты!D:D,$B209,Абоненты!E:E,$D209,Абоненты!F:F,$F209,Абоненты!J:J,$E209,Абоненты!I:I,1)</f>
        <v>0</v>
      </c>
      <c r="P209" s="66">
        <f>SUMIFS(Квитанции!P:P,Квитанции!B:B,O$8,Квитанции!D:D,$B209,Квитанции!E:E,$D209,Квитанции!K:K,$E209,Квитанции!F:F,$F209,Квитанции!C:C,0,Квитанции!J:J,1)</f>
        <v>0</v>
      </c>
      <c r="Q209" s="101">
        <f>G209+I209+K209+M209+O209</f>
        <v>0</v>
      </c>
      <c r="R209" s="23">
        <f t="shared" ref="R209:R211" si="156">H209+J209+L209+N209+P209</f>
        <v>0</v>
      </c>
    </row>
    <row r="210" spans="1:18" x14ac:dyDescent="0.2">
      <c r="A210" s="509"/>
      <c r="B210" s="7" t="s">
        <v>10</v>
      </c>
      <c r="C210" s="506"/>
      <c r="D210" s="313">
        <v>3</v>
      </c>
      <c r="E210" s="314" t="s">
        <v>202</v>
      </c>
      <c r="F210" s="315">
        <v>3</v>
      </c>
      <c r="G210" s="89">
        <f>SUMIFS(Абоненты!L:L,Абоненты!B:B,G$8,Абоненты!C:C,0,Абоненты!D:D,$B210,Абоненты!E:E,$D210,Абоненты!F:F,$F210,Абоненты!J:J,$E210,Абоненты!I:I,1)</f>
        <v>0</v>
      </c>
      <c r="H210" s="326">
        <f>SUMIFS(Квитанции!P:P,Квитанции!B:B,G$8,Квитанции!D:D,$B210,Квитанции!E:E,$D210,Квитанции!K:K,$E210,Квитанции!F:F,$F210,Квитанции!C:C,0,Квитанции!J:J,1)</f>
        <v>0</v>
      </c>
      <c r="I210" s="72">
        <f>SUMIFS(Абоненты!L:L,Абоненты!B:B,I$8,Абоненты!C:C,0,Абоненты!D:D,$B210,Абоненты!E:E,$D210,Абоненты!F:F,$F210,Абоненты!J:J,$E210,Абоненты!I:I,1)</f>
        <v>0</v>
      </c>
      <c r="J210" s="97">
        <f>SUMIFS(Квитанции!P:P,Квитанции!B:B,I$8,Квитанции!D:D,$B210,Квитанции!E:E,$D210,Квитанции!K:K,$E210,Квитанции!F:F,$F210,Квитанции!C:C,0,Квитанции!J:J,1)</f>
        <v>0</v>
      </c>
      <c r="K210" s="89">
        <f>SUMIFS(Абоненты!L:L,Абоненты!B:B,K$8,Абоненты!C:C,0,Абоненты!D:D,$B210,Абоненты!E:E,$D210,Абоненты!F:F,$F210,Абоненты!J:J,$E210,Абоненты!I:I,1)</f>
        <v>0</v>
      </c>
      <c r="L210" s="248">
        <f>SUMIFS(Квитанции!P:P,Квитанции!B:B,K$8,Квитанции!D:D,$B210,Квитанции!E:E,$D210,Квитанции!K:K,$E210,Квитанции!F:F,$F210,Квитанции!C:C,0,Квитанции!J:J,1)</f>
        <v>0</v>
      </c>
      <c r="M210" s="75">
        <f>SUMIFS(Абоненты!L:L,Абоненты!B:B,M$8,Абоненты!C:C,0,Абоненты!D:D,$B210,Абоненты!E:E,$D210,Абоненты!F:F,$F210,Абоненты!J:J,$E210,Абоненты!I:I,1)</f>
        <v>0</v>
      </c>
      <c r="N210" s="246">
        <f>SUMIFS(Квитанции!P:P,Квитанции!B:B,M$8,Квитанции!D:D,$B210,Квитанции!E:E,$D210,Квитанции!K:K,$E210,Квитанции!F:F,$F210,Квитанции!C:C,0,Квитанции!J:J,1)</f>
        <v>0</v>
      </c>
      <c r="O210" s="89">
        <f>SUMIFS(Абоненты!L:L,Абоненты!B:B,O$8,Абоненты!C:C,0,Абоненты!D:D,$B210,Абоненты!E:E,$D210,Абоненты!F:F,$F210,Абоненты!J:J,$E210,Абоненты!I:I,1)</f>
        <v>0</v>
      </c>
      <c r="P210" s="248">
        <f>SUMIFS(Квитанции!P:P,Квитанции!B:B,O$8,Квитанции!D:D,$B210,Квитанции!E:E,$D210,Квитанции!K:K,$E210,Квитанции!F:F,$F210,Квитанции!C:C,0,Квитанции!J:J,1)</f>
        <v>0</v>
      </c>
      <c r="Q210" s="28">
        <f t="shared" ref="Q210:Q211" si="157">G210+I210+K210+M210+O210</f>
        <v>0</v>
      </c>
      <c r="R210" s="20">
        <f t="shared" si="156"/>
        <v>0</v>
      </c>
    </row>
    <row r="211" spans="1:18" x14ac:dyDescent="0.2">
      <c r="A211" s="509"/>
      <c r="B211" s="7" t="s">
        <v>177</v>
      </c>
      <c r="C211" s="506"/>
      <c r="D211" s="313">
        <v>3</v>
      </c>
      <c r="E211" s="314" t="s">
        <v>202</v>
      </c>
      <c r="F211" s="315">
        <v>3</v>
      </c>
      <c r="G211" s="84">
        <f>SUMIFS(Абоненты!L:L,Абоненты!B:B,G$8,Абоненты!C:C,0,Абоненты!D:D,$B211,Абоненты!E:E,$D211,Абоненты!F:F,$F211,Абоненты!J:J,$E211,Абоненты!I:I,1)</f>
        <v>0</v>
      </c>
      <c r="H211" s="326">
        <f>SUMIFS(Квитанции!P:P,Квитанции!B:B,G$8,Квитанции!D:D,$B211,Квитанции!E:E,$D211,Квитанции!K:K,$E211,Квитанции!F:F,$F211,Квитанции!C:C,0,Квитанции!J:J,1)</f>
        <v>0</v>
      </c>
      <c r="I211" s="72">
        <f>SUMIFS(Абоненты!L:L,Абоненты!B:B,I$8,Абоненты!C:C,0,Абоненты!D:D,$B211,Абоненты!E:E,$D211,Абоненты!F:F,$F211,Абоненты!J:J,$E211,Абоненты!I:I,1)</f>
        <v>0</v>
      </c>
      <c r="J211" s="97">
        <f>SUMIFS(Квитанции!P:P,Квитанции!B:B,I$8,Квитанции!D:D,$B211,Квитанции!E:E,$D211,Квитанции!K:K,$E211,Квитанции!F:F,$F211,Квитанции!C:C,0,Квитанции!J:J,1)</f>
        <v>0</v>
      </c>
      <c r="K211" s="89">
        <f>SUMIFS(Абоненты!L:L,Абоненты!B:B,K$8,Абоненты!C:C,0,Абоненты!D:D,$B211,Абоненты!E:E,$D211,Абоненты!F:F,$F211,Абоненты!J:J,$E211,Абоненты!I:I,1)</f>
        <v>0</v>
      </c>
      <c r="L211" s="248">
        <f>SUMIFS(Квитанции!P:P,Квитанции!B:B,K$8,Квитанции!D:D,$B211,Квитанции!E:E,$D211,Квитанции!K:K,$E211,Квитанции!F:F,$F211,Квитанции!C:C,0,Квитанции!J:J,1)</f>
        <v>0</v>
      </c>
      <c r="M211" s="75">
        <f>SUMIFS(Абоненты!L:L,Абоненты!B:B,M$8,Абоненты!C:C,0,Абоненты!D:D,$B211,Абоненты!E:E,$D211,Абоненты!F:F,$F211,Абоненты!J:J,$E211,Абоненты!I:I,1)</f>
        <v>0</v>
      </c>
      <c r="N211" s="246">
        <f>SUMIFS(Квитанции!P:P,Квитанции!B:B,M$8,Квитанции!D:D,$B211,Квитанции!E:E,$D211,Квитанции!K:K,$E211,Квитанции!F:F,$F211,Квитанции!C:C,0,Квитанции!J:J,1)</f>
        <v>0</v>
      </c>
      <c r="O211" s="89">
        <f>SUMIFS(Абоненты!L:L,Абоненты!B:B,O$8,Абоненты!C:C,0,Абоненты!D:D,$B211,Абоненты!E:E,$D211,Абоненты!F:F,$F211,Абоненты!J:J,$E211,Абоненты!I:I,1)</f>
        <v>0</v>
      </c>
      <c r="P211" s="248">
        <f>SUMIFS(Квитанции!P:P,Квитанции!B:B,O$8,Квитанции!D:D,$B211,Квитанции!E:E,$D211,Квитанции!K:K,$E211,Квитанции!F:F,$F211,Квитанции!C:C,0,Квитанции!J:J,1)</f>
        <v>0</v>
      </c>
      <c r="Q211" s="102">
        <f t="shared" si="157"/>
        <v>0</v>
      </c>
      <c r="R211" s="20">
        <f t="shared" si="156"/>
        <v>0</v>
      </c>
    </row>
    <row r="212" spans="1:18" ht="16.149999999999999" customHeight="1" thickBot="1" x14ac:dyDescent="0.25">
      <c r="A212" s="509"/>
      <c r="B212" s="8" t="s">
        <v>178</v>
      </c>
      <c r="C212" s="507"/>
      <c r="D212" s="313"/>
      <c r="E212" s="314"/>
      <c r="F212" s="315"/>
      <c r="G212" s="73">
        <f>G209+G210+G211</f>
        <v>0</v>
      </c>
      <c r="H212" s="86">
        <f t="shared" ref="H212:R212" si="158">H209+H210+H211</f>
        <v>0</v>
      </c>
      <c r="I212" s="73">
        <f t="shared" si="158"/>
        <v>0</v>
      </c>
      <c r="J212" s="98">
        <f t="shared" si="158"/>
        <v>0</v>
      </c>
      <c r="K212" s="85">
        <f t="shared" si="158"/>
        <v>0</v>
      </c>
      <c r="L212" s="86">
        <f t="shared" si="158"/>
        <v>0</v>
      </c>
      <c r="M212" s="73">
        <f t="shared" si="158"/>
        <v>0</v>
      </c>
      <c r="N212" s="98">
        <f t="shared" si="158"/>
        <v>0</v>
      </c>
      <c r="O212" s="85">
        <f t="shared" si="158"/>
        <v>0</v>
      </c>
      <c r="P212" s="86">
        <f t="shared" si="158"/>
        <v>0</v>
      </c>
      <c r="Q212" s="77">
        <f t="shared" si="158"/>
        <v>0</v>
      </c>
      <c r="R212" s="10">
        <f t="shared" si="158"/>
        <v>0</v>
      </c>
    </row>
    <row r="213" spans="1:18" x14ac:dyDescent="0.2">
      <c r="A213" s="509"/>
      <c r="B213" s="5" t="s">
        <v>176</v>
      </c>
      <c r="C213" s="505" t="s">
        <v>18</v>
      </c>
      <c r="D213" s="313"/>
      <c r="E213" s="314"/>
      <c r="F213" s="315"/>
      <c r="G213" s="71">
        <f>G205+G209</f>
        <v>0</v>
      </c>
      <c r="H213" s="66">
        <f t="shared" ref="H213:P213" si="159">H205+H209</f>
        <v>0</v>
      </c>
      <c r="I213" s="71">
        <f t="shared" si="159"/>
        <v>0</v>
      </c>
      <c r="J213" s="96">
        <f t="shared" si="159"/>
        <v>0</v>
      </c>
      <c r="K213" s="83">
        <f t="shared" si="159"/>
        <v>0</v>
      </c>
      <c r="L213" s="66">
        <f t="shared" si="159"/>
        <v>0</v>
      </c>
      <c r="M213" s="71">
        <f t="shared" si="159"/>
        <v>0</v>
      </c>
      <c r="N213" s="96">
        <f t="shared" si="159"/>
        <v>0</v>
      </c>
      <c r="O213" s="83">
        <f t="shared" si="159"/>
        <v>0</v>
      </c>
      <c r="P213" s="66">
        <f t="shared" si="159"/>
        <v>0</v>
      </c>
      <c r="Q213" s="101">
        <f>G213+I213+K213+M213+O213</f>
        <v>0</v>
      </c>
      <c r="R213" s="23">
        <f t="shared" ref="R213:R215" si="160">H213+J213+L213+N213+P213</f>
        <v>0</v>
      </c>
    </row>
    <row r="214" spans="1:18" x14ac:dyDescent="0.2">
      <c r="A214" s="509"/>
      <c r="B214" s="7" t="s">
        <v>10</v>
      </c>
      <c r="C214" s="506"/>
      <c r="D214" s="313"/>
      <c r="E214" s="314"/>
      <c r="F214" s="315"/>
      <c r="G214" s="72">
        <f t="shared" ref="G214:P215" si="161">G206+G210</f>
        <v>0</v>
      </c>
      <c r="H214" s="68">
        <f t="shared" si="161"/>
        <v>0</v>
      </c>
      <c r="I214" s="72">
        <f t="shared" si="161"/>
        <v>0</v>
      </c>
      <c r="J214" s="97">
        <f t="shared" si="161"/>
        <v>0</v>
      </c>
      <c r="K214" s="84">
        <f t="shared" si="161"/>
        <v>0</v>
      </c>
      <c r="L214" s="68">
        <f t="shared" si="161"/>
        <v>0</v>
      </c>
      <c r="M214" s="72">
        <f t="shared" si="161"/>
        <v>0</v>
      </c>
      <c r="N214" s="97">
        <f t="shared" si="161"/>
        <v>0</v>
      </c>
      <c r="O214" s="84">
        <f t="shared" si="161"/>
        <v>0</v>
      </c>
      <c r="P214" s="68">
        <f t="shared" si="161"/>
        <v>0</v>
      </c>
      <c r="Q214" s="28">
        <f t="shared" ref="Q214:Q215" si="162">G214+I214+K214+M214+O214</f>
        <v>0</v>
      </c>
      <c r="R214" s="20">
        <f t="shared" si="160"/>
        <v>0</v>
      </c>
    </row>
    <row r="215" spans="1:18" x14ac:dyDescent="0.2">
      <c r="A215" s="509"/>
      <c r="B215" s="7" t="s">
        <v>177</v>
      </c>
      <c r="C215" s="506"/>
      <c r="D215" s="313"/>
      <c r="E215" s="314"/>
      <c r="F215" s="315"/>
      <c r="G215" s="72">
        <f t="shared" si="161"/>
        <v>0</v>
      </c>
      <c r="H215" s="68">
        <f t="shared" si="161"/>
        <v>0</v>
      </c>
      <c r="I215" s="72">
        <f t="shared" si="161"/>
        <v>0</v>
      </c>
      <c r="J215" s="97">
        <f t="shared" si="161"/>
        <v>0</v>
      </c>
      <c r="K215" s="84">
        <f t="shared" si="161"/>
        <v>0</v>
      </c>
      <c r="L215" s="68">
        <f t="shared" si="161"/>
        <v>0</v>
      </c>
      <c r="M215" s="72">
        <f t="shared" si="161"/>
        <v>0</v>
      </c>
      <c r="N215" s="97">
        <f t="shared" si="161"/>
        <v>0</v>
      </c>
      <c r="O215" s="84">
        <f t="shared" si="161"/>
        <v>0</v>
      </c>
      <c r="P215" s="68">
        <f t="shared" si="161"/>
        <v>0</v>
      </c>
      <c r="Q215" s="102">
        <f t="shared" si="162"/>
        <v>0</v>
      </c>
      <c r="R215" s="20">
        <f t="shared" si="160"/>
        <v>0</v>
      </c>
    </row>
    <row r="216" spans="1:18" ht="11.45" customHeight="1" thickBot="1" x14ac:dyDescent="0.25">
      <c r="A216" s="513"/>
      <c r="B216" s="8" t="s">
        <v>178</v>
      </c>
      <c r="C216" s="507"/>
      <c r="D216" s="313"/>
      <c r="E216" s="314"/>
      <c r="F216" s="315"/>
      <c r="G216" s="73">
        <f>G213+G214+G215</f>
        <v>0</v>
      </c>
      <c r="H216" s="86">
        <f t="shared" ref="H216:R216" si="163">H213+H214+H215</f>
        <v>0</v>
      </c>
      <c r="I216" s="73">
        <f t="shared" si="163"/>
        <v>0</v>
      </c>
      <c r="J216" s="98">
        <f t="shared" si="163"/>
        <v>0</v>
      </c>
      <c r="K216" s="85">
        <f t="shared" si="163"/>
        <v>0</v>
      </c>
      <c r="L216" s="86">
        <f t="shared" si="163"/>
        <v>0</v>
      </c>
      <c r="M216" s="73">
        <f t="shared" si="163"/>
        <v>0</v>
      </c>
      <c r="N216" s="98">
        <f t="shared" si="163"/>
        <v>0</v>
      </c>
      <c r="O216" s="85">
        <f t="shared" si="163"/>
        <v>0</v>
      </c>
      <c r="P216" s="86">
        <f t="shared" si="163"/>
        <v>0</v>
      </c>
      <c r="Q216" s="77">
        <f t="shared" si="163"/>
        <v>0</v>
      </c>
      <c r="R216" s="10">
        <f t="shared" si="163"/>
        <v>0</v>
      </c>
    </row>
    <row r="217" spans="1:18" x14ac:dyDescent="0.2">
      <c r="A217" s="133" t="s">
        <v>1</v>
      </c>
      <c r="B217" s="55"/>
      <c r="C217" s="56"/>
      <c r="D217" s="316"/>
      <c r="E217" s="317"/>
      <c r="F217" s="318"/>
      <c r="G217" s="55"/>
      <c r="H217" s="56"/>
      <c r="I217" s="55"/>
      <c r="J217" s="55"/>
      <c r="K217" s="87"/>
      <c r="L217" s="56"/>
      <c r="M217" s="55"/>
      <c r="N217" s="55"/>
      <c r="O217" s="87"/>
      <c r="P217" s="56"/>
      <c r="Q217" s="55"/>
      <c r="R217" s="56"/>
    </row>
    <row r="218" spans="1:18" x14ac:dyDescent="0.2">
      <c r="A218" s="134" t="s">
        <v>51</v>
      </c>
      <c r="B218" s="28" t="s">
        <v>30</v>
      </c>
      <c r="C218" s="402" t="s">
        <v>30</v>
      </c>
      <c r="D218" s="319"/>
      <c r="E218" s="314" t="s">
        <v>202</v>
      </c>
      <c r="F218" s="315">
        <v>2</v>
      </c>
      <c r="G218" s="30" t="s">
        <v>30</v>
      </c>
      <c r="H218" s="68">
        <f>SUMIFS(Квитанции!P:P,Квитанции!B:B,G$8,Квитанции!G:G,$F218,Квитанции!K:K,$E218,Квитанции!F:F,3,Квитанции!C:C,0,Квитанции!J:J,1)</f>
        <v>0</v>
      </c>
      <c r="I218" s="28" t="s">
        <v>30</v>
      </c>
      <c r="J218" s="97">
        <f>SUMIFS(Квитанции!P:P,Квитанции!B:B,IG$8,Квитанции!G:G,$F218,Квитанции!K:K,$E218,Квитанции!F:F,3,Квитанции!C:C,0,Квитанции!J:J,1)</f>
        <v>0</v>
      </c>
      <c r="K218" s="30" t="s">
        <v>30</v>
      </c>
      <c r="L218" s="68">
        <f>SUMIFS(Квитанции!P:P,Квитанции!B:B,K$8,Квитанции!G:G,$F218,Квитанции!K:K,$E218,Квитанции!F:F,3,Квитанции!C:C,0,Квитанции!J:J,1)</f>
        <v>0</v>
      </c>
      <c r="M218" s="28" t="s">
        <v>30</v>
      </c>
      <c r="N218" s="97">
        <f>SUMIFS(Квитанции!P:P,Квитанции!B:B,M$8,Квитанции!G:G,$F218,Квитанции!K:K,$E218,Квитанции!F:F,3,Квитанции!C:C,0,Квитанции!J:J,1)</f>
        <v>0</v>
      </c>
      <c r="O218" s="30" t="s">
        <v>30</v>
      </c>
      <c r="P218" s="68">
        <f>SUMIFS(Квитанции!P:P,Квитанции!B:B,O$8,Квитанции!G:G,$F218,Квитанции!K:K,$E218,Квитанции!F:F,3,Квитанции!C:C,0,Квитанции!J:J,1)</f>
        <v>0</v>
      </c>
      <c r="Q218" s="209" t="s">
        <v>30</v>
      </c>
      <c r="R218" s="20">
        <f>H218+J218+L218+N218+P218</f>
        <v>0</v>
      </c>
    </row>
    <row r="219" spans="1:18" x14ac:dyDescent="0.2">
      <c r="A219" s="134" t="s">
        <v>52</v>
      </c>
      <c r="B219" s="28" t="s">
        <v>30</v>
      </c>
      <c r="C219" s="402" t="s">
        <v>30</v>
      </c>
      <c r="D219" s="319"/>
      <c r="E219" s="314" t="s">
        <v>202</v>
      </c>
      <c r="F219" s="315">
        <v>1</v>
      </c>
      <c r="G219" s="30" t="s">
        <v>30</v>
      </c>
      <c r="H219" s="68">
        <f>SUMIFS(Квитанции!P:P,Квитанции!B:B,G$8,Квитанции!G:G,$F219,Квитанции!K:K,$E219,Квитанции!F:F,3,Квитанции!C:C,0,Квитанции!J:J,1)</f>
        <v>0</v>
      </c>
      <c r="I219" s="28" t="s">
        <v>30</v>
      </c>
      <c r="J219" s="97">
        <f>SUMIFS(Квитанции!P:P,Квитанции!B:B,IG$8,Квитанции!G:G,$F219,Квитанции!K:K,$E219,Квитанции!F:F,3,Квитанции!C:C,0,Квитанции!J:J,1)</f>
        <v>0</v>
      </c>
      <c r="K219" s="30" t="s">
        <v>30</v>
      </c>
      <c r="L219" s="68">
        <f>SUMIFS(Квитанции!P:P,Квитанции!B:B,K$8,Квитанции!G:G,$F219,Квитанции!K:K,$E219,Квитанции!F:F,3,Квитанции!C:C,0,Квитанции!J:J,1)</f>
        <v>0</v>
      </c>
      <c r="M219" s="28" t="s">
        <v>30</v>
      </c>
      <c r="N219" s="97">
        <f>SUMIFS(Квитанции!P:P,Квитанции!B:B,M$8,Квитанции!G:G,$F219,Квитанции!K:K,$E219,Квитанции!F:F,3,Квитанции!C:C,0,Квитанции!J:J,1)</f>
        <v>0</v>
      </c>
      <c r="O219" s="30" t="s">
        <v>30</v>
      </c>
      <c r="P219" s="68">
        <f>SUMIFS(Квитанции!P:P,Квитанции!B:B,O$8,Квитанции!G:G,$F219,Квитанции!K:K,$E219,Квитанции!F:F,3,Квитанции!C:C,0,Квитанции!J:J,1)</f>
        <v>0</v>
      </c>
      <c r="Q219" s="209" t="s">
        <v>30</v>
      </c>
      <c r="R219" s="20">
        <f t="shared" ref="R219:R220" si="164">H219+J219+L219+N219+P219</f>
        <v>0</v>
      </c>
    </row>
    <row r="220" spans="1:18" ht="12.75" thickBot="1" x14ac:dyDescent="0.25">
      <c r="A220" s="135" t="s">
        <v>53</v>
      </c>
      <c r="B220" s="77" t="s">
        <v>30</v>
      </c>
      <c r="C220" s="132" t="s">
        <v>30</v>
      </c>
      <c r="D220" s="319"/>
      <c r="E220" s="314" t="s">
        <v>202</v>
      </c>
      <c r="F220" s="315">
        <v>3</v>
      </c>
      <c r="G220" s="90" t="s">
        <v>30</v>
      </c>
      <c r="H220" s="86">
        <f>SUMIFS(Квитанции!P:P,Квитанции!B:B,G$8,Квитанции!G:G,$F220,Квитанции!K:K,$E220,Квитанции!F:F,3,Квитанции!C:C,0,Квитанции!J:J,1)</f>
        <v>0</v>
      </c>
      <c r="I220" s="77" t="s">
        <v>30</v>
      </c>
      <c r="J220" s="98">
        <f>SUMIFS(Квитанции!P:P,Квитанции!B:B,IG$8,Квитанции!G:G,$F220,Квитанции!K:K,$E220,Квитанции!F:F,3,Квитанции!C:C,0,Квитанции!J:J,1)</f>
        <v>0</v>
      </c>
      <c r="K220" s="90" t="s">
        <v>30</v>
      </c>
      <c r="L220" s="86">
        <f>SUMIFS(Квитанции!P:P,Квитанции!B:B,K$8,Квитанции!G:G,$F220,Квитанции!K:K,$E220,Квитанции!F:F,3,Квитанции!C:C,0,Квитанции!J:J,1)</f>
        <v>0</v>
      </c>
      <c r="M220" s="77" t="s">
        <v>30</v>
      </c>
      <c r="N220" s="98">
        <f>SUMIFS(Квитанции!P:P,Квитанции!B:B,M$8,Квитанции!G:G,$F220,Квитанции!K:K,$E220,Квитанции!F:F,3,Квитанции!C:C,0,Квитанции!J:J,1)</f>
        <v>0</v>
      </c>
      <c r="O220" s="90" t="s">
        <v>30</v>
      </c>
      <c r="P220" s="86">
        <f>SUMIFS(Квитанции!P:P,Квитанции!B:B,O$8,Квитанции!G:G,$F220,Квитанции!K:K,$E220,Квитанции!F:F,3,Квитанции!C:C,0,Квитанции!J:J,1)</f>
        <v>0</v>
      </c>
      <c r="Q220" s="209" t="s">
        <v>30</v>
      </c>
      <c r="R220" s="10">
        <f t="shared" si="164"/>
        <v>0</v>
      </c>
    </row>
    <row r="221" spans="1:18" ht="11.45" customHeight="1" thickBot="1" x14ac:dyDescent="0.25">
      <c r="A221" s="111">
        <v>1</v>
      </c>
      <c r="B221" s="106">
        <v>2</v>
      </c>
      <c r="C221" s="115">
        <v>3</v>
      </c>
      <c r="D221" s="319"/>
      <c r="E221" s="320"/>
      <c r="F221" s="321"/>
      <c r="G221" s="309">
        <v>4</v>
      </c>
      <c r="H221" s="391">
        <v>5</v>
      </c>
      <c r="I221" s="105">
        <v>6</v>
      </c>
      <c r="J221" s="391">
        <v>7</v>
      </c>
      <c r="K221" s="109">
        <v>8</v>
      </c>
      <c r="L221" s="391">
        <v>9</v>
      </c>
      <c r="M221" s="105">
        <v>10</v>
      </c>
      <c r="N221" s="391">
        <v>11</v>
      </c>
      <c r="O221" s="109">
        <v>12</v>
      </c>
      <c r="P221" s="391">
        <v>13</v>
      </c>
      <c r="Q221" s="106">
        <v>14</v>
      </c>
      <c r="R221" s="115">
        <v>15</v>
      </c>
    </row>
    <row r="222" spans="1:18" ht="12" customHeight="1" x14ac:dyDescent="0.2">
      <c r="A222" s="508" t="s">
        <v>8</v>
      </c>
      <c r="B222" s="15" t="s">
        <v>176</v>
      </c>
      <c r="C222" s="487" t="s">
        <v>16</v>
      </c>
      <c r="D222" s="319"/>
      <c r="E222" s="320"/>
      <c r="F222" s="321"/>
      <c r="G222" s="76">
        <f>G178+G190+G205</f>
        <v>0</v>
      </c>
      <c r="H222" s="23">
        <f t="shared" ref="H222:P222" si="165">H178+H190+H205</f>
        <v>0</v>
      </c>
      <c r="I222" s="29">
        <f t="shared" si="165"/>
        <v>0</v>
      </c>
      <c r="J222" s="23">
        <f t="shared" si="165"/>
        <v>0</v>
      </c>
      <c r="K222" s="29">
        <f t="shared" si="165"/>
        <v>0</v>
      </c>
      <c r="L222" s="23">
        <f t="shared" si="165"/>
        <v>0</v>
      </c>
      <c r="M222" s="29">
        <f t="shared" si="165"/>
        <v>0</v>
      </c>
      <c r="N222" s="23">
        <f t="shared" si="165"/>
        <v>0</v>
      </c>
      <c r="O222" s="29">
        <f t="shared" si="165"/>
        <v>0</v>
      </c>
      <c r="P222" s="23">
        <f t="shared" si="165"/>
        <v>0</v>
      </c>
      <c r="Q222" s="101">
        <f>G222+I222+K222+M222+O222</f>
        <v>0</v>
      </c>
      <c r="R222" s="23">
        <f t="shared" ref="R222" si="166">H222+J222+L222+N222+P222</f>
        <v>0</v>
      </c>
    </row>
    <row r="223" spans="1:18" x14ac:dyDescent="0.2">
      <c r="A223" s="509"/>
      <c r="B223" s="13" t="s">
        <v>10</v>
      </c>
      <c r="C223" s="488"/>
      <c r="D223" s="319"/>
      <c r="E223" s="320"/>
      <c r="F223" s="321"/>
      <c r="G223" s="28">
        <f t="shared" ref="G223:P224" si="167">G179+G191+G206</f>
        <v>0</v>
      </c>
      <c r="H223" s="20">
        <f t="shared" si="167"/>
        <v>0</v>
      </c>
      <c r="I223" s="30">
        <f t="shared" si="167"/>
        <v>0</v>
      </c>
      <c r="J223" s="20">
        <f t="shared" si="167"/>
        <v>0</v>
      </c>
      <c r="K223" s="30">
        <f t="shared" si="167"/>
        <v>0</v>
      </c>
      <c r="L223" s="20">
        <f t="shared" si="167"/>
        <v>0</v>
      </c>
      <c r="M223" s="30">
        <f t="shared" si="167"/>
        <v>0</v>
      </c>
      <c r="N223" s="20">
        <f t="shared" si="167"/>
        <v>0</v>
      </c>
      <c r="O223" s="30">
        <f t="shared" si="167"/>
        <v>0</v>
      </c>
      <c r="P223" s="20">
        <f t="shared" si="167"/>
        <v>0</v>
      </c>
      <c r="Q223" s="28">
        <f t="shared" ref="Q223:R224" si="168">G223+I223+K223+M223+O223</f>
        <v>0</v>
      </c>
      <c r="R223" s="20">
        <f>H223+J223+L223+N223+P223</f>
        <v>0</v>
      </c>
    </row>
    <row r="224" spans="1:18" x14ac:dyDescent="0.2">
      <c r="A224" s="509"/>
      <c r="B224" s="13" t="s">
        <v>177</v>
      </c>
      <c r="C224" s="488"/>
      <c r="D224" s="319"/>
      <c r="E224" s="320"/>
      <c r="F224" s="321"/>
      <c r="G224" s="28">
        <f t="shared" si="167"/>
        <v>0</v>
      </c>
      <c r="H224" s="20">
        <f t="shared" si="167"/>
        <v>0</v>
      </c>
      <c r="I224" s="30">
        <f t="shared" si="167"/>
        <v>0</v>
      </c>
      <c r="J224" s="20">
        <f t="shared" si="167"/>
        <v>0</v>
      </c>
      <c r="K224" s="30">
        <f t="shared" si="167"/>
        <v>0</v>
      </c>
      <c r="L224" s="20">
        <f t="shared" si="167"/>
        <v>0</v>
      </c>
      <c r="M224" s="30">
        <f t="shared" si="167"/>
        <v>0</v>
      </c>
      <c r="N224" s="20">
        <f t="shared" si="167"/>
        <v>0</v>
      </c>
      <c r="O224" s="30">
        <f t="shared" si="167"/>
        <v>0</v>
      </c>
      <c r="P224" s="20">
        <f t="shared" si="167"/>
        <v>0</v>
      </c>
      <c r="Q224" s="102">
        <f t="shared" si="168"/>
        <v>0</v>
      </c>
      <c r="R224" s="20">
        <f t="shared" si="168"/>
        <v>0</v>
      </c>
    </row>
    <row r="225" spans="1:18" ht="12.75" thickBot="1" x14ac:dyDescent="0.25">
      <c r="A225" s="509"/>
      <c r="B225" s="25" t="s">
        <v>178</v>
      </c>
      <c r="C225" s="489"/>
      <c r="D225" s="319"/>
      <c r="E225" s="320"/>
      <c r="F225" s="321"/>
      <c r="G225" s="77">
        <f>G222+G223+G224</f>
        <v>0</v>
      </c>
      <c r="H225" s="10">
        <f t="shared" ref="H225:R225" si="169">H222+H223+H224</f>
        <v>0</v>
      </c>
      <c r="I225" s="90">
        <f t="shared" si="169"/>
        <v>0</v>
      </c>
      <c r="J225" s="10">
        <f t="shared" si="169"/>
        <v>0</v>
      </c>
      <c r="K225" s="90">
        <f t="shared" si="169"/>
        <v>0</v>
      </c>
      <c r="L225" s="10">
        <f t="shared" si="169"/>
        <v>0</v>
      </c>
      <c r="M225" s="90">
        <f t="shared" si="169"/>
        <v>0</v>
      </c>
      <c r="N225" s="10">
        <f t="shared" si="169"/>
        <v>0</v>
      </c>
      <c r="O225" s="90">
        <f t="shared" si="169"/>
        <v>0</v>
      </c>
      <c r="P225" s="10">
        <f t="shared" si="169"/>
        <v>0</v>
      </c>
      <c r="Q225" s="77">
        <f t="shared" si="169"/>
        <v>0</v>
      </c>
      <c r="R225" s="10">
        <f t="shared" si="169"/>
        <v>0</v>
      </c>
    </row>
    <row r="226" spans="1:18" ht="12" customHeight="1" x14ac:dyDescent="0.2">
      <c r="A226" s="509"/>
      <c r="B226" s="15" t="s">
        <v>176</v>
      </c>
      <c r="C226" s="487" t="s">
        <v>17</v>
      </c>
      <c r="D226" s="319"/>
      <c r="E226" s="320"/>
      <c r="F226" s="321"/>
      <c r="G226" s="78">
        <f>G182+G194+G209</f>
        <v>0</v>
      </c>
      <c r="H226" s="24">
        <f t="shared" ref="H226:P226" si="170">H182+H194+H209</f>
        <v>0</v>
      </c>
      <c r="I226" s="91">
        <f t="shared" si="170"/>
        <v>0</v>
      </c>
      <c r="J226" s="24">
        <f t="shared" si="170"/>
        <v>0</v>
      </c>
      <c r="K226" s="91">
        <f t="shared" si="170"/>
        <v>0</v>
      </c>
      <c r="L226" s="24">
        <f t="shared" si="170"/>
        <v>0</v>
      </c>
      <c r="M226" s="91">
        <f t="shared" si="170"/>
        <v>0</v>
      </c>
      <c r="N226" s="24">
        <f t="shared" si="170"/>
        <v>0</v>
      </c>
      <c r="O226" s="91">
        <f t="shared" si="170"/>
        <v>0</v>
      </c>
      <c r="P226" s="24">
        <f t="shared" si="170"/>
        <v>0</v>
      </c>
      <c r="Q226" s="101">
        <f>G226+I226+K226+M226+O226</f>
        <v>0</v>
      </c>
      <c r="R226" s="23">
        <f t="shared" ref="R226" si="171">H226+J226+L226+N226+P226</f>
        <v>0</v>
      </c>
    </row>
    <row r="227" spans="1:18" x14ac:dyDescent="0.2">
      <c r="A227" s="509"/>
      <c r="B227" s="13" t="s">
        <v>10</v>
      </c>
      <c r="C227" s="488"/>
      <c r="D227" s="319"/>
      <c r="E227" s="320"/>
      <c r="F227" s="321"/>
      <c r="G227" s="28">
        <f t="shared" ref="G227:P228" si="172">G183+G195+G210</f>
        <v>0</v>
      </c>
      <c r="H227" s="20">
        <f t="shared" si="172"/>
        <v>0</v>
      </c>
      <c r="I227" s="30">
        <f t="shared" si="172"/>
        <v>0</v>
      </c>
      <c r="J227" s="20">
        <f t="shared" si="172"/>
        <v>0</v>
      </c>
      <c r="K227" s="30">
        <f t="shared" si="172"/>
        <v>0</v>
      </c>
      <c r="L227" s="20">
        <f t="shared" si="172"/>
        <v>0</v>
      </c>
      <c r="M227" s="30">
        <f t="shared" si="172"/>
        <v>0</v>
      </c>
      <c r="N227" s="20">
        <f t="shared" si="172"/>
        <v>0</v>
      </c>
      <c r="O227" s="30">
        <f t="shared" si="172"/>
        <v>0</v>
      </c>
      <c r="P227" s="20">
        <f t="shared" si="172"/>
        <v>0</v>
      </c>
      <c r="Q227" s="28">
        <f t="shared" ref="Q227:R228" si="173">G227+I227+K227+M227+O227</f>
        <v>0</v>
      </c>
      <c r="R227" s="20">
        <f>H227+J227+L227+N227+P227</f>
        <v>0</v>
      </c>
    </row>
    <row r="228" spans="1:18" x14ac:dyDescent="0.2">
      <c r="A228" s="509"/>
      <c r="B228" s="13" t="s">
        <v>177</v>
      </c>
      <c r="C228" s="488"/>
      <c r="D228" s="319"/>
      <c r="E228" s="320"/>
      <c r="F228" s="321"/>
      <c r="G228" s="28">
        <f t="shared" si="172"/>
        <v>0</v>
      </c>
      <c r="H228" s="20">
        <f t="shared" si="172"/>
        <v>0</v>
      </c>
      <c r="I228" s="30">
        <f t="shared" si="172"/>
        <v>0</v>
      </c>
      <c r="J228" s="20">
        <f t="shared" si="172"/>
        <v>0</v>
      </c>
      <c r="K228" s="30">
        <f t="shared" si="172"/>
        <v>0</v>
      </c>
      <c r="L228" s="20">
        <f t="shared" si="172"/>
        <v>0</v>
      </c>
      <c r="M228" s="30">
        <f t="shared" si="172"/>
        <v>0</v>
      </c>
      <c r="N228" s="20">
        <f t="shared" si="172"/>
        <v>0</v>
      </c>
      <c r="O228" s="30">
        <f t="shared" si="172"/>
        <v>0</v>
      </c>
      <c r="P228" s="20">
        <f t="shared" si="172"/>
        <v>0</v>
      </c>
      <c r="Q228" s="102">
        <f t="shared" si="173"/>
        <v>0</v>
      </c>
      <c r="R228" s="20">
        <f t="shared" si="173"/>
        <v>0</v>
      </c>
    </row>
    <row r="229" spans="1:18" ht="12.75" thickBot="1" x14ac:dyDescent="0.25">
      <c r="A229" s="509"/>
      <c r="B229" s="25" t="s">
        <v>178</v>
      </c>
      <c r="C229" s="489"/>
      <c r="D229" s="319"/>
      <c r="E229" s="320"/>
      <c r="F229" s="321"/>
      <c r="G229" s="77">
        <f>G226+G227+G228</f>
        <v>0</v>
      </c>
      <c r="H229" s="10">
        <f t="shared" ref="H229:R229" si="174">H226+H227+H228</f>
        <v>0</v>
      </c>
      <c r="I229" s="90">
        <f t="shared" si="174"/>
        <v>0</v>
      </c>
      <c r="J229" s="10">
        <f t="shared" si="174"/>
        <v>0</v>
      </c>
      <c r="K229" s="90">
        <f t="shared" si="174"/>
        <v>0</v>
      </c>
      <c r="L229" s="10">
        <f t="shared" si="174"/>
        <v>0</v>
      </c>
      <c r="M229" s="90">
        <f t="shared" si="174"/>
        <v>0</v>
      </c>
      <c r="N229" s="10">
        <f t="shared" si="174"/>
        <v>0</v>
      </c>
      <c r="O229" s="90">
        <f t="shared" si="174"/>
        <v>0</v>
      </c>
      <c r="P229" s="10">
        <f t="shared" si="174"/>
        <v>0</v>
      </c>
      <c r="Q229" s="77">
        <f t="shared" si="174"/>
        <v>0</v>
      </c>
      <c r="R229" s="10">
        <f t="shared" si="174"/>
        <v>0</v>
      </c>
    </row>
    <row r="230" spans="1:18" ht="12" customHeight="1" x14ac:dyDescent="0.2">
      <c r="A230" s="509"/>
      <c r="B230" s="15" t="s">
        <v>176</v>
      </c>
      <c r="C230" s="487" t="s">
        <v>18</v>
      </c>
      <c r="D230" s="319"/>
      <c r="E230" s="320"/>
      <c r="F230" s="321"/>
      <c r="G230" s="76">
        <f>G222+G226</f>
        <v>0</v>
      </c>
      <c r="H230" s="23">
        <f t="shared" ref="H230:P232" si="175">H222+H226</f>
        <v>0</v>
      </c>
      <c r="I230" s="76">
        <f t="shared" si="175"/>
        <v>0</v>
      </c>
      <c r="J230" s="38">
        <f t="shared" si="175"/>
        <v>0</v>
      </c>
      <c r="K230" s="29">
        <f t="shared" si="175"/>
        <v>0</v>
      </c>
      <c r="L230" s="23">
        <f t="shared" si="175"/>
        <v>0</v>
      </c>
      <c r="M230" s="76">
        <f t="shared" si="175"/>
        <v>0</v>
      </c>
      <c r="N230" s="38">
        <f t="shared" si="175"/>
        <v>0</v>
      </c>
      <c r="O230" s="29">
        <f t="shared" si="175"/>
        <v>0</v>
      </c>
      <c r="P230" s="23">
        <f t="shared" si="175"/>
        <v>0</v>
      </c>
      <c r="Q230" s="101">
        <f>G230+I230+K230+M230+O230</f>
        <v>0</v>
      </c>
      <c r="R230" s="23">
        <f t="shared" ref="R230:R232" si="176">H230+J230+L230+N230+P230</f>
        <v>0</v>
      </c>
    </row>
    <row r="231" spans="1:18" x14ac:dyDescent="0.2">
      <c r="A231" s="509"/>
      <c r="B231" s="13" t="s">
        <v>10</v>
      </c>
      <c r="C231" s="488"/>
      <c r="D231" s="319"/>
      <c r="E231" s="320"/>
      <c r="F231" s="321"/>
      <c r="G231" s="28">
        <f t="shared" ref="G231:P232" si="177">G223+G227</f>
        <v>0</v>
      </c>
      <c r="H231" s="20">
        <f t="shared" si="177"/>
        <v>0</v>
      </c>
      <c r="I231" s="28">
        <f t="shared" si="177"/>
        <v>0</v>
      </c>
      <c r="J231" s="34">
        <f t="shared" si="175"/>
        <v>0</v>
      </c>
      <c r="K231" s="30">
        <f t="shared" si="175"/>
        <v>0</v>
      </c>
      <c r="L231" s="20">
        <f t="shared" si="175"/>
        <v>0</v>
      </c>
      <c r="M231" s="28">
        <f t="shared" si="175"/>
        <v>0</v>
      </c>
      <c r="N231" s="34">
        <f t="shared" si="175"/>
        <v>0</v>
      </c>
      <c r="O231" s="30">
        <f t="shared" si="175"/>
        <v>0</v>
      </c>
      <c r="P231" s="20">
        <f t="shared" si="177"/>
        <v>0</v>
      </c>
      <c r="Q231" s="28">
        <f t="shared" ref="Q231:Q232" si="178">G231+I231+K231+M231+O231</f>
        <v>0</v>
      </c>
      <c r="R231" s="20">
        <f t="shared" si="176"/>
        <v>0</v>
      </c>
    </row>
    <row r="232" spans="1:18" x14ac:dyDescent="0.2">
      <c r="A232" s="509"/>
      <c r="B232" s="13" t="s">
        <v>177</v>
      </c>
      <c r="C232" s="488"/>
      <c r="D232" s="319"/>
      <c r="E232" s="320"/>
      <c r="F232" s="321"/>
      <c r="G232" s="28">
        <f t="shared" si="177"/>
        <v>0</v>
      </c>
      <c r="H232" s="20">
        <f t="shared" si="177"/>
        <v>0</v>
      </c>
      <c r="I232" s="28">
        <f t="shared" si="177"/>
        <v>0</v>
      </c>
      <c r="J232" s="34">
        <f t="shared" si="175"/>
        <v>0</v>
      </c>
      <c r="K232" s="30">
        <f t="shared" si="175"/>
        <v>0</v>
      </c>
      <c r="L232" s="20">
        <f t="shared" si="175"/>
        <v>0</v>
      </c>
      <c r="M232" s="28">
        <f t="shared" si="175"/>
        <v>0</v>
      </c>
      <c r="N232" s="34">
        <f t="shared" si="175"/>
        <v>0</v>
      </c>
      <c r="O232" s="30">
        <f t="shared" si="175"/>
        <v>0</v>
      </c>
      <c r="P232" s="20">
        <f t="shared" si="177"/>
        <v>0</v>
      </c>
      <c r="Q232" s="102">
        <f t="shared" si="178"/>
        <v>0</v>
      </c>
      <c r="R232" s="20">
        <f t="shared" si="176"/>
        <v>0</v>
      </c>
    </row>
    <row r="233" spans="1:18" ht="12.75" thickBot="1" x14ac:dyDescent="0.25">
      <c r="A233" s="513"/>
      <c r="B233" s="25" t="s">
        <v>178</v>
      </c>
      <c r="C233" s="489"/>
      <c r="D233" s="319"/>
      <c r="E233" s="320"/>
      <c r="F233" s="321"/>
      <c r="G233" s="77">
        <f>G230+G231+G232</f>
        <v>0</v>
      </c>
      <c r="H233" s="10">
        <f t="shared" ref="H233:R233" si="179">H230+H231+H232</f>
        <v>0</v>
      </c>
      <c r="I233" s="77">
        <f t="shared" si="179"/>
        <v>0</v>
      </c>
      <c r="J233" s="39">
        <f t="shared" si="179"/>
        <v>0</v>
      </c>
      <c r="K233" s="90">
        <f t="shared" si="179"/>
        <v>0</v>
      </c>
      <c r="L233" s="10">
        <f t="shared" si="179"/>
        <v>0</v>
      </c>
      <c r="M233" s="77">
        <f t="shared" si="179"/>
        <v>0</v>
      </c>
      <c r="N233" s="39">
        <f t="shared" si="179"/>
        <v>0</v>
      </c>
      <c r="O233" s="90">
        <f t="shared" si="179"/>
        <v>0</v>
      </c>
      <c r="P233" s="10">
        <f t="shared" si="179"/>
        <v>0</v>
      </c>
      <c r="Q233" s="77">
        <f t="shared" si="179"/>
        <v>0</v>
      </c>
      <c r="R233" s="10">
        <f t="shared" si="179"/>
        <v>0</v>
      </c>
    </row>
    <row r="234" spans="1:18" ht="12" customHeight="1" x14ac:dyDescent="0.2">
      <c r="A234" s="508" t="s">
        <v>14</v>
      </c>
      <c r="B234" s="15" t="s">
        <v>176</v>
      </c>
      <c r="C234" s="487" t="s">
        <v>16</v>
      </c>
      <c r="D234" s="319"/>
      <c r="E234" s="320"/>
      <c r="F234" s="321"/>
      <c r="G234" s="76">
        <f>G222+G165+G150+G123+G111</f>
        <v>0</v>
      </c>
      <c r="H234" s="94">
        <f t="shared" ref="H234:P234" si="180">H222+H165+H150+H123+H111</f>
        <v>0</v>
      </c>
      <c r="I234" s="80">
        <f t="shared" si="180"/>
        <v>0</v>
      </c>
      <c r="J234" s="33">
        <f t="shared" si="180"/>
        <v>0</v>
      </c>
      <c r="K234" s="100">
        <f t="shared" si="180"/>
        <v>0</v>
      </c>
      <c r="L234" s="94">
        <f t="shared" si="180"/>
        <v>0</v>
      </c>
      <c r="M234" s="80">
        <f t="shared" si="180"/>
        <v>0</v>
      </c>
      <c r="N234" s="33">
        <f t="shared" si="180"/>
        <v>0</v>
      </c>
      <c r="O234" s="100">
        <f t="shared" si="180"/>
        <v>0</v>
      </c>
      <c r="P234" s="23">
        <f t="shared" si="180"/>
        <v>0</v>
      </c>
      <c r="Q234" s="101">
        <f>G234+I234+K234+M234+O234</f>
        <v>0</v>
      </c>
      <c r="R234" s="23">
        <f>H234+J234+L234+N234+P2056</f>
        <v>0</v>
      </c>
    </row>
    <row r="235" spans="1:18" x14ac:dyDescent="0.2">
      <c r="A235" s="509"/>
      <c r="B235" s="13" t="s">
        <v>10</v>
      </c>
      <c r="C235" s="488"/>
      <c r="D235" s="319"/>
      <c r="E235" s="320"/>
      <c r="F235" s="321"/>
      <c r="G235" s="28">
        <f t="shared" ref="G235:P236" si="181">G223+G166+G151+G124+G112</f>
        <v>0</v>
      </c>
      <c r="H235" s="20">
        <f t="shared" si="181"/>
        <v>0</v>
      </c>
      <c r="I235" s="28">
        <f t="shared" si="181"/>
        <v>0</v>
      </c>
      <c r="J235" s="34">
        <f t="shared" si="181"/>
        <v>0</v>
      </c>
      <c r="K235" s="30">
        <f t="shared" si="181"/>
        <v>0</v>
      </c>
      <c r="L235" s="20">
        <f t="shared" si="181"/>
        <v>0</v>
      </c>
      <c r="M235" s="28">
        <f t="shared" si="181"/>
        <v>0</v>
      </c>
      <c r="N235" s="34">
        <f t="shared" si="181"/>
        <v>0</v>
      </c>
      <c r="O235" s="30">
        <f t="shared" si="181"/>
        <v>0</v>
      </c>
      <c r="P235" s="20">
        <f t="shared" si="181"/>
        <v>0</v>
      </c>
      <c r="Q235" s="28">
        <f t="shared" ref="Q235:Q236" si="182">G235+I235+K235+M235+O235</f>
        <v>0</v>
      </c>
      <c r="R235" s="20">
        <f>H235+J235+L235+N235+P2057</f>
        <v>0</v>
      </c>
    </row>
    <row r="236" spans="1:18" x14ac:dyDescent="0.2">
      <c r="A236" s="509"/>
      <c r="B236" s="13" t="s">
        <v>177</v>
      </c>
      <c r="C236" s="488"/>
      <c r="D236" s="319"/>
      <c r="E236" s="320"/>
      <c r="F236" s="321"/>
      <c r="G236" s="28">
        <f t="shared" si="181"/>
        <v>0</v>
      </c>
      <c r="H236" s="24">
        <f t="shared" si="181"/>
        <v>0</v>
      </c>
      <c r="I236" s="78">
        <f t="shared" si="181"/>
        <v>0</v>
      </c>
      <c r="J236" s="36">
        <f t="shared" si="181"/>
        <v>0</v>
      </c>
      <c r="K236" s="91">
        <f t="shared" si="181"/>
        <v>0</v>
      </c>
      <c r="L236" s="24">
        <f t="shared" si="181"/>
        <v>0</v>
      </c>
      <c r="M236" s="78">
        <f t="shared" si="181"/>
        <v>0</v>
      </c>
      <c r="N236" s="36">
        <f t="shared" si="181"/>
        <v>0</v>
      </c>
      <c r="O236" s="91">
        <f t="shared" si="181"/>
        <v>0</v>
      </c>
      <c r="P236" s="20">
        <f t="shared" si="181"/>
        <v>0</v>
      </c>
      <c r="Q236" s="102">
        <f t="shared" si="182"/>
        <v>0</v>
      </c>
      <c r="R236" s="20">
        <f>H236+J236+L236+N236+P2058</f>
        <v>0</v>
      </c>
    </row>
    <row r="237" spans="1:18" ht="12.75" thickBot="1" x14ac:dyDescent="0.25">
      <c r="A237" s="509"/>
      <c r="B237" s="25" t="s">
        <v>178</v>
      </c>
      <c r="C237" s="489"/>
      <c r="D237" s="319"/>
      <c r="E237" s="320"/>
      <c r="F237" s="321"/>
      <c r="G237" s="77">
        <f>G234+G235+G236</f>
        <v>0</v>
      </c>
      <c r="H237" s="10">
        <f t="shared" ref="H237:R237" si="183">H234+H235+H236</f>
        <v>0</v>
      </c>
      <c r="I237" s="77">
        <f t="shared" si="183"/>
        <v>0</v>
      </c>
      <c r="J237" s="39">
        <f t="shared" si="183"/>
        <v>0</v>
      </c>
      <c r="K237" s="90">
        <f t="shared" si="183"/>
        <v>0</v>
      </c>
      <c r="L237" s="10">
        <f t="shared" si="183"/>
        <v>0</v>
      </c>
      <c r="M237" s="77">
        <f t="shared" si="183"/>
        <v>0</v>
      </c>
      <c r="N237" s="39">
        <f t="shared" si="183"/>
        <v>0</v>
      </c>
      <c r="O237" s="90">
        <f t="shared" si="183"/>
        <v>0</v>
      </c>
      <c r="P237" s="10">
        <f t="shared" si="183"/>
        <v>0</v>
      </c>
      <c r="Q237" s="77">
        <f t="shared" si="183"/>
        <v>0</v>
      </c>
      <c r="R237" s="10">
        <f t="shared" si="183"/>
        <v>0</v>
      </c>
    </row>
    <row r="238" spans="1:18" x14ac:dyDescent="0.2">
      <c r="A238" s="509"/>
      <c r="B238" s="15" t="s">
        <v>176</v>
      </c>
      <c r="C238" s="487" t="s">
        <v>17</v>
      </c>
      <c r="D238" s="319"/>
      <c r="E238" s="320"/>
      <c r="F238" s="321"/>
      <c r="G238" s="76">
        <f>G226+G170+G154+G127+G115</f>
        <v>0</v>
      </c>
      <c r="H238" s="94">
        <f t="shared" ref="H238:P238" si="184">H226+H170+H154+H127+H115</f>
        <v>0</v>
      </c>
      <c r="I238" s="80">
        <f t="shared" si="184"/>
        <v>0</v>
      </c>
      <c r="J238" s="33">
        <f t="shared" si="184"/>
        <v>0</v>
      </c>
      <c r="K238" s="100">
        <f t="shared" si="184"/>
        <v>0</v>
      </c>
      <c r="L238" s="94">
        <f t="shared" si="184"/>
        <v>0</v>
      </c>
      <c r="M238" s="80">
        <f t="shared" si="184"/>
        <v>0</v>
      </c>
      <c r="N238" s="33">
        <f t="shared" si="184"/>
        <v>0</v>
      </c>
      <c r="O238" s="100">
        <f t="shared" si="184"/>
        <v>0</v>
      </c>
      <c r="P238" s="23">
        <f t="shared" si="184"/>
        <v>0</v>
      </c>
      <c r="Q238" s="101">
        <f>G238+I238+K238+M238+O238</f>
        <v>0</v>
      </c>
      <c r="R238" s="23">
        <f>H238+J238+L238+N238+P2060</f>
        <v>0</v>
      </c>
    </row>
    <row r="239" spans="1:18" x14ac:dyDescent="0.2">
      <c r="A239" s="509"/>
      <c r="B239" s="13" t="s">
        <v>10</v>
      </c>
      <c r="C239" s="488"/>
      <c r="D239" s="319"/>
      <c r="E239" s="320"/>
      <c r="F239" s="321"/>
      <c r="G239" s="28">
        <f t="shared" ref="G239:P240" si="185">G227+G171+G155+G128+G116</f>
        <v>0</v>
      </c>
      <c r="H239" s="20">
        <f t="shared" si="185"/>
        <v>0</v>
      </c>
      <c r="I239" s="28">
        <f t="shared" si="185"/>
        <v>0</v>
      </c>
      <c r="J239" s="34">
        <f t="shared" si="185"/>
        <v>0</v>
      </c>
      <c r="K239" s="30">
        <f t="shared" si="185"/>
        <v>0</v>
      </c>
      <c r="L239" s="20">
        <f t="shared" si="185"/>
        <v>0</v>
      </c>
      <c r="M239" s="28">
        <f t="shared" si="185"/>
        <v>0</v>
      </c>
      <c r="N239" s="34">
        <f t="shared" si="185"/>
        <v>0</v>
      </c>
      <c r="O239" s="30">
        <f t="shared" si="185"/>
        <v>0</v>
      </c>
      <c r="P239" s="20">
        <f t="shared" si="185"/>
        <v>0</v>
      </c>
      <c r="Q239" s="28">
        <f t="shared" ref="Q239:Q240" si="186">G239+I239+K239+M239+O239</f>
        <v>0</v>
      </c>
      <c r="R239" s="20">
        <f>H239+J239+L239+N239+P2061</f>
        <v>0</v>
      </c>
    </row>
    <row r="240" spans="1:18" x14ac:dyDescent="0.2">
      <c r="A240" s="509"/>
      <c r="B240" s="13" t="s">
        <v>177</v>
      </c>
      <c r="C240" s="488"/>
      <c r="D240" s="319"/>
      <c r="E240" s="320"/>
      <c r="F240" s="321"/>
      <c r="G240" s="28">
        <f t="shared" si="185"/>
        <v>0</v>
      </c>
      <c r="H240" s="24">
        <f t="shared" si="185"/>
        <v>0</v>
      </c>
      <c r="I240" s="78">
        <f t="shared" si="185"/>
        <v>0</v>
      </c>
      <c r="J240" s="36">
        <f t="shared" si="185"/>
        <v>0</v>
      </c>
      <c r="K240" s="91">
        <f t="shared" si="185"/>
        <v>0</v>
      </c>
      <c r="L240" s="24">
        <f t="shared" si="185"/>
        <v>0</v>
      </c>
      <c r="M240" s="78">
        <f t="shared" si="185"/>
        <v>0</v>
      </c>
      <c r="N240" s="36">
        <f t="shared" si="185"/>
        <v>0</v>
      </c>
      <c r="O240" s="91">
        <f t="shared" si="185"/>
        <v>0</v>
      </c>
      <c r="P240" s="20">
        <f t="shared" si="185"/>
        <v>0</v>
      </c>
      <c r="Q240" s="102">
        <f t="shared" si="186"/>
        <v>0</v>
      </c>
      <c r="R240" s="20">
        <f>H240+J240+L240+N240+P2062</f>
        <v>0</v>
      </c>
    </row>
    <row r="241" spans="1:18" ht="12.75" thickBot="1" x14ac:dyDescent="0.25">
      <c r="A241" s="509"/>
      <c r="B241" s="25" t="s">
        <v>178</v>
      </c>
      <c r="C241" s="489"/>
      <c r="D241" s="319"/>
      <c r="E241" s="320"/>
      <c r="F241" s="321"/>
      <c r="G241" s="77">
        <f>G238+G239+G240</f>
        <v>0</v>
      </c>
      <c r="H241" s="10">
        <f t="shared" ref="H241:R241" si="187">H238+H239+H240</f>
        <v>0</v>
      </c>
      <c r="I241" s="77">
        <f t="shared" si="187"/>
        <v>0</v>
      </c>
      <c r="J241" s="39">
        <f t="shared" si="187"/>
        <v>0</v>
      </c>
      <c r="K241" s="90">
        <f t="shared" si="187"/>
        <v>0</v>
      </c>
      <c r="L241" s="10">
        <f t="shared" si="187"/>
        <v>0</v>
      </c>
      <c r="M241" s="77">
        <f t="shared" si="187"/>
        <v>0</v>
      </c>
      <c r="N241" s="39">
        <f t="shared" si="187"/>
        <v>0</v>
      </c>
      <c r="O241" s="90">
        <f t="shared" si="187"/>
        <v>0</v>
      </c>
      <c r="P241" s="10">
        <f t="shared" si="187"/>
        <v>0</v>
      </c>
      <c r="Q241" s="77">
        <f t="shared" si="187"/>
        <v>0</v>
      </c>
      <c r="R241" s="10">
        <f t="shared" si="187"/>
        <v>0</v>
      </c>
    </row>
    <row r="242" spans="1:18" x14ac:dyDescent="0.2">
      <c r="A242" s="509"/>
      <c r="B242" s="15" t="s">
        <v>176</v>
      </c>
      <c r="C242" s="487" t="s">
        <v>18</v>
      </c>
      <c r="D242" s="319"/>
      <c r="E242" s="320"/>
      <c r="F242" s="321"/>
      <c r="G242" s="76">
        <f>G234+G238</f>
        <v>0</v>
      </c>
      <c r="H242" s="23">
        <f t="shared" ref="H242:P242" si="188">H234+H238</f>
        <v>0</v>
      </c>
      <c r="I242" s="76">
        <f t="shared" si="188"/>
        <v>0</v>
      </c>
      <c r="J242" s="38">
        <f t="shared" si="188"/>
        <v>0</v>
      </c>
      <c r="K242" s="29">
        <f t="shared" si="188"/>
        <v>0</v>
      </c>
      <c r="L242" s="23">
        <f t="shared" si="188"/>
        <v>0</v>
      </c>
      <c r="M242" s="76">
        <f t="shared" si="188"/>
        <v>0</v>
      </c>
      <c r="N242" s="38">
        <f t="shared" si="188"/>
        <v>0</v>
      </c>
      <c r="O242" s="29">
        <f t="shared" si="188"/>
        <v>0</v>
      </c>
      <c r="P242" s="23">
        <f t="shared" si="188"/>
        <v>0</v>
      </c>
      <c r="Q242" s="101">
        <f>G242+I242+K242+M242+O242</f>
        <v>0</v>
      </c>
      <c r="R242" s="23">
        <f>H242+J242+L242+N242+P2064</f>
        <v>0</v>
      </c>
    </row>
    <row r="243" spans="1:18" x14ac:dyDescent="0.2">
      <c r="A243" s="509"/>
      <c r="B243" s="13" t="s">
        <v>10</v>
      </c>
      <c r="C243" s="488"/>
      <c r="D243" s="319"/>
      <c r="E243" s="320"/>
      <c r="F243" s="321"/>
      <c r="G243" s="28">
        <f t="shared" ref="G243:P244" si="189">G235+G239</f>
        <v>0</v>
      </c>
      <c r="H243" s="20">
        <f t="shared" si="189"/>
        <v>0</v>
      </c>
      <c r="I243" s="28">
        <f t="shared" si="189"/>
        <v>0</v>
      </c>
      <c r="J243" s="34">
        <f t="shared" si="189"/>
        <v>0</v>
      </c>
      <c r="K243" s="30">
        <f t="shared" si="189"/>
        <v>0</v>
      </c>
      <c r="L243" s="20">
        <f t="shared" si="189"/>
        <v>0</v>
      </c>
      <c r="M243" s="28">
        <f t="shared" si="189"/>
        <v>0</v>
      </c>
      <c r="N243" s="34">
        <f t="shared" si="189"/>
        <v>0</v>
      </c>
      <c r="O243" s="30">
        <f t="shared" si="189"/>
        <v>0</v>
      </c>
      <c r="P243" s="20">
        <f t="shared" si="189"/>
        <v>0</v>
      </c>
      <c r="Q243" s="28">
        <f t="shared" ref="Q243:Q244" si="190">G243+I243+K243+M243+O243</f>
        <v>0</v>
      </c>
      <c r="R243" s="20">
        <f>H243+J243+L243+N243+P2065</f>
        <v>0</v>
      </c>
    </row>
    <row r="244" spans="1:18" x14ac:dyDescent="0.2">
      <c r="A244" s="509"/>
      <c r="B244" s="13" t="s">
        <v>177</v>
      </c>
      <c r="C244" s="488"/>
      <c r="D244" s="319"/>
      <c r="E244" s="320"/>
      <c r="F244" s="321"/>
      <c r="G244" s="28">
        <f t="shared" si="189"/>
        <v>0</v>
      </c>
      <c r="H244" s="20">
        <f t="shared" si="189"/>
        <v>0</v>
      </c>
      <c r="I244" s="28">
        <f t="shared" si="189"/>
        <v>0</v>
      </c>
      <c r="J244" s="34">
        <f t="shared" si="189"/>
        <v>0</v>
      </c>
      <c r="K244" s="30">
        <f t="shared" si="189"/>
        <v>0</v>
      </c>
      <c r="L244" s="20">
        <f t="shared" si="189"/>
        <v>0</v>
      </c>
      <c r="M244" s="28">
        <f t="shared" si="189"/>
        <v>0</v>
      </c>
      <c r="N244" s="34">
        <f t="shared" si="189"/>
        <v>0</v>
      </c>
      <c r="O244" s="30">
        <f t="shared" si="189"/>
        <v>0</v>
      </c>
      <c r="P244" s="20">
        <f t="shared" si="189"/>
        <v>0</v>
      </c>
      <c r="Q244" s="102">
        <f t="shared" si="190"/>
        <v>0</v>
      </c>
      <c r="R244" s="20">
        <f>H244+J244+L244+N244+P2066</f>
        <v>0</v>
      </c>
    </row>
    <row r="245" spans="1:18" ht="12.75" thickBot="1" x14ac:dyDescent="0.25">
      <c r="A245" s="509"/>
      <c r="B245" s="25" t="s">
        <v>178</v>
      </c>
      <c r="C245" s="489"/>
      <c r="D245" s="319"/>
      <c r="E245" s="320"/>
      <c r="F245" s="321"/>
      <c r="G245" s="77">
        <f>G242+G243+G244</f>
        <v>0</v>
      </c>
      <c r="H245" s="10">
        <f t="shared" ref="H245:R245" si="191">H242+H243+H244</f>
        <v>0</v>
      </c>
      <c r="I245" s="77">
        <f t="shared" si="191"/>
        <v>0</v>
      </c>
      <c r="J245" s="39">
        <f t="shared" si="191"/>
        <v>0</v>
      </c>
      <c r="K245" s="90">
        <f t="shared" si="191"/>
        <v>0</v>
      </c>
      <c r="L245" s="10">
        <f t="shared" si="191"/>
        <v>0</v>
      </c>
      <c r="M245" s="77">
        <f t="shared" si="191"/>
        <v>0</v>
      </c>
      <c r="N245" s="39">
        <f t="shared" si="191"/>
        <v>0</v>
      </c>
      <c r="O245" s="90">
        <f t="shared" si="191"/>
        <v>0</v>
      </c>
      <c r="P245" s="10">
        <f t="shared" si="191"/>
        <v>0</v>
      </c>
      <c r="Q245" s="77">
        <f t="shared" si="191"/>
        <v>0</v>
      </c>
      <c r="R245" s="26">
        <f t="shared" si="191"/>
        <v>0</v>
      </c>
    </row>
    <row r="246" spans="1:18" ht="10.15" customHeight="1" x14ac:dyDescent="0.2">
      <c r="A246" s="133" t="s">
        <v>0</v>
      </c>
      <c r="B246" s="87"/>
      <c r="C246" s="56"/>
      <c r="D246" s="316"/>
      <c r="E246" s="317"/>
      <c r="F246" s="318"/>
      <c r="G246" s="55"/>
      <c r="H246" s="56"/>
      <c r="I246" s="87"/>
      <c r="J246" s="56"/>
      <c r="K246" s="87"/>
      <c r="L246" s="56"/>
      <c r="M246" s="87"/>
      <c r="N246" s="56"/>
      <c r="O246" s="87"/>
      <c r="P246" s="56"/>
      <c r="Q246" s="87"/>
      <c r="R246" s="56"/>
    </row>
    <row r="247" spans="1:18" x14ac:dyDescent="0.2">
      <c r="A247" s="134" t="s">
        <v>51</v>
      </c>
      <c r="B247" s="30" t="s">
        <v>30</v>
      </c>
      <c r="C247" s="402" t="s">
        <v>30</v>
      </c>
      <c r="D247" s="319"/>
      <c r="E247" s="320"/>
      <c r="F247" s="321"/>
      <c r="G247" s="28" t="s">
        <v>30</v>
      </c>
      <c r="H247" s="20">
        <f>H203+H92+H36</f>
        <v>0</v>
      </c>
      <c r="I247" s="30" t="s">
        <v>30</v>
      </c>
      <c r="J247" s="20">
        <f>J203+J92+J36</f>
        <v>0</v>
      </c>
      <c r="K247" s="30" t="s">
        <v>30</v>
      </c>
      <c r="L247" s="20">
        <f>L203+L92+L36</f>
        <v>0</v>
      </c>
      <c r="M247" s="30" t="s">
        <v>30</v>
      </c>
      <c r="N247" s="20">
        <f>N203+N92+N36</f>
        <v>0</v>
      </c>
      <c r="O247" s="30" t="s">
        <v>30</v>
      </c>
      <c r="P247" s="20">
        <f>P203+P92+P36</f>
        <v>0</v>
      </c>
      <c r="Q247" s="30" t="s">
        <v>30</v>
      </c>
      <c r="R247" s="20">
        <f>P247+N247+L247+J247+H247</f>
        <v>0</v>
      </c>
    </row>
    <row r="248" spans="1:18" ht="12.75" thickBot="1" x14ac:dyDescent="0.25">
      <c r="A248" s="136" t="s">
        <v>52</v>
      </c>
      <c r="B248" s="90" t="s">
        <v>30</v>
      </c>
      <c r="C248" s="132" t="s">
        <v>30</v>
      </c>
      <c r="D248" s="319"/>
      <c r="E248" s="320"/>
      <c r="F248" s="321"/>
      <c r="G248" s="28" t="s">
        <v>30</v>
      </c>
      <c r="H248" s="20">
        <f>H204+H93+H37</f>
        <v>0</v>
      </c>
      <c r="I248" s="30" t="s">
        <v>30</v>
      </c>
      <c r="J248" s="20">
        <f>J204+J93+J37</f>
        <v>0</v>
      </c>
      <c r="K248" s="30" t="s">
        <v>30</v>
      </c>
      <c r="L248" s="20">
        <f>L204+L93+L37</f>
        <v>0</v>
      </c>
      <c r="M248" s="30" t="s">
        <v>30</v>
      </c>
      <c r="N248" s="20">
        <f>N204+N93+N37</f>
        <v>0</v>
      </c>
      <c r="O248" s="30" t="s">
        <v>30</v>
      </c>
      <c r="P248" s="20">
        <f>P204+P93+P37</f>
        <v>0</v>
      </c>
      <c r="Q248" s="90" t="s">
        <v>30</v>
      </c>
      <c r="R248" s="10">
        <f t="shared" ref="R248" si="192">P248+N248+L248+J248+H248</f>
        <v>0</v>
      </c>
    </row>
    <row r="249" spans="1:18" x14ac:dyDescent="0.2">
      <c r="A249" s="133" t="s">
        <v>1</v>
      </c>
      <c r="B249" s="87"/>
      <c r="C249" s="56"/>
      <c r="D249" s="316"/>
      <c r="E249" s="317"/>
      <c r="F249" s="318"/>
      <c r="G249" s="55"/>
      <c r="H249" s="56"/>
      <c r="I249" s="87"/>
      <c r="J249" s="56"/>
      <c r="K249" s="87"/>
      <c r="L249" s="56"/>
      <c r="M249" s="87"/>
      <c r="N249" s="56"/>
      <c r="O249" s="87"/>
      <c r="P249" s="56"/>
      <c r="Q249" s="87"/>
      <c r="R249" s="56"/>
    </row>
    <row r="250" spans="1:18" x14ac:dyDescent="0.2">
      <c r="A250" s="134" t="s">
        <v>51</v>
      </c>
      <c r="B250" s="30" t="s">
        <v>30</v>
      </c>
      <c r="C250" s="402" t="s">
        <v>30</v>
      </c>
      <c r="D250" s="319"/>
      <c r="E250" s="320"/>
      <c r="F250" s="321"/>
      <c r="G250" s="28" t="s">
        <v>30</v>
      </c>
      <c r="H250" s="20">
        <f t="shared" ref="H250:P252" si="193">H218+H108+H52</f>
        <v>0</v>
      </c>
      <c r="I250" s="30" t="s">
        <v>30</v>
      </c>
      <c r="J250" s="20">
        <f t="shared" si="193"/>
        <v>0</v>
      </c>
      <c r="K250" s="30" t="s">
        <v>30</v>
      </c>
      <c r="L250" s="20">
        <f t="shared" si="193"/>
        <v>0</v>
      </c>
      <c r="M250" s="30" t="s">
        <v>30</v>
      </c>
      <c r="N250" s="20">
        <f t="shared" si="193"/>
        <v>0</v>
      </c>
      <c r="O250" s="30" t="s">
        <v>30</v>
      </c>
      <c r="P250" s="20">
        <f t="shared" si="193"/>
        <v>0</v>
      </c>
      <c r="Q250" s="61" t="s">
        <v>30</v>
      </c>
      <c r="R250" s="20">
        <f>H250+J250+L250+N250+P250</f>
        <v>0</v>
      </c>
    </row>
    <row r="251" spans="1:18" x14ac:dyDescent="0.2">
      <c r="A251" s="134" t="s">
        <v>52</v>
      </c>
      <c r="B251" s="30" t="s">
        <v>30</v>
      </c>
      <c r="C251" s="402" t="s">
        <v>30</v>
      </c>
      <c r="D251" s="319"/>
      <c r="E251" s="320"/>
      <c r="F251" s="321"/>
      <c r="G251" s="28" t="s">
        <v>30</v>
      </c>
      <c r="H251" s="20">
        <f t="shared" si="193"/>
        <v>0</v>
      </c>
      <c r="I251" s="30" t="s">
        <v>30</v>
      </c>
      <c r="J251" s="20">
        <f t="shared" si="193"/>
        <v>0</v>
      </c>
      <c r="K251" s="30" t="s">
        <v>30</v>
      </c>
      <c r="L251" s="20">
        <f t="shared" si="193"/>
        <v>0</v>
      </c>
      <c r="M251" s="30" t="s">
        <v>30</v>
      </c>
      <c r="N251" s="20">
        <f t="shared" si="193"/>
        <v>0</v>
      </c>
      <c r="O251" s="30" t="s">
        <v>30</v>
      </c>
      <c r="P251" s="20">
        <f t="shared" si="193"/>
        <v>0</v>
      </c>
      <c r="Q251" s="61" t="s">
        <v>30</v>
      </c>
      <c r="R251" s="20">
        <f t="shared" ref="R251:R252" si="194">H251+J251+L251+N251+P251</f>
        <v>0</v>
      </c>
    </row>
    <row r="252" spans="1:18" ht="12.75" thickBot="1" x14ac:dyDescent="0.25">
      <c r="A252" s="135" t="s">
        <v>53</v>
      </c>
      <c r="B252" s="90" t="s">
        <v>30</v>
      </c>
      <c r="C252" s="132" t="s">
        <v>30</v>
      </c>
      <c r="D252" s="319"/>
      <c r="E252" s="320"/>
      <c r="F252" s="321"/>
      <c r="G252" s="77" t="s">
        <v>30</v>
      </c>
      <c r="H252" s="10">
        <f>H220+H110+H54</f>
        <v>0</v>
      </c>
      <c r="I252" s="90" t="s">
        <v>30</v>
      </c>
      <c r="J252" s="10">
        <f t="shared" si="193"/>
        <v>0</v>
      </c>
      <c r="K252" s="90" t="s">
        <v>30</v>
      </c>
      <c r="L252" s="10">
        <f t="shared" si="193"/>
        <v>0</v>
      </c>
      <c r="M252" s="90" t="s">
        <v>30</v>
      </c>
      <c r="N252" s="10">
        <f t="shared" si="193"/>
        <v>0</v>
      </c>
      <c r="O252" s="90" t="s">
        <v>30</v>
      </c>
      <c r="P252" s="10">
        <f t="shared" si="193"/>
        <v>0</v>
      </c>
      <c r="Q252" s="210" t="s">
        <v>30</v>
      </c>
      <c r="R252" s="10">
        <f t="shared" si="194"/>
        <v>0</v>
      </c>
    </row>
    <row r="253" spans="1:18" x14ac:dyDescent="0.2">
      <c r="A253" s="496" t="s">
        <v>37</v>
      </c>
      <c r="B253" s="499" t="s">
        <v>16</v>
      </c>
      <c r="C253" s="500"/>
      <c r="D253" s="319">
        <v>1</v>
      </c>
      <c r="E253" s="320"/>
      <c r="F253" s="321"/>
      <c r="G253" s="249">
        <f>SUMIFS(Абоненты!L:L,Абоненты!B:B,G$8,Абоненты!C:C,0,Абоненты!A:A,OR(1,7,13),Абоненты!E:E,$D253,Абоненты!I:I,1)</f>
        <v>0</v>
      </c>
      <c r="H253" s="385">
        <f>SUMIFS(Квитанции!P:P,Квитанции!B:B,G$8,Квитанции!E:E,$D253,Квитанции!A:A,OR(1,7,13),Квитанции!C:C,0,Квитанции!J:J,1)</f>
        <v>0</v>
      </c>
      <c r="I253" s="91" t="s">
        <v>30</v>
      </c>
      <c r="J253" s="36" t="s">
        <v>30</v>
      </c>
      <c r="K253" s="91" t="s">
        <v>30</v>
      </c>
      <c r="L253" s="24" t="s">
        <v>30</v>
      </c>
      <c r="M253" s="78" t="s">
        <v>30</v>
      </c>
      <c r="N253" s="36" t="s">
        <v>30</v>
      </c>
      <c r="O253" s="91" t="s">
        <v>30</v>
      </c>
      <c r="P253" s="24" t="s">
        <v>30</v>
      </c>
      <c r="Q253" s="76" t="s">
        <v>30</v>
      </c>
      <c r="R253" s="23" t="s">
        <v>30</v>
      </c>
    </row>
    <row r="254" spans="1:18" x14ac:dyDescent="0.2">
      <c r="A254" s="497"/>
      <c r="B254" s="501" t="s">
        <v>17</v>
      </c>
      <c r="C254" s="502"/>
      <c r="D254" s="319">
        <v>3</v>
      </c>
      <c r="E254" s="320"/>
      <c r="F254" s="321"/>
      <c r="G254" s="84">
        <f>SUMIFS(Абоненты!L:L,Абоненты!B:B,G$8,Абоненты!C:C,0,Абоненты!A:A,OR(1,7,13),Абоненты!E:E,$D254,Абоненты!I:I,1)</f>
        <v>0</v>
      </c>
      <c r="H254" s="385">
        <f>SUMIFS(Квитанции!P:P,Квитанции!B:B,G$8,Квитанции!E:E,$D254,Квитанции!A:A,OR(1,7,13),Квитанции!C:C,0,Квитанции!J:J,1)</f>
        <v>0</v>
      </c>
      <c r="I254" s="30" t="s">
        <v>30</v>
      </c>
      <c r="J254" s="34" t="s">
        <v>30</v>
      </c>
      <c r="K254" s="30" t="s">
        <v>30</v>
      </c>
      <c r="L254" s="20" t="s">
        <v>30</v>
      </c>
      <c r="M254" s="28" t="s">
        <v>30</v>
      </c>
      <c r="N254" s="34" t="s">
        <v>30</v>
      </c>
      <c r="O254" s="30" t="s">
        <v>30</v>
      </c>
      <c r="P254" s="20" t="s">
        <v>30</v>
      </c>
      <c r="Q254" s="28" t="s">
        <v>30</v>
      </c>
      <c r="R254" s="20" t="s">
        <v>30</v>
      </c>
    </row>
    <row r="255" spans="1:18" ht="11.45" customHeight="1" thickBot="1" x14ac:dyDescent="0.25">
      <c r="A255" s="498"/>
      <c r="B255" s="503" t="s">
        <v>12</v>
      </c>
      <c r="C255" s="504"/>
      <c r="D255" s="319"/>
      <c r="E255" s="320"/>
      <c r="F255" s="321"/>
      <c r="G255" s="210">
        <f>G253+G254</f>
        <v>0</v>
      </c>
      <c r="H255" s="10">
        <f>H253+H254</f>
        <v>0</v>
      </c>
      <c r="I255" s="31" t="s">
        <v>30</v>
      </c>
      <c r="J255" s="35" t="s">
        <v>30</v>
      </c>
      <c r="K255" s="31" t="s">
        <v>30</v>
      </c>
      <c r="L255" s="17" t="s">
        <v>30</v>
      </c>
      <c r="M255" s="81" t="s">
        <v>30</v>
      </c>
      <c r="N255" s="35" t="s">
        <v>30</v>
      </c>
      <c r="O255" s="31" t="s">
        <v>30</v>
      </c>
      <c r="P255" s="17" t="s">
        <v>30</v>
      </c>
      <c r="Q255" s="81" t="s">
        <v>30</v>
      </c>
      <c r="R255" s="17" t="s">
        <v>30</v>
      </c>
    </row>
    <row r="256" spans="1:18" x14ac:dyDescent="0.2">
      <c r="A256" s="496" t="s">
        <v>38</v>
      </c>
      <c r="B256" s="499" t="s">
        <v>16</v>
      </c>
      <c r="C256" s="500"/>
      <c r="D256" s="319">
        <v>1</v>
      </c>
      <c r="E256" s="320"/>
      <c r="F256" s="321"/>
      <c r="G256" s="249">
        <f>SUMIFS(Абоненты!L:L,Абоненты!B:B,G$8,Абоненты!C:C,0,Абоненты!A:A,OR(2,8,14),Абоненты!E:E,$D256,Абоненты!I:I,1)</f>
        <v>0</v>
      </c>
      <c r="H256" s="385">
        <f>SUMIFS(Квитанции!P:P,Квитанции!B:B,G$8,Квитанции!E:E,$D256,Квитанции!A:A,OR(1,7,13),Квитанции!C:C,0,Квитанции!J:J,1)</f>
        <v>0</v>
      </c>
      <c r="I256" s="29" t="s">
        <v>30</v>
      </c>
      <c r="J256" s="38" t="s">
        <v>30</v>
      </c>
      <c r="K256" s="29" t="s">
        <v>30</v>
      </c>
      <c r="L256" s="23" t="s">
        <v>30</v>
      </c>
      <c r="M256" s="76" t="s">
        <v>30</v>
      </c>
      <c r="N256" s="38" t="s">
        <v>30</v>
      </c>
      <c r="O256" s="29" t="s">
        <v>30</v>
      </c>
      <c r="P256" s="23" t="s">
        <v>30</v>
      </c>
      <c r="Q256" s="76" t="s">
        <v>30</v>
      </c>
      <c r="R256" s="23" t="s">
        <v>30</v>
      </c>
    </row>
    <row r="257" spans="1:18" x14ac:dyDescent="0.2">
      <c r="A257" s="497"/>
      <c r="B257" s="501" t="s">
        <v>17</v>
      </c>
      <c r="C257" s="502"/>
      <c r="D257" s="319">
        <v>3</v>
      </c>
      <c r="E257" s="320"/>
      <c r="F257" s="321"/>
      <c r="G257" s="84">
        <f>SUMIFS(Абоненты!L:L,Абоненты!B:B,G$8,Абоненты!C:C,0,Абоненты!A:A,OR(2,8,14),Абоненты!E:E,$D257,Абоненты!I:I,1)</f>
        <v>0</v>
      </c>
      <c r="H257" s="385">
        <f>SUMIFS(Квитанции!P:P,Квитанции!B:B,G$8,Квитанции!E:E,$D257,Квитанции!A:A,OR(1,7,13),Квитанции!C:C,0,Квитанции!J:J,1)</f>
        <v>0</v>
      </c>
      <c r="I257" s="30" t="s">
        <v>30</v>
      </c>
      <c r="J257" s="34" t="s">
        <v>30</v>
      </c>
      <c r="K257" s="30" t="s">
        <v>30</v>
      </c>
      <c r="L257" s="20" t="s">
        <v>30</v>
      </c>
      <c r="M257" s="28" t="s">
        <v>30</v>
      </c>
      <c r="N257" s="34" t="s">
        <v>30</v>
      </c>
      <c r="O257" s="30" t="s">
        <v>30</v>
      </c>
      <c r="P257" s="20" t="s">
        <v>30</v>
      </c>
      <c r="Q257" s="28" t="s">
        <v>30</v>
      </c>
      <c r="R257" s="20" t="s">
        <v>30</v>
      </c>
    </row>
    <row r="258" spans="1:18" ht="13.9" customHeight="1" thickBot="1" x14ac:dyDescent="0.25">
      <c r="A258" s="498"/>
      <c r="B258" s="503" t="s">
        <v>12</v>
      </c>
      <c r="C258" s="504"/>
      <c r="D258" s="319"/>
      <c r="E258" s="320"/>
      <c r="F258" s="321"/>
      <c r="G258" s="90">
        <f>G256+G257</f>
        <v>0</v>
      </c>
      <c r="H258" s="403">
        <f>H256+H257</f>
        <v>0</v>
      </c>
      <c r="I258" s="41" t="s">
        <v>30</v>
      </c>
      <c r="J258" s="37" t="s">
        <v>30</v>
      </c>
      <c r="K258" s="41" t="s">
        <v>30</v>
      </c>
      <c r="L258" s="18" t="s">
        <v>30</v>
      </c>
      <c r="M258" s="103" t="s">
        <v>30</v>
      </c>
      <c r="N258" s="37" t="s">
        <v>30</v>
      </c>
      <c r="O258" s="41" t="s">
        <v>30</v>
      </c>
      <c r="P258" s="18" t="s">
        <v>30</v>
      </c>
      <c r="Q258" s="103" t="s">
        <v>30</v>
      </c>
      <c r="R258" s="18" t="s">
        <v>30</v>
      </c>
    </row>
    <row r="259" spans="1:18" s="32" customFormat="1" ht="12" customHeight="1" x14ac:dyDescent="0.2">
      <c r="A259" s="490" t="s">
        <v>39</v>
      </c>
      <c r="B259" s="5" t="s">
        <v>176</v>
      </c>
      <c r="C259" s="493" t="s">
        <v>16</v>
      </c>
      <c r="D259" s="313"/>
      <c r="E259" s="314"/>
      <c r="F259" s="315"/>
      <c r="G259" s="83" t="s">
        <v>30</v>
      </c>
      <c r="H259" s="154" t="e">
        <f>H234/G234</f>
        <v>#DIV/0!</v>
      </c>
      <c r="I259" s="71" t="s">
        <v>30</v>
      </c>
      <c r="J259" s="166" t="e">
        <f t="shared" ref="J259:J266" si="195">J238/I238</f>
        <v>#DIV/0!</v>
      </c>
      <c r="K259" s="83" t="s">
        <v>30</v>
      </c>
      <c r="L259" s="154" t="e">
        <f>L234/K234</f>
        <v>#DIV/0!</v>
      </c>
      <c r="M259" s="71" t="s">
        <v>30</v>
      </c>
      <c r="N259" s="166" t="e">
        <f>N234/M234</f>
        <v>#DIV/0!</v>
      </c>
      <c r="O259" s="83" t="s">
        <v>30</v>
      </c>
      <c r="P259" s="154" t="e">
        <f>P234/O234</f>
        <v>#DIV/0!</v>
      </c>
      <c r="Q259" s="76" t="s">
        <v>30</v>
      </c>
      <c r="R259" s="154" t="e">
        <f>R234/Q234</f>
        <v>#DIV/0!</v>
      </c>
    </row>
    <row r="260" spans="1:18" s="32" customFormat="1" x14ac:dyDescent="0.2">
      <c r="A260" s="491"/>
      <c r="B260" s="7" t="s">
        <v>10</v>
      </c>
      <c r="C260" s="494"/>
      <c r="D260" s="313"/>
      <c r="E260" s="314"/>
      <c r="F260" s="315"/>
      <c r="G260" s="84" t="s">
        <v>30</v>
      </c>
      <c r="H260" s="155" t="e">
        <f t="shared" ref="H260:H270" si="196">H235/G235</f>
        <v>#DIV/0!</v>
      </c>
      <c r="I260" s="72" t="s">
        <v>30</v>
      </c>
      <c r="J260" s="167" t="e">
        <f t="shared" si="195"/>
        <v>#DIV/0!</v>
      </c>
      <c r="K260" s="84" t="s">
        <v>30</v>
      </c>
      <c r="L260" s="155" t="e">
        <f t="shared" ref="L260:L270" si="197">L235/K235</f>
        <v>#DIV/0!</v>
      </c>
      <c r="M260" s="72" t="s">
        <v>30</v>
      </c>
      <c r="N260" s="167" t="e">
        <f t="shared" ref="N260:N270" si="198">N235/M235</f>
        <v>#DIV/0!</v>
      </c>
      <c r="O260" s="84" t="s">
        <v>30</v>
      </c>
      <c r="P260" s="155" t="e">
        <f t="shared" ref="P260:P270" si="199">P235/O235</f>
        <v>#DIV/0!</v>
      </c>
      <c r="Q260" s="28" t="s">
        <v>30</v>
      </c>
      <c r="R260" s="155" t="e">
        <f t="shared" ref="R260:R270" si="200">R235/Q235</f>
        <v>#DIV/0!</v>
      </c>
    </row>
    <row r="261" spans="1:18" s="32" customFormat="1" x14ac:dyDescent="0.2">
      <c r="A261" s="491"/>
      <c r="B261" s="7" t="s">
        <v>177</v>
      </c>
      <c r="C261" s="494"/>
      <c r="D261" s="313"/>
      <c r="E261" s="314"/>
      <c r="F261" s="315"/>
      <c r="G261" s="84" t="s">
        <v>30</v>
      </c>
      <c r="H261" s="155" t="e">
        <f t="shared" si="196"/>
        <v>#DIV/0!</v>
      </c>
      <c r="I261" s="72" t="s">
        <v>30</v>
      </c>
      <c r="J261" s="167" t="e">
        <f t="shared" si="195"/>
        <v>#DIV/0!</v>
      </c>
      <c r="K261" s="84" t="s">
        <v>30</v>
      </c>
      <c r="L261" s="155" t="e">
        <f t="shared" si="197"/>
        <v>#DIV/0!</v>
      </c>
      <c r="M261" s="72" t="s">
        <v>30</v>
      </c>
      <c r="N261" s="167" t="e">
        <f t="shared" si="198"/>
        <v>#DIV/0!</v>
      </c>
      <c r="O261" s="84" t="s">
        <v>30</v>
      </c>
      <c r="P261" s="155" t="e">
        <f t="shared" si="199"/>
        <v>#DIV/0!</v>
      </c>
      <c r="Q261" s="28" t="s">
        <v>30</v>
      </c>
      <c r="R261" s="155" t="e">
        <f t="shared" si="200"/>
        <v>#DIV/0!</v>
      </c>
    </row>
    <row r="262" spans="1:18" s="32" customFormat="1" ht="12.75" thickBot="1" x14ac:dyDescent="0.25">
      <c r="A262" s="491"/>
      <c r="B262" s="8" t="s">
        <v>178</v>
      </c>
      <c r="C262" s="495"/>
      <c r="D262" s="313"/>
      <c r="E262" s="314"/>
      <c r="F262" s="315"/>
      <c r="G262" s="85" t="s">
        <v>30</v>
      </c>
      <c r="H262" s="156" t="e">
        <f t="shared" si="196"/>
        <v>#DIV/0!</v>
      </c>
      <c r="I262" s="73" t="s">
        <v>30</v>
      </c>
      <c r="J262" s="168" t="e">
        <f t="shared" si="195"/>
        <v>#DIV/0!</v>
      </c>
      <c r="K262" s="85" t="s">
        <v>30</v>
      </c>
      <c r="L262" s="156" t="e">
        <f t="shared" si="197"/>
        <v>#DIV/0!</v>
      </c>
      <c r="M262" s="73" t="s">
        <v>30</v>
      </c>
      <c r="N262" s="168" t="e">
        <f t="shared" si="198"/>
        <v>#DIV/0!</v>
      </c>
      <c r="O262" s="85" t="s">
        <v>30</v>
      </c>
      <c r="P262" s="156" t="e">
        <f t="shared" si="199"/>
        <v>#DIV/0!</v>
      </c>
      <c r="Q262" s="77" t="s">
        <v>30</v>
      </c>
      <c r="R262" s="156" t="e">
        <f t="shared" si="200"/>
        <v>#DIV/0!</v>
      </c>
    </row>
    <row r="263" spans="1:18" s="32" customFormat="1" x14ac:dyDescent="0.2">
      <c r="A263" s="491"/>
      <c r="B263" s="5" t="s">
        <v>176</v>
      </c>
      <c r="C263" s="493" t="s">
        <v>17</v>
      </c>
      <c r="D263" s="313"/>
      <c r="E263" s="314"/>
      <c r="F263" s="315"/>
      <c r="G263" s="83" t="s">
        <v>30</v>
      </c>
      <c r="H263" s="154" t="e">
        <f t="shared" si="196"/>
        <v>#DIV/0!</v>
      </c>
      <c r="I263" s="71" t="s">
        <v>30</v>
      </c>
      <c r="J263" s="166" t="e">
        <f t="shared" si="195"/>
        <v>#DIV/0!</v>
      </c>
      <c r="K263" s="83" t="s">
        <v>30</v>
      </c>
      <c r="L263" s="154" t="e">
        <f t="shared" si="197"/>
        <v>#DIV/0!</v>
      </c>
      <c r="M263" s="71" t="s">
        <v>30</v>
      </c>
      <c r="N263" s="166" t="e">
        <f t="shared" si="198"/>
        <v>#DIV/0!</v>
      </c>
      <c r="O263" s="83" t="s">
        <v>30</v>
      </c>
      <c r="P263" s="154" t="e">
        <f t="shared" si="199"/>
        <v>#DIV/0!</v>
      </c>
      <c r="Q263" s="76" t="s">
        <v>30</v>
      </c>
      <c r="R263" s="154" t="e">
        <f t="shared" si="200"/>
        <v>#DIV/0!</v>
      </c>
    </row>
    <row r="264" spans="1:18" s="32" customFormat="1" x14ac:dyDescent="0.2">
      <c r="A264" s="491"/>
      <c r="B264" s="7" t="s">
        <v>10</v>
      </c>
      <c r="C264" s="494"/>
      <c r="D264" s="313"/>
      <c r="E264" s="314"/>
      <c r="F264" s="315"/>
      <c r="G264" s="84" t="s">
        <v>30</v>
      </c>
      <c r="H264" s="155" t="e">
        <f t="shared" si="196"/>
        <v>#DIV/0!</v>
      </c>
      <c r="I264" s="72" t="s">
        <v>30</v>
      </c>
      <c r="J264" s="167" t="e">
        <f t="shared" si="195"/>
        <v>#DIV/0!</v>
      </c>
      <c r="K264" s="84" t="s">
        <v>30</v>
      </c>
      <c r="L264" s="155" t="e">
        <f t="shared" si="197"/>
        <v>#DIV/0!</v>
      </c>
      <c r="M264" s="72" t="s">
        <v>30</v>
      </c>
      <c r="N264" s="167" t="e">
        <f t="shared" si="198"/>
        <v>#DIV/0!</v>
      </c>
      <c r="O264" s="84" t="s">
        <v>30</v>
      </c>
      <c r="P264" s="155" t="e">
        <f t="shared" si="199"/>
        <v>#DIV/0!</v>
      </c>
      <c r="Q264" s="28" t="s">
        <v>30</v>
      </c>
      <c r="R264" s="155" t="e">
        <f t="shared" si="200"/>
        <v>#DIV/0!</v>
      </c>
    </row>
    <row r="265" spans="1:18" s="32" customFormat="1" x14ac:dyDescent="0.2">
      <c r="A265" s="491"/>
      <c r="B265" s="7" t="s">
        <v>177</v>
      </c>
      <c r="C265" s="494"/>
      <c r="D265" s="313"/>
      <c r="E265" s="314"/>
      <c r="F265" s="315"/>
      <c r="G265" s="84" t="s">
        <v>30</v>
      </c>
      <c r="H265" s="155" t="e">
        <f t="shared" si="196"/>
        <v>#DIV/0!</v>
      </c>
      <c r="I265" s="72" t="s">
        <v>30</v>
      </c>
      <c r="J265" s="167" t="e">
        <f t="shared" si="195"/>
        <v>#DIV/0!</v>
      </c>
      <c r="K265" s="84" t="s">
        <v>30</v>
      </c>
      <c r="L265" s="155" t="e">
        <f t="shared" si="197"/>
        <v>#DIV/0!</v>
      </c>
      <c r="M265" s="72" t="s">
        <v>30</v>
      </c>
      <c r="N265" s="167" t="e">
        <f t="shared" si="198"/>
        <v>#DIV/0!</v>
      </c>
      <c r="O265" s="84" t="s">
        <v>30</v>
      </c>
      <c r="P265" s="155" t="e">
        <f t="shared" si="199"/>
        <v>#DIV/0!</v>
      </c>
      <c r="Q265" s="28" t="s">
        <v>30</v>
      </c>
      <c r="R265" s="155" t="e">
        <f t="shared" si="200"/>
        <v>#DIV/0!</v>
      </c>
    </row>
    <row r="266" spans="1:18" s="32" customFormat="1" ht="12.75" thickBot="1" x14ac:dyDescent="0.25">
      <c r="A266" s="491"/>
      <c r="B266" s="8" t="s">
        <v>178</v>
      </c>
      <c r="C266" s="495"/>
      <c r="D266" s="313"/>
      <c r="E266" s="314"/>
      <c r="F266" s="315"/>
      <c r="G266" s="85" t="s">
        <v>30</v>
      </c>
      <c r="H266" s="156" t="e">
        <f t="shared" si="196"/>
        <v>#DIV/0!</v>
      </c>
      <c r="I266" s="73" t="s">
        <v>30</v>
      </c>
      <c r="J266" s="168" t="e">
        <f t="shared" si="195"/>
        <v>#DIV/0!</v>
      </c>
      <c r="K266" s="85" t="s">
        <v>30</v>
      </c>
      <c r="L266" s="156" t="e">
        <f t="shared" si="197"/>
        <v>#DIV/0!</v>
      </c>
      <c r="M266" s="73" t="s">
        <v>30</v>
      </c>
      <c r="N266" s="168" t="e">
        <f t="shared" si="198"/>
        <v>#DIV/0!</v>
      </c>
      <c r="O266" s="85" t="s">
        <v>30</v>
      </c>
      <c r="P266" s="156" t="e">
        <f t="shared" si="199"/>
        <v>#DIV/0!</v>
      </c>
      <c r="Q266" s="77" t="s">
        <v>30</v>
      </c>
      <c r="R266" s="156" t="e">
        <f t="shared" si="200"/>
        <v>#DIV/0!</v>
      </c>
    </row>
    <row r="267" spans="1:18" s="32" customFormat="1" x14ac:dyDescent="0.2">
      <c r="A267" s="491"/>
      <c r="B267" s="5" t="s">
        <v>176</v>
      </c>
      <c r="C267" s="493" t="s">
        <v>18</v>
      </c>
      <c r="D267" s="313"/>
      <c r="E267" s="314"/>
      <c r="F267" s="315"/>
      <c r="G267" s="83" t="s">
        <v>30</v>
      </c>
      <c r="H267" s="154" t="e">
        <f t="shared" si="196"/>
        <v>#DIV/0!</v>
      </c>
      <c r="I267" s="83" t="s">
        <v>30</v>
      </c>
      <c r="J267" s="166" t="e">
        <f>J242/I242</f>
        <v>#DIV/0!</v>
      </c>
      <c r="K267" s="83" t="s">
        <v>30</v>
      </c>
      <c r="L267" s="327" t="e">
        <f t="shared" si="197"/>
        <v>#DIV/0!</v>
      </c>
      <c r="M267" s="71" t="s">
        <v>30</v>
      </c>
      <c r="N267" s="166" t="e">
        <f t="shared" si="198"/>
        <v>#DIV/0!</v>
      </c>
      <c r="O267" s="83" t="s">
        <v>30</v>
      </c>
      <c r="P267" s="154" t="e">
        <f t="shared" si="199"/>
        <v>#DIV/0!</v>
      </c>
      <c r="Q267" s="76" t="s">
        <v>30</v>
      </c>
      <c r="R267" s="154" t="e">
        <f t="shared" si="200"/>
        <v>#DIV/0!</v>
      </c>
    </row>
    <row r="268" spans="1:18" s="32" customFormat="1" x14ac:dyDescent="0.2">
      <c r="A268" s="491"/>
      <c r="B268" s="7" t="s">
        <v>10</v>
      </c>
      <c r="C268" s="494"/>
      <c r="D268" s="313"/>
      <c r="E268" s="314"/>
      <c r="F268" s="315"/>
      <c r="G268" s="84" t="s">
        <v>30</v>
      </c>
      <c r="H268" s="155" t="e">
        <f t="shared" si="196"/>
        <v>#DIV/0!</v>
      </c>
      <c r="I268" s="84" t="s">
        <v>30</v>
      </c>
      <c r="J268" s="167" t="e">
        <f>J243/I243</f>
        <v>#DIV/0!</v>
      </c>
      <c r="K268" s="84" t="s">
        <v>30</v>
      </c>
      <c r="L268" s="328" t="e">
        <f t="shared" si="197"/>
        <v>#DIV/0!</v>
      </c>
      <c r="M268" s="72" t="s">
        <v>30</v>
      </c>
      <c r="N268" s="167" t="e">
        <f t="shared" si="198"/>
        <v>#DIV/0!</v>
      </c>
      <c r="O268" s="84" t="s">
        <v>30</v>
      </c>
      <c r="P268" s="155" t="e">
        <f t="shared" si="199"/>
        <v>#DIV/0!</v>
      </c>
      <c r="Q268" s="28" t="s">
        <v>30</v>
      </c>
      <c r="R268" s="155" t="e">
        <f t="shared" si="200"/>
        <v>#DIV/0!</v>
      </c>
    </row>
    <row r="269" spans="1:18" s="32" customFormat="1" x14ac:dyDescent="0.2">
      <c r="A269" s="491"/>
      <c r="B269" s="7" t="s">
        <v>177</v>
      </c>
      <c r="C269" s="494"/>
      <c r="D269" s="313"/>
      <c r="E269" s="314"/>
      <c r="F269" s="315"/>
      <c r="G269" s="84" t="s">
        <v>30</v>
      </c>
      <c r="H269" s="155" t="e">
        <f t="shared" si="196"/>
        <v>#DIV/0!</v>
      </c>
      <c r="I269" s="84" t="s">
        <v>30</v>
      </c>
      <c r="J269" s="167" t="e">
        <f t="shared" ref="J269:J270" si="201">J244/I244</f>
        <v>#DIV/0!</v>
      </c>
      <c r="K269" s="84" t="s">
        <v>30</v>
      </c>
      <c r="L269" s="328" t="e">
        <f t="shared" si="197"/>
        <v>#DIV/0!</v>
      </c>
      <c r="M269" s="72" t="s">
        <v>30</v>
      </c>
      <c r="N269" s="167" t="e">
        <f t="shared" si="198"/>
        <v>#DIV/0!</v>
      </c>
      <c r="O269" s="84" t="s">
        <v>30</v>
      </c>
      <c r="P269" s="155" t="e">
        <f t="shared" si="199"/>
        <v>#DIV/0!</v>
      </c>
      <c r="Q269" s="28" t="s">
        <v>30</v>
      </c>
      <c r="R269" s="155" t="e">
        <f t="shared" si="200"/>
        <v>#DIV/0!</v>
      </c>
    </row>
    <row r="270" spans="1:18" s="32" customFormat="1" ht="12.75" thickBot="1" x14ac:dyDescent="0.25">
      <c r="A270" s="492"/>
      <c r="B270" s="8" t="s">
        <v>178</v>
      </c>
      <c r="C270" s="495"/>
      <c r="D270" s="322"/>
      <c r="E270" s="323"/>
      <c r="F270" s="324"/>
      <c r="G270" s="85" t="s">
        <v>30</v>
      </c>
      <c r="H270" s="156" t="e">
        <f t="shared" si="196"/>
        <v>#DIV/0!</v>
      </c>
      <c r="I270" s="85" t="s">
        <v>30</v>
      </c>
      <c r="J270" s="168" t="e">
        <f t="shared" si="201"/>
        <v>#DIV/0!</v>
      </c>
      <c r="K270" s="85" t="s">
        <v>30</v>
      </c>
      <c r="L270" s="383" t="e">
        <f t="shared" si="197"/>
        <v>#DIV/0!</v>
      </c>
      <c r="M270" s="73" t="s">
        <v>30</v>
      </c>
      <c r="N270" s="168" t="e">
        <f t="shared" si="198"/>
        <v>#DIV/0!</v>
      </c>
      <c r="O270" s="85" t="s">
        <v>30</v>
      </c>
      <c r="P270" s="156" t="e">
        <f t="shared" si="199"/>
        <v>#DIV/0!</v>
      </c>
      <c r="Q270" s="77" t="s">
        <v>30</v>
      </c>
      <c r="R270" s="156" t="e">
        <f t="shared" si="200"/>
        <v>#DIV/0!</v>
      </c>
    </row>
    <row r="272" spans="1:18" x14ac:dyDescent="0.2">
      <c r="B272" s="1" t="s">
        <v>41</v>
      </c>
    </row>
    <row r="274" spans="1:24" x14ac:dyDescent="0.2">
      <c r="A274" s="201"/>
      <c r="H274" s="43"/>
      <c r="Q274" s="2"/>
      <c r="R274" s="2"/>
      <c r="S274" s="2"/>
      <c r="T274" s="2"/>
      <c r="U274" s="2"/>
      <c r="V274" s="207"/>
      <c r="W274" s="207"/>
      <c r="X274" s="207"/>
    </row>
    <row r="275" spans="1:24" x14ac:dyDescent="0.2">
      <c r="A275" s="201"/>
      <c r="H275" s="43"/>
      <c r="Q275" s="2"/>
      <c r="R275" s="2"/>
      <c r="S275" s="2"/>
      <c r="T275" s="2"/>
      <c r="U275" s="2"/>
      <c r="V275" s="207"/>
      <c r="W275" s="207"/>
      <c r="X275" s="207"/>
    </row>
    <row r="276" spans="1:24" x14ac:dyDescent="0.2">
      <c r="A276" s="201"/>
    </row>
  </sheetData>
  <mergeCells count="94">
    <mergeCell ref="A234:A245"/>
    <mergeCell ref="C234:C237"/>
    <mergeCell ref="C238:C241"/>
    <mergeCell ref="C242:C245"/>
    <mergeCell ref="A259:A270"/>
    <mergeCell ref="C259:C262"/>
    <mergeCell ref="C263:C266"/>
    <mergeCell ref="C267:C270"/>
    <mergeCell ref="A253:A255"/>
    <mergeCell ref="B253:C253"/>
    <mergeCell ref="B254:C254"/>
    <mergeCell ref="B255:C255"/>
    <mergeCell ref="A256:A258"/>
    <mergeCell ref="B256:C256"/>
    <mergeCell ref="B257:C257"/>
    <mergeCell ref="B258:C258"/>
    <mergeCell ref="A205:A216"/>
    <mergeCell ref="C205:C208"/>
    <mergeCell ref="C209:C212"/>
    <mergeCell ref="C213:C216"/>
    <mergeCell ref="A222:A233"/>
    <mergeCell ref="C222:C225"/>
    <mergeCell ref="C226:C229"/>
    <mergeCell ref="C230:C233"/>
    <mergeCell ref="A178:A189"/>
    <mergeCell ref="C178:C181"/>
    <mergeCell ref="C182:C185"/>
    <mergeCell ref="C186:C189"/>
    <mergeCell ref="A190:A201"/>
    <mergeCell ref="C190:C193"/>
    <mergeCell ref="C194:C197"/>
    <mergeCell ref="C198:C201"/>
    <mergeCell ref="A165:A168"/>
    <mergeCell ref="C165:C168"/>
    <mergeCell ref="A170:A177"/>
    <mergeCell ref="C170:C173"/>
    <mergeCell ref="C174:C177"/>
    <mergeCell ref="A138:A149"/>
    <mergeCell ref="C138:C141"/>
    <mergeCell ref="C142:C145"/>
    <mergeCell ref="C146:C149"/>
    <mergeCell ref="A150:A161"/>
    <mergeCell ref="C150:C153"/>
    <mergeCell ref="C154:C157"/>
    <mergeCell ref="C158:C161"/>
    <mergeCell ref="A111:A122"/>
    <mergeCell ref="C111:C114"/>
    <mergeCell ref="C115:C118"/>
    <mergeCell ref="C119:C122"/>
    <mergeCell ref="A123:A134"/>
    <mergeCell ref="C123:C126"/>
    <mergeCell ref="C127:C130"/>
    <mergeCell ref="C131:C134"/>
    <mergeCell ref="A94:A101"/>
    <mergeCell ref="C94:C97"/>
    <mergeCell ref="C98:C101"/>
    <mergeCell ref="A103:A106"/>
    <mergeCell ref="C103:C106"/>
    <mergeCell ref="A67:A78"/>
    <mergeCell ref="C67:C70"/>
    <mergeCell ref="C71:C74"/>
    <mergeCell ref="C75:C78"/>
    <mergeCell ref="A79:A90"/>
    <mergeCell ref="C79:C82"/>
    <mergeCell ref="C83:C86"/>
    <mergeCell ref="C87:C90"/>
    <mergeCell ref="A38:A49"/>
    <mergeCell ref="C38:C41"/>
    <mergeCell ref="C42:C45"/>
    <mergeCell ref="C46:C49"/>
    <mergeCell ref="A55:A66"/>
    <mergeCell ref="C55:C58"/>
    <mergeCell ref="C59:C62"/>
    <mergeCell ref="C63:C66"/>
    <mergeCell ref="A11:A22"/>
    <mergeCell ref="C11:C14"/>
    <mergeCell ref="C15:C18"/>
    <mergeCell ref="C19:C22"/>
    <mergeCell ref="A23:A34"/>
    <mergeCell ref="C23:C26"/>
    <mergeCell ref="C27:C30"/>
    <mergeCell ref="C31:C34"/>
    <mergeCell ref="A4:R4"/>
    <mergeCell ref="A5:R5"/>
    <mergeCell ref="A6:R6"/>
    <mergeCell ref="A8:A9"/>
    <mergeCell ref="B8:B9"/>
    <mergeCell ref="C8:C9"/>
    <mergeCell ref="G8:H8"/>
    <mergeCell ref="I8:J8"/>
    <mergeCell ref="K8:L8"/>
    <mergeCell ref="M8:N8"/>
    <mergeCell ref="O8:P8"/>
    <mergeCell ref="Q8:R8"/>
  </mergeCells>
  <pageMargins left="0" right="0" top="0" bottom="0" header="0.31496062992125984" footer="0.31496062992125984"/>
  <pageSetup paperSize="9" scale="90" orientation="landscape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98"/>
  <sheetViews>
    <sheetView zoomScaleNormal="100" workbookViewId="0">
      <selection activeCell="W242" sqref="W242"/>
    </sheetView>
  </sheetViews>
  <sheetFormatPr defaultRowHeight="12" x14ac:dyDescent="0.2"/>
  <cols>
    <col min="1" max="1" width="9.5" style="1" customWidth="1"/>
    <col min="2" max="2" width="6.5" style="1" customWidth="1"/>
    <col min="3" max="3" width="4.5" style="11" bestFit="1" customWidth="1"/>
    <col min="4" max="6" width="11.1640625" style="300" hidden="1" customWidth="1"/>
    <col min="7" max="7" width="8.1640625" style="2" customWidth="1"/>
    <col min="8" max="8" width="8" style="43" customWidth="1"/>
    <col min="9" max="9" width="15.6640625" style="2" customWidth="1"/>
    <col min="10" max="10" width="8.1640625" style="2" customWidth="1"/>
    <col min="11" max="11" width="5.33203125" style="2" customWidth="1"/>
    <col min="12" max="12" width="15.6640625" style="2" customWidth="1"/>
    <col min="13" max="13" width="8.1640625" style="2" customWidth="1"/>
    <col min="14" max="14" width="5.33203125" style="2" customWidth="1"/>
    <col min="15" max="15" width="15.6640625" style="2" customWidth="1"/>
    <col min="16" max="16" width="8.1640625" style="2" customWidth="1"/>
    <col min="17" max="17" width="5.33203125" style="2" customWidth="1"/>
    <col min="18" max="18" width="15.6640625" style="2" customWidth="1"/>
    <col min="19" max="19" width="8.1640625" style="2" customWidth="1"/>
    <col min="20" max="20" width="5.33203125" style="2" customWidth="1"/>
    <col min="21" max="21" width="15.6640625" style="2" customWidth="1"/>
    <col min="22" max="22" width="8.1640625" style="207" customWidth="1"/>
    <col min="23" max="23" width="5.33203125" style="207" customWidth="1"/>
    <col min="24" max="24" width="18.1640625" style="207" customWidth="1"/>
  </cols>
  <sheetData>
    <row r="1" spans="1:24" x14ac:dyDescent="0.2">
      <c r="X1" s="207" t="s">
        <v>42</v>
      </c>
    </row>
    <row r="2" spans="1:24" x14ac:dyDescent="0.2">
      <c r="A2" s="1" t="str">
        <f>Ф_2!A2</f>
        <v>{org_name}</v>
      </c>
      <c r="W2" s="415" t="s">
        <v>209</v>
      </c>
      <c r="X2" s="207" t="str">
        <f>Ф_2!R2</f>
        <v>{date_print}</v>
      </c>
    </row>
    <row r="3" spans="1:24" ht="6" customHeight="1" x14ac:dyDescent="0.2">
      <c r="W3" s="1"/>
    </row>
    <row r="4" spans="1:24" ht="15.75" x14ac:dyDescent="0.25">
      <c r="A4" s="521" t="s">
        <v>28</v>
      </c>
      <c r="B4" s="521"/>
      <c r="C4" s="521"/>
      <c r="D4" s="521"/>
      <c r="E4" s="521"/>
      <c r="F4" s="521"/>
      <c r="G4" s="521"/>
      <c r="H4" s="521"/>
      <c r="I4" s="521"/>
      <c r="J4" s="521"/>
      <c r="K4" s="521"/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1"/>
      <c r="X4" s="521"/>
    </row>
    <row r="5" spans="1:24" ht="12.6" customHeight="1" x14ac:dyDescent="0.25">
      <c r="A5" s="514" t="s">
        <v>48</v>
      </c>
      <c r="B5" s="514"/>
      <c r="C5" s="514"/>
      <c r="D5" s="514"/>
      <c r="E5" s="514"/>
      <c r="F5" s="514"/>
      <c r="G5" s="514"/>
      <c r="H5" s="514"/>
      <c r="I5" s="514"/>
      <c r="J5" s="514"/>
      <c r="K5" s="514"/>
      <c r="L5" s="514"/>
      <c r="M5" s="514"/>
      <c r="N5" s="514"/>
      <c r="O5" s="514"/>
      <c r="P5" s="514"/>
      <c r="Q5" s="514"/>
      <c r="R5" s="514"/>
      <c r="S5" s="514"/>
      <c r="T5" s="514"/>
      <c r="U5" s="514"/>
      <c r="V5" s="514"/>
      <c r="W5" s="514"/>
      <c r="X5" s="514"/>
    </row>
    <row r="6" spans="1:24" ht="15.75" x14ac:dyDescent="0.25">
      <c r="A6" s="514" t="str">
        <f>Ф_2!A6</f>
        <v>за период с {date_report_begin} г.  по  {date_report_end} г.</v>
      </c>
      <c r="B6" s="539"/>
      <c r="C6" s="539"/>
      <c r="D6" s="539"/>
      <c r="E6" s="539"/>
      <c r="F6" s="539"/>
      <c r="G6" s="539"/>
      <c r="H6" s="539"/>
      <c r="I6" s="539"/>
      <c r="J6" s="539"/>
      <c r="K6" s="539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39"/>
    </row>
    <row r="7" spans="1:24" ht="11.45" customHeight="1" thickBot="1" x14ac:dyDescent="0.25">
      <c r="A7" s="27"/>
      <c r="B7" s="27"/>
      <c r="C7" s="27"/>
      <c r="D7" s="301"/>
      <c r="E7" s="301"/>
      <c r="F7" s="301"/>
      <c r="G7" s="27"/>
      <c r="H7" s="44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2.75" customHeight="1" thickBot="1" x14ac:dyDescent="0.25">
      <c r="A8" s="540" t="s">
        <v>24</v>
      </c>
      <c r="B8" s="542" t="s">
        <v>25</v>
      </c>
      <c r="C8" s="512"/>
      <c r="D8" s="302"/>
      <c r="E8" s="303"/>
      <c r="F8" s="303"/>
      <c r="G8" s="516" t="str">
        <f>Ф_2!G8</f>
        <v>Брест</v>
      </c>
      <c r="H8" s="518"/>
      <c r="I8" s="517"/>
      <c r="J8" s="518" t="str">
        <f>Ф_2!I8</f>
        <v>Кобрин</v>
      </c>
      <c r="K8" s="518"/>
      <c r="L8" s="518"/>
      <c r="M8" s="516" t="str">
        <f>Ф_2!K8</f>
        <v>Каменец</v>
      </c>
      <c r="N8" s="518"/>
      <c r="O8" s="517"/>
      <c r="P8" s="518" t="str">
        <f>Ф_2!M8</f>
        <v>Жабинка</v>
      </c>
      <c r="Q8" s="518"/>
      <c r="R8" s="518"/>
      <c r="S8" s="516" t="str">
        <f>Ф_2!O8</f>
        <v>Малорита</v>
      </c>
      <c r="T8" s="518"/>
      <c r="U8" s="517"/>
      <c r="V8" s="518" t="str">
        <f>Ф_2!Q8</f>
        <v>ИТОГО</v>
      </c>
      <c r="W8" s="518"/>
      <c r="X8" s="517"/>
    </row>
    <row r="9" spans="1:24" ht="46.15" customHeight="1" thickBot="1" x14ac:dyDescent="0.25">
      <c r="A9" s="541"/>
      <c r="B9" s="543"/>
      <c r="C9" s="503"/>
      <c r="D9" s="304" t="s">
        <v>197</v>
      </c>
      <c r="E9" s="305" t="s">
        <v>24</v>
      </c>
      <c r="F9" s="305" t="s">
        <v>198</v>
      </c>
      <c r="G9" s="82" t="s">
        <v>44</v>
      </c>
      <c r="H9" s="45" t="s">
        <v>45</v>
      </c>
      <c r="I9" s="64" t="s">
        <v>46</v>
      </c>
      <c r="J9" s="40" t="s">
        <v>44</v>
      </c>
      <c r="K9" s="45" t="s">
        <v>45</v>
      </c>
      <c r="L9" s="95" t="s">
        <v>46</v>
      </c>
      <c r="M9" s="82" t="s">
        <v>44</v>
      </c>
      <c r="N9" s="45" t="s">
        <v>45</v>
      </c>
      <c r="O9" s="64" t="s">
        <v>46</v>
      </c>
      <c r="P9" s="40" t="s">
        <v>44</v>
      </c>
      <c r="Q9" s="45" t="s">
        <v>45</v>
      </c>
      <c r="R9" s="95" t="s">
        <v>46</v>
      </c>
      <c r="S9" s="82" t="s">
        <v>44</v>
      </c>
      <c r="T9" s="45" t="s">
        <v>45</v>
      </c>
      <c r="U9" s="64" t="s">
        <v>46</v>
      </c>
      <c r="V9" s="40" t="s">
        <v>44</v>
      </c>
      <c r="W9" s="45" t="s">
        <v>45</v>
      </c>
      <c r="X9" s="64" t="s">
        <v>46</v>
      </c>
    </row>
    <row r="10" spans="1:24" ht="13.9" customHeight="1" thickBot="1" x14ac:dyDescent="0.25">
      <c r="A10" s="118">
        <v>1</v>
      </c>
      <c r="B10" s="117">
        <v>2</v>
      </c>
      <c r="C10" s="120">
        <v>3</v>
      </c>
      <c r="D10" s="306"/>
      <c r="E10" s="306"/>
      <c r="F10" s="306"/>
      <c r="G10" s="125">
        <v>4</v>
      </c>
      <c r="H10" s="123">
        <v>5</v>
      </c>
      <c r="I10" s="126">
        <v>6</v>
      </c>
      <c r="J10" s="127">
        <v>7</v>
      </c>
      <c r="K10" s="123">
        <v>8</v>
      </c>
      <c r="L10" s="128">
        <v>9</v>
      </c>
      <c r="M10" s="125">
        <v>10</v>
      </c>
      <c r="N10" s="123">
        <v>11</v>
      </c>
      <c r="O10" s="126">
        <v>12</v>
      </c>
      <c r="P10" s="127">
        <v>13</v>
      </c>
      <c r="Q10" s="123">
        <v>14</v>
      </c>
      <c r="R10" s="128">
        <v>15</v>
      </c>
      <c r="S10" s="125">
        <v>16</v>
      </c>
      <c r="T10" s="123">
        <v>17</v>
      </c>
      <c r="U10" s="126">
        <v>18</v>
      </c>
      <c r="V10" s="119">
        <v>19</v>
      </c>
      <c r="W10" s="123">
        <v>20</v>
      </c>
      <c r="X10" s="122">
        <v>21</v>
      </c>
    </row>
    <row r="11" spans="1:24" ht="12" customHeight="1" x14ac:dyDescent="0.2">
      <c r="A11" s="508" t="s">
        <v>4</v>
      </c>
      <c r="B11" s="5" t="s">
        <v>176</v>
      </c>
      <c r="C11" s="493" t="s">
        <v>16</v>
      </c>
      <c r="D11" s="310">
        <v>1</v>
      </c>
      <c r="E11" s="311" t="s">
        <v>199</v>
      </c>
      <c r="F11" s="312">
        <v>1</v>
      </c>
      <c r="G11" s="145">
        <f>SUMIFS(Квитанции!Q:Q,Квитанции!B:B,G$8,Квитанции!D:D,$B11,Квитанции!E:E,$D11,Квитанции!K:K,$E11,Квитанции!F:F,$F11,Квитанции!C:C,0,Квитанции!J:J,1)</f>
        <v>0</v>
      </c>
      <c r="H11" s="46" t="e">
        <f>G11/Ф_2a!G11*100</f>
        <v>#DIV/0!</v>
      </c>
      <c r="I11" s="198">
        <f>SUMIFS(Квитанции!R:R,Квитанции!B:B,G$8,Квитанции!D:D,$B11,Квитанции!E:E,$D11,Квитанции!K:K,$E11,Квитанции!F:F,$F11,Квитанции!C:C,0,Квитанции!J:J,1)</f>
        <v>0</v>
      </c>
      <c r="J11" s="71">
        <f>SUMIFS(Квитанции!Q:Q,Квитанции!B:B,J$8,Квитанции!D:D,$B11,Квитанции!E:E,$D11,Квитанции!K:K,$E11,Квитанции!F:F,$F11,Квитанции!C:C,0,Квитанции!J:J,1)</f>
        <v>0</v>
      </c>
      <c r="K11" s="46" t="e">
        <f>J11/Ф_2a!J11*100</f>
        <v>#DIV/0!</v>
      </c>
      <c r="L11" s="166">
        <f>SUMIFS(Квитанции!R:R,Квитанции!B:B,J$8,Квитанции!D:D,$B11,Квитанции!E:E,$D11,Квитанции!K:K,$E11,Квитанции!F:F,$F11,Квитанции!C:C,0,Квитанции!J:J,1)</f>
        <v>0</v>
      </c>
      <c r="M11" s="83">
        <f>SUMIFS(Квитанции!Q:Q,Квитанции!B:B,M$8,Квитанции!D:D,$B11,Квитанции!E:E,$D11,Квитанции!K:K,$E11,Квитанции!F:F,$F11,Квитанции!C:C,0,Квитанции!J:J,1)</f>
        <v>0</v>
      </c>
      <c r="N11" s="46" t="e">
        <f>M11/Ф_2a!M11*100</f>
        <v>#DIV/0!</v>
      </c>
      <c r="O11" s="154">
        <f>SUMIFS(Квитанции!R:R,Квитанции!B:B,M$8,Квитанции!D:D,$B11,Квитанции!E:E,$D11,Квитанции!K:K,$E11,Квитанции!F:F,$F11,Квитанции!C:C,0,Квитанции!J:J,1)</f>
        <v>0</v>
      </c>
      <c r="P11" s="71">
        <f>SUMIFS(Квитанции!Q:Q,Квитанции!B:B,P$8,Квитанции!D:D,$B11,Квитанции!E:E,$D11,Квитанции!K:K,$E11,Квитанции!F:F,$F11,Квитанции!C:C,0,Квитанции!J:J,1)</f>
        <v>0</v>
      </c>
      <c r="Q11" s="46" t="e">
        <f>P11/Ф_2a!P11*100</f>
        <v>#DIV/0!</v>
      </c>
      <c r="R11" s="166">
        <f>SUMIFS(Квитанции!R:R,Квитанции!B:B,P$8,Квитанции!D:D,$B11,Квитанции!E:E,$D11,Квитанции!K:K,$E11,Квитанции!F:F,$F11,Квитанции!C:C,0,Квитанции!J:J,1)</f>
        <v>0</v>
      </c>
      <c r="S11" s="83">
        <f>SUMIFS(Квитанции!Q:Q,Квитанции!B:B,S$8,Квитанции!D:D,$B11,Квитанции!E:E,$D11,Квитанции!K:K,$E11,Квитанции!F:F,$F11,Квитанции!C:C,0,Квитанции!J:J,1)</f>
        <v>0</v>
      </c>
      <c r="T11" s="46" t="e">
        <f>S11/Ф_2a!S11*100</f>
        <v>#DIV/0!</v>
      </c>
      <c r="U11" s="154">
        <f>SUMIFS(Квитанции!R:R,Квитанции!B:B,S$8,Квитанции!D:D,$B11,Квитанции!E:E,$D11,Квитанции!K:K,$E11,Квитанции!F:F,$F11,Квитанции!C:C,0,Квитанции!J:J,1)</f>
        <v>0</v>
      </c>
      <c r="V11" s="129">
        <f>G11+J11+M11+P11+S11</f>
        <v>0</v>
      </c>
      <c r="W11" s="51" t="e">
        <f>V11/Ф_2a!V11*100</f>
        <v>#DIV/0!</v>
      </c>
      <c r="X11" s="161">
        <f>I11+L11+O11+R11+U11</f>
        <v>0</v>
      </c>
    </row>
    <row r="12" spans="1:24" x14ac:dyDescent="0.2">
      <c r="A12" s="509"/>
      <c r="B12" s="7" t="s">
        <v>10</v>
      </c>
      <c r="C12" s="494"/>
      <c r="D12" s="313">
        <v>1</v>
      </c>
      <c r="E12" s="314" t="s">
        <v>199</v>
      </c>
      <c r="F12" s="315">
        <v>1</v>
      </c>
      <c r="G12" s="84">
        <f>SUMIFS(Квитанции!Q:Q,Квитанции!B:B,G$8,Квитанции!D:D,$B12,Квитанции!E:E,$D12,Квитанции!K:K,$E12,Квитанции!F:F,$F12,Квитанции!C:C,0,Квитанции!J:J,1)</f>
        <v>0</v>
      </c>
      <c r="H12" s="47" t="e">
        <f>G12/Ф_2a!G12*100</f>
        <v>#DIV/0!</v>
      </c>
      <c r="I12" s="155">
        <f>SUMIFS(Квитанции!R:R,Квитанции!B:B,G$8,Квитанции!D:D,$B12,Квитанции!E:E,$D12,Квитанции!K:K,$E12,Квитанции!F:F,$F12,Квитанции!C:C,0,Квитанции!J:J,1)</f>
        <v>0</v>
      </c>
      <c r="J12" s="72">
        <f>SUMIFS(Квитанции!Q:Q,Квитанции!B:B,J$8,Квитанции!D:D,$B12,Квитанции!E:E,$D12,Квитанции!K:K,$E12,Квитанции!F:F,$F12,Квитанции!C:C,0,Квитанции!J:J,1)</f>
        <v>0</v>
      </c>
      <c r="K12" s="47" t="e">
        <f>J12/Ф_2a!J12*100</f>
        <v>#DIV/0!</v>
      </c>
      <c r="L12" s="167">
        <f>SUMIFS(Квитанции!R:R,Квитанции!B:B,J$8,Квитанции!D:D,$B12,Квитанции!E:E,$D12,Квитанции!K:K,$E12,Квитанции!F:F,$F12,Квитанции!C:C,0,Квитанции!J:J,1)</f>
        <v>0</v>
      </c>
      <c r="M12" s="84">
        <f>SUMIFS(Квитанции!Q:Q,Квитанции!B:B,M$8,Квитанции!D:D,$B12,Квитанции!E:E,$D12,Квитанции!K:K,$E12,Квитанции!F:F,$F12,Квитанции!C:C,0,Квитанции!J:J,1)</f>
        <v>0</v>
      </c>
      <c r="N12" s="47" t="e">
        <f>M12/Ф_2a!M12*100</f>
        <v>#DIV/0!</v>
      </c>
      <c r="O12" s="155">
        <f>SUMIFS(Квитанции!R:R,Квитанции!B:B,M$8,Квитанции!D:D,$B12,Квитанции!E:E,$D12,Квитанции!K:K,$E12,Квитанции!F:F,$F12,Квитанции!C:C,0,Квитанции!J:J,1)</f>
        <v>0</v>
      </c>
      <c r="P12" s="72">
        <f>SUMIFS(Квитанции!Q:Q,Квитанции!B:B,P$8,Квитанции!D:D,$B12,Квитанции!E:E,$D12,Квитанции!K:K,$E12,Квитанции!F:F,$F12,Квитанции!C:C,0,Квитанции!J:J,1)</f>
        <v>0</v>
      </c>
      <c r="Q12" s="47" t="e">
        <f>P12/Ф_2a!P12*100</f>
        <v>#DIV/0!</v>
      </c>
      <c r="R12" s="167">
        <f>SUMIFS(Квитанции!R:R,Квитанции!B:B,P$8,Квитанции!D:D,$B12,Квитанции!E:E,$D12,Квитанции!K:K,$E12,Квитанции!F:F,$F12,Квитанции!C:C,0,Квитанции!J:J,1)</f>
        <v>0</v>
      </c>
      <c r="S12" s="84">
        <f>SUMIFS(Квитанции!Q:Q,Квитанции!B:B,S$8,Квитанции!D:D,$B12,Квитанции!E:E,$D12,Квитанции!K:K,$E12,Квитанции!F:F,$F12,Квитанции!C:C,0,Квитанции!J:J,1)</f>
        <v>0</v>
      </c>
      <c r="T12" s="47" t="e">
        <f>S12/Ф_2a!S12*100</f>
        <v>#DIV/0!</v>
      </c>
      <c r="U12" s="155">
        <f>SUMIFS(Квитанции!R:R,Квитанции!B:B,S$8,Квитанции!D:D,$B12,Квитанции!E:E,$D12,Квитанции!K:K,$E12,Квитанции!F:F,$F12,Квитанции!C:C,0,Квитанции!J:J,1)</f>
        <v>0</v>
      </c>
      <c r="V12" s="30">
        <f>G12+J12+M12+P12+S12</f>
        <v>0</v>
      </c>
      <c r="W12" s="49" t="e">
        <f>V12/Ф_2a!V12*100</f>
        <v>#DIV/0!</v>
      </c>
      <c r="X12" s="158">
        <f>I12+L12+O12+R12+U12</f>
        <v>0</v>
      </c>
    </row>
    <row r="13" spans="1:24" x14ac:dyDescent="0.2">
      <c r="A13" s="509"/>
      <c r="B13" s="7" t="s">
        <v>177</v>
      </c>
      <c r="C13" s="494"/>
      <c r="D13" s="313">
        <v>1</v>
      </c>
      <c r="E13" s="314" t="s">
        <v>199</v>
      </c>
      <c r="F13" s="315">
        <v>1</v>
      </c>
      <c r="G13" s="89">
        <f>SUMIFS(Квитанции!Q:Q,Квитанции!B:B,G$8,Квитанции!D:D,$B13,Квитанции!E:E,$D13,Квитанции!K:K,$E13,Квитанции!F:F,$F13,Квитанции!C:C,0,Квитанции!J:J,1)</f>
        <v>0</v>
      </c>
      <c r="H13" s="47" t="e">
        <f>G13/Ф_2a!G13*100</f>
        <v>#DIV/0!</v>
      </c>
      <c r="I13" s="160">
        <f>SUMIFS(Квитанции!R:R,Квитанции!B:B,G$8,Квитанции!D:D,$B13,Квитанции!E:E,$D13,Квитанции!K:K,$E13,Квитанции!F:F,$F13,Квитанции!C:C,0,Квитанции!J:J,1)</f>
        <v>0</v>
      </c>
      <c r="J13" s="72">
        <f>SUMIFS(Квитанции!Q:Q,Квитанции!B:B,J$8,Квитанции!D:D,$B13,Квитанции!E:E,$D13,Квитанции!K:K,$E13,Квитанции!F:F,$F13,Квитанции!C:C,0,Квитанции!J:J,1)</f>
        <v>0</v>
      </c>
      <c r="K13" s="47" t="e">
        <f>J13/Ф_2a!J13*100</f>
        <v>#DIV/0!</v>
      </c>
      <c r="L13" s="167">
        <f>SUMIFS(Квитанции!R:R,Квитанции!B:B,J$8,Квитанции!D:D,$B13,Квитанции!E:E,$D13,Квитанции!K:K,$E13,Квитанции!F:F,$F13,Квитанции!C:C,0,Квитанции!J:J,1)</f>
        <v>0</v>
      </c>
      <c r="M13" s="84">
        <f>SUMIFS(Квитанции!Q:Q,Квитанции!B:B,M$8,Квитанции!D:D,$B13,Квитанции!E:E,$D13,Квитанции!K:K,$E13,Квитанции!F:F,$F13,Квитанции!C:C,0,Квитанции!J:J,1)</f>
        <v>0</v>
      </c>
      <c r="N13" s="47" t="e">
        <f>M13/Ф_2a!M13*100</f>
        <v>#DIV/0!</v>
      </c>
      <c r="O13" s="155">
        <f>SUMIFS(Квитанции!R:R,Квитанции!B:B,M$8,Квитанции!D:D,$B13,Квитанции!E:E,$D13,Квитанции!K:K,$E13,Квитанции!F:F,$F13,Квитанции!C:C,0,Квитанции!J:J,1)</f>
        <v>0</v>
      </c>
      <c r="P13" s="72">
        <f>SUMIFS(Квитанции!Q:Q,Квитанции!B:B,P$8,Квитанции!D:D,$B13,Квитанции!E:E,$D13,Квитанции!K:K,$E13,Квитанции!F:F,$F13,Квитанции!C:C,0,Квитанции!J:J,1)</f>
        <v>0</v>
      </c>
      <c r="Q13" s="47" t="e">
        <f>P13/Ф_2a!P13*100</f>
        <v>#DIV/0!</v>
      </c>
      <c r="R13" s="167">
        <f>SUMIFS(Квитанции!R:R,Квитанции!B:B,P$8,Квитанции!D:D,$B13,Квитанции!E:E,$D13,Квитанции!K:K,$E13,Квитанции!F:F,$F13,Квитанции!C:C,0,Квитанции!J:J,1)</f>
        <v>0</v>
      </c>
      <c r="S13" s="84">
        <f>SUMIFS(Квитанции!Q:Q,Квитанции!B:B,S$8,Квитанции!D:D,$B13,Квитанции!E:E,$D13,Квитанции!K:K,$E13,Квитанции!F:F,$F13,Квитанции!C:C,0,Квитанции!J:J,1)</f>
        <v>0</v>
      </c>
      <c r="T13" s="47" t="e">
        <f>S13/Ф_2a!S13*100</f>
        <v>#DIV/0!</v>
      </c>
      <c r="U13" s="155">
        <f>SUMIFS(Квитанции!R:R,Квитанции!B:B,S$8,Квитанции!D:D,$B13,Квитанции!E:E,$D13,Квитанции!K:K,$E13,Квитанции!F:F,$F13,Квитанции!C:C,0,Квитанции!J:J,1)</f>
        <v>0</v>
      </c>
      <c r="V13" s="130">
        <f>G13+J13+M13+P13+S13</f>
        <v>0</v>
      </c>
      <c r="W13" s="49" t="e">
        <f>V13/Ф_2a!V13*100</f>
        <v>#DIV/0!</v>
      </c>
      <c r="X13" s="158">
        <f>I13+L13+O13+R13+U13</f>
        <v>0</v>
      </c>
    </row>
    <row r="14" spans="1:24" ht="12.75" thickBot="1" x14ac:dyDescent="0.25">
      <c r="A14" s="509"/>
      <c r="B14" s="8" t="s">
        <v>12</v>
      </c>
      <c r="C14" s="495"/>
      <c r="D14" s="322"/>
      <c r="E14" s="323"/>
      <c r="F14" s="324"/>
      <c r="G14" s="85">
        <f>G11+G12+G13</f>
        <v>0</v>
      </c>
      <c r="H14" s="48" t="e">
        <f>G14/Ф_2a!G14*100</f>
        <v>#DIV/0!</v>
      </c>
      <c r="I14" s="156">
        <f t="shared" ref="I14:X14" si="0">I11+I12+I13</f>
        <v>0</v>
      </c>
      <c r="J14" s="73">
        <f t="shared" si="0"/>
        <v>0</v>
      </c>
      <c r="K14" s="48" t="e">
        <f>J14/Ф_2a!J14*100</f>
        <v>#DIV/0!</v>
      </c>
      <c r="L14" s="168">
        <f t="shared" si="0"/>
        <v>0</v>
      </c>
      <c r="M14" s="85">
        <f t="shared" si="0"/>
        <v>0</v>
      </c>
      <c r="N14" s="48" t="e">
        <f>M14/Ф_2a!M14*100</f>
        <v>#DIV/0!</v>
      </c>
      <c r="O14" s="156">
        <f t="shared" si="0"/>
        <v>0</v>
      </c>
      <c r="P14" s="73">
        <f t="shared" si="0"/>
        <v>0</v>
      </c>
      <c r="Q14" s="48" t="e">
        <f>P14/Ф_2a!P14*100</f>
        <v>#DIV/0!</v>
      </c>
      <c r="R14" s="168">
        <f t="shared" si="0"/>
        <v>0</v>
      </c>
      <c r="S14" s="85">
        <f t="shared" si="0"/>
        <v>0</v>
      </c>
      <c r="T14" s="48" t="e">
        <f>S14/Ф_2a!S14*100</f>
        <v>#DIV/0!</v>
      </c>
      <c r="U14" s="156">
        <f t="shared" si="0"/>
        <v>0</v>
      </c>
      <c r="V14" s="90">
        <f t="shared" si="0"/>
        <v>0</v>
      </c>
      <c r="W14" s="50" t="e">
        <f>V14/Ф_2a!V14*100</f>
        <v>#DIV/0!</v>
      </c>
      <c r="X14" s="162">
        <f t="shared" si="0"/>
        <v>0</v>
      </c>
    </row>
    <row r="15" spans="1:24" x14ac:dyDescent="0.2">
      <c r="A15" s="509"/>
      <c r="B15" s="42" t="s">
        <v>176</v>
      </c>
      <c r="C15" s="494" t="s">
        <v>17</v>
      </c>
      <c r="D15" s="481">
        <v>3</v>
      </c>
      <c r="E15" s="482" t="s">
        <v>199</v>
      </c>
      <c r="F15" s="483">
        <v>1</v>
      </c>
      <c r="G15" s="471">
        <f>SUMIFS(Квитанции!Q:Q,Квитанции!B:B,G$8,Квитанции!D:D,$B15,Квитанции!E:E,$D15,Квитанции!K:K,$E15,Квитанции!F:F,$F15,Квитанции!C:C,0,Квитанции!J:J,1)</f>
        <v>0</v>
      </c>
      <c r="H15" s="203" t="e">
        <f>G15/Ф_2a!G15*100</f>
        <v>#DIV/0!</v>
      </c>
      <c r="I15" s="472">
        <f>SUMIFS(Квитанции!R:R,Квитанции!B:B,G$8,Квитанции!D:D,$B15,Квитанции!E:E,$D15,Квитанции!K:K,$E15,Квитанции!F:F,$F15,Квитанции!C:C,0,Квитанции!J:J,1)</f>
        <v>0</v>
      </c>
      <c r="J15" s="75">
        <f>SUMIFS(Квитанции!Q:Q,Квитанции!B:B,J$8,Квитанции!D:D,$B15,Квитанции!E:E,$D15,Квитанции!K:K,$E15,Квитанции!F:F,$F15,Квитанции!C:C,0,Квитанции!J:J,1)</f>
        <v>0</v>
      </c>
      <c r="K15" s="203" t="e">
        <f>J15/Ф_2a!J15*100</f>
        <v>#DIV/0!</v>
      </c>
      <c r="L15" s="172">
        <f>SUMIFS(Квитанции!R:R,Квитанции!B:B,J$8,Квитанции!D:D,$B15,Квитанции!E:E,$D15,Квитанции!K:K,$E15,Квитанции!F:F,$F15,Квитанции!C:C,0,Квитанции!J:J,1)</f>
        <v>0</v>
      </c>
      <c r="M15" s="89">
        <f>SUMIFS(Квитанции!Q:Q,Квитанции!B:B,M$8,Квитанции!D:D,$B15,Квитанции!E:E,$D15,Квитанции!K:K,$E15,Квитанции!F:F,$F15,Квитанции!C:C,0,Квитанции!J:J,1)</f>
        <v>0</v>
      </c>
      <c r="N15" s="203" t="e">
        <f>M15/Ф_2a!M15*100</f>
        <v>#DIV/0!</v>
      </c>
      <c r="O15" s="160">
        <f>SUMIFS(Квитанции!R:R,Квитанции!B:B,M$8,Квитанции!D:D,$B15,Квитанции!E:E,$D15,Квитанции!K:K,$E15,Квитанции!F:F,$F15,Квитанции!C:C,0,Квитанции!J:J,1)</f>
        <v>0</v>
      </c>
      <c r="P15" s="75">
        <f>SUMIFS(Квитанции!Q:Q,Квитанции!B:B,P$8,Квитанции!D:D,$B15,Квитанции!E:E,$D15,Квитанции!K:K,$E15,Квитанции!F:F,$F15,Квитанции!C:C,0,Квитанции!J:J,1)</f>
        <v>0</v>
      </c>
      <c r="Q15" s="203" t="e">
        <f>P15/Ф_2a!P15*100</f>
        <v>#DIV/0!</v>
      </c>
      <c r="R15" s="172">
        <f>SUMIFS(Квитанции!R:R,Квитанции!B:B,P$8,Квитанции!D:D,$B15,Квитанции!E:E,$D15,Квитанции!K:K,$E15,Квитанции!F:F,$F15,Квитанции!C:C,0,Квитанции!J:J,1)</f>
        <v>0</v>
      </c>
      <c r="S15" s="89">
        <f>SUMIFS(Квитанции!Q:Q,Квитанции!B:B,S$8,Квитанции!D:D,$B15,Квитанции!E:E,$D15,Квитанции!K:K,$E15,Квитанции!F:F,$F15,Квитанции!C:C,0,Квитанции!J:J,1)</f>
        <v>0</v>
      </c>
      <c r="T15" s="203" t="e">
        <f>S15/Ф_2a!S15*100</f>
        <v>#DIV/0!</v>
      </c>
      <c r="U15" s="160">
        <f>SUMIFS(Квитанции!R:R,Квитанции!B:B,S$8,Квитанции!D:D,$B15,Квитанции!E:E,$D15,Квитанции!K:K,$E15,Квитанции!F:F,$F15,Квитанции!C:C,0,Квитанции!J:J,1)</f>
        <v>0</v>
      </c>
      <c r="V15" s="27">
        <f>G15+J15+M15+P15+S15</f>
        <v>0</v>
      </c>
      <c r="W15" s="53" t="e">
        <f>V15/Ф_2a!V15*100</f>
        <v>#DIV/0!</v>
      </c>
      <c r="X15" s="163">
        <f>I15+L15+O15+R15+U15</f>
        <v>0</v>
      </c>
    </row>
    <row r="16" spans="1:24" x14ac:dyDescent="0.2">
      <c r="A16" s="509"/>
      <c r="B16" s="7" t="s">
        <v>10</v>
      </c>
      <c r="C16" s="494"/>
      <c r="D16" s="313">
        <v>3</v>
      </c>
      <c r="E16" s="314" t="s">
        <v>199</v>
      </c>
      <c r="F16" s="315">
        <v>1</v>
      </c>
      <c r="G16" s="84">
        <f>SUMIFS(Квитанции!Q:Q,Квитанции!B:B,G$8,Квитанции!D:D,$B16,Квитанции!E:E,$D16,Квитанции!K:K,$E16,Квитанции!F:F,$F16,Квитанции!C:C,0,Квитанции!J:J,1)</f>
        <v>0</v>
      </c>
      <c r="H16" s="47" t="e">
        <f>G16/Ф_2a!G16*100</f>
        <v>#DIV/0!</v>
      </c>
      <c r="I16" s="155">
        <f>SUMIFS(Квитанции!R:R,Квитанции!B:B,G$8,Квитанции!D:D,$B16,Квитанции!E:E,$D16,Квитанции!K:K,$E16,Квитанции!F:F,$F16,Квитанции!C:C,0,Квитанции!J:J,1)</f>
        <v>0</v>
      </c>
      <c r="J16" s="72">
        <f>SUMIFS(Квитанции!Q:Q,Квитанции!B:B,J$8,Квитанции!D:D,$B16,Квитанции!E:E,$D16,Квитанции!K:K,$E16,Квитанции!F:F,$F16,Квитанции!C:C,0,Квитанции!J:J,1)</f>
        <v>0</v>
      </c>
      <c r="K16" s="47" t="e">
        <f>J16/Ф_2a!J16*100</f>
        <v>#DIV/0!</v>
      </c>
      <c r="L16" s="167">
        <f>SUMIFS(Квитанции!R:R,Квитанции!B:B,J$8,Квитанции!D:D,$B16,Квитанции!E:E,$D16,Квитанции!K:K,$E16,Квитанции!F:F,$F16,Квитанции!C:C,0,Квитанции!J:J,1)</f>
        <v>0</v>
      </c>
      <c r="M16" s="84">
        <f>SUMIFS(Квитанции!Q:Q,Квитанции!B:B,M$8,Квитанции!D:D,$B16,Квитанции!E:E,$D16,Квитанции!K:K,$E16,Квитанции!F:F,$F16,Квитанции!C:C,0,Квитанции!J:J,1)</f>
        <v>0</v>
      </c>
      <c r="N16" s="47" t="e">
        <f>M16/Ф_2a!M16*100</f>
        <v>#DIV/0!</v>
      </c>
      <c r="O16" s="155">
        <f>SUMIFS(Квитанции!R:R,Квитанции!B:B,M$8,Квитанции!D:D,$B16,Квитанции!E:E,$D16,Квитанции!K:K,$E16,Квитанции!F:F,$F16,Квитанции!C:C,0,Квитанции!J:J,1)</f>
        <v>0</v>
      </c>
      <c r="P16" s="72">
        <f>SUMIFS(Квитанции!Q:Q,Квитанции!B:B,P$8,Квитанции!D:D,$B16,Квитанции!E:E,$D16,Квитанции!K:K,$E16,Квитанции!F:F,$F16,Квитанции!C:C,0,Квитанции!J:J,1)</f>
        <v>0</v>
      </c>
      <c r="Q16" s="47" t="e">
        <f>P16/Ф_2a!P16*100</f>
        <v>#DIV/0!</v>
      </c>
      <c r="R16" s="167">
        <f>SUMIFS(Квитанции!R:R,Квитанции!B:B,P$8,Квитанции!D:D,$B16,Квитанции!E:E,$D16,Квитанции!K:K,$E16,Квитанции!F:F,$F16,Квитанции!C:C,0,Квитанции!J:J,1)</f>
        <v>0</v>
      </c>
      <c r="S16" s="84">
        <f>SUMIFS(Квитанции!Q:Q,Квитанции!B:B,S$8,Квитанции!D:D,$B16,Квитанции!E:E,$D16,Квитанции!K:K,$E16,Квитанции!F:F,$F16,Квитанции!C:C,0,Квитанции!J:J,1)</f>
        <v>0</v>
      </c>
      <c r="T16" s="47" t="e">
        <f>S16/Ф_2a!S16*100</f>
        <v>#DIV/0!</v>
      </c>
      <c r="U16" s="155">
        <f>SUMIFS(Квитанции!R:R,Квитанции!B:B,S$8,Квитанции!D:D,$B16,Квитанции!E:E,$D16,Квитанции!K:K,$E16,Квитанции!F:F,$F16,Квитанции!C:C,0,Квитанции!J:J,1)</f>
        <v>0</v>
      </c>
      <c r="V16" s="28">
        <f>G16+J16+M16+P16+S16</f>
        <v>0</v>
      </c>
      <c r="W16" s="49" t="e">
        <f>V16/Ф_2a!V16*100</f>
        <v>#DIV/0!</v>
      </c>
      <c r="X16" s="158">
        <f>I16+L16+O16+R16+U16</f>
        <v>0</v>
      </c>
    </row>
    <row r="17" spans="1:24" x14ac:dyDescent="0.2">
      <c r="A17" s="509"/>
      <c r="B17" s="7" t="s">
        <v>177</v>
      </c>
      <c r="C17" s="494"/>
      <c r="D17" s="313">
        <v>3</v>
      </c>
      <c r="E17" s="314" t="s">
        <v>199</v>
      </c>
      <c r="F17" s="315">
        <v>1</v>
      </c>
      <c r="G17" s="89">
        <f>SUMIFS(Квитанции!Q:Q,Квитанции!B:B,G$8,Квитанции!D:D,$B17,Квитанции!E:E,$D17,Квитанции!K:K,$E17,Квитанции!F:F,$F17,Квитанции!C:C,0,Квитанции!J:J,1)</f>
        <v>0</v>
      </c>
      <c r="H17" s="47" t="e">
        <f>G17/Ф_2a!G17*100</f>
        <v>#DIV/0!</v>
      </c>
      <c r="I17" s="160">
        <f>SUMIFS(Квитанции!R:R,Квитанции!B:B,G$8,Квитанции!D:D,$B17,Квитанции!E:E,$D17,Квитанции!K:K,$E17,Квитанции!F:F,$F17,Квитанции!C:C,0,Квитанции!J:J,1)</f>
        <v>0</v>
      </c>
      <c r="J17" s="72">
        <f>SUMIFS(Квитанции!Q:Q,Квитанции!B:B,J$8,Квитанции!D:D,$B17,Квитанции!E:E,$D17,Квитанции!K:K,$E17,Квитанции!F:F,$F17,Квитанции!C:C,0,Квитанции!J:J,1)</f>
        <v>0</v>
      </c>
      <c r="K17" s="47" t="e">
        <f>J17/Ф_2a!J17*100</f>
        <v>#DIV/0!</v>
      </c>
      <c r="L17" s="167">
        <f>SUMIFS(Квитанции!R:R,Квитанции!B:B,J$8,Квитанции!D:D,$B17,Квитанции!E:E,$D17,Квитанции!K:K,$E17,Квитанции!F:F,$F17,Квитанции!C:C,0,Квитанции!J:J,1)</f>
        <v>0</v>
      </c>
      <c r="M17" s="84">
        <f>SUMIFS(Квитанции!Q:Q,Квитанции!B:B,M$8,Квитанции!D:D,$B17,Квитанции!E:E,$D17,Квитанции!K:K,$E17,Квитанции!F:F,$F17,Квитанции!C:C,0,Квитанции!J:J,1)</f>
        <v>0</v>
      </c>
      <c r="N17" s="47" t="e">
        <f>M17/Ф_2a!M17*100</f>
        <v>#DIV/0!</v>
      </c>
      <c r="O17" s="155">
        <f>SUMIFS(Квитанции!R:R,Квитанции!B:B,M$8,Квитанции!D:D,$B17,Квитанции!E:E,$D17,Квитанции!K:K,$E17,Квитанции!F:F,$F17,Квитанции!C:C,0,Квитанции!J:J,1)</f>
        <v>0</v>
      </c>
      <c r="P17" s="72">
        <f>SUMIFS(Квитанции!Q:Q,Квитанции!B:B,P$8,Квитанции!D:D,$B17,Квитанции!E:E,$D17,Квитанции!K:K,$E17,Квитанции!F:F,$F17,Квитанции!C:C,0,Квитанции!J:J,1)</f>
        <v>0</v>
      </c>
      <c r="Q17" s="47" t="e">
        <f>P17/Ф_2a!P17*100</f>
        <v>#DIV/0!</v>
      </c>
      <c r="R17" s="167">
        <f>SUMIFS(Квитанции!R:R,Квитанции!B:B,P$8,Квитанции!D:D,$B17,Квитанции!E:E,$D17,Квитанции!K:K,$E17,Квитанции!F:F,$F17,Квитанции!C:C,0,Квитанции!J:J,1)</f>
        <v>0</v>
      </c>
      <c r="S17" s="84">
        <f>SUMIFS(Квитанции!Q:Q,Квитанции!B:B,S$8,Квитанции!D:D,$B17,Квитанции!E:E,$D17,Квитанции!K:K,$E17,Квитанции!F:F,$F17,Квитанции!C:C,0,Квитанции!J:J,1)</f>
        <v>0</v>
      </c>
      <c r="T17" s="47" t="e">
        <f>S17/Ф_2a!S17*100</f>
        <v>#DIV/0!</v>
      </c>
      <c r="U17" s="155">
        <f>SUMIFS(Квитанции!R:R,Квитанции!B:B,S$8,Квитанции!D:D,$B17,Квитанции!E:E,$D17,Квитанции!K:K,$E17,Квитанции!F:F,$F17,Квитанции!C:C,0,Квитанции!J:J,1)</f>
        <v>0</v>
      </c>
      <c r="V17" s="102">
        <f>G17+J17+M17+P17+S17</f>
        <v>0</v>
      </c>
      <c r="W17" s="49" t="e">
        <f>V17/Ф_2a!V17*100</f>
        <v>#DIV/0!</v>
      </c>
      <c r="X17" s="158">
        <f>I17+L17+O17+R17+U17</f>
        <v>0</v>
      </c>
    </row>
    <row r="18" spans="1:24" ht="12.75" thickBot="1" x14ac:dyDescent="0.25">
      <c r="A18" s="509"/>
      <c r="B18" s="8" t="s">
        <v>178</v>
      </c>
      <c r="C18" s="495"/>
      <c r="D18" s="313"/>
      <c r="E18" s="314"/>
      <c r="F18" s="315"/>
      <c r="G18" s="92">
        <f>G15+G16+G17</f>
        <v>0</v>
      </c>
      <c r="H18" s="388" t="e">
        <f>G18/Ф_2a!G18*100</f>
        <v>#DIV/0!</v>
      </c>
      <c r="I18" s="164">
        <f t="shared" ref="I18:X18" si="1">I15+I16+I17</f>
        <v>0</v>
      </c>
      <c r="J18" s="79">
        <f t="shared" si="1"/>
        <v>0</v>
      </c>
      <c r="K18" s="388" t="e">
        <f>J18/Ф_2a!J18*100</f>
        <v>#DIV/0!</v>
      </c>
      <c r="L18" s="176">
        <f t="shared" si="1"/>
        <v>0</v>
      </c>
      <c r="M18" s="92">
        <f t="shared" si="1"/>
        <v>0</v>
      </c>
      <c r="N18" s="388" t="e">
        <f>M18/Ф_2a!M18*100</f>
        <v>#DIV/0!</v>
      </c>
      <c r="O18" s="164">
        <f t="shared" si="1"/>
        <v>0</v>
      </c>
      <c r="P18" s="79">
        <f t="shared" si="1"/>
        <v>0</v>
      </c>
      <c r="Q18" s="388" t="e">
        <f>P18/Ф_2a!P18*100</f>
        <v>#DIV/0!</v>
      </c>
      <c r="R18" s="176">
        <f t="shared" si="1"/>
        <v>0</v>
      </c>
      <c r="S18" s="92">
        <f t="shared" si="1"/>
        <v>0</v>
      </c>
      <c r="T18" s="388" t="e">
        <f>S18/Ф_2a!S18*100</f>
        <v>#DIV/0!</v>
      </c>
      <c r="U18" s="164">
        <f t="shared" si="1"/>
        <v>0</v>
      </c>
      <c r="V18" s="77">
        <f t="shared" si="1"/>
        <v>0</v>
      </c>
      <c r="W18" s="54" t="e">
        <f>V18/Ф_2a!V18*100</f>
        <v>#DIV/0!</v>
      </c>
      <c r="X18" s="162">
        <f t="shared" si="1"/>
        <v>0</v>
      </c>
    </row>
    <row r="19" spans="1:24" x14ac:dyDescent="0.2">
      <c r="A19" s="509"/>
      <c r="B19" s="5" t="s">
        <v>176</v>
      </c>
      <c r="C19" s="493" t="s">
        <v>18</v>
      </c>
      <c r="D19" s="313"/>
      <c r="E19" s="314"/>
      <c r="F19" s="315"/>
      <c r="G19" s="83">
        <f>G11+G15</f>
        <v>0</v>
      </c>
      <c r="H19" s="46" t="e">
        <f>G19/Ф_2a!G19*100</f>
        <v>#DIV/0!</v>
      </c>
      <c r="I19" s="154">
        <f t="shared" ref="I19:U19" si="2">I11+I15</f>
        <v>0</v>
      </c>
      <c r="J19" s="71">
        <f t="shared" si="2"/>
        <v>0</v>
      </c>
      <c r="K19" s="46" t="e">
        <f>J19/Ф_2a!J19*100</f>
        <v>#DIV/0!</v>
      </c>
      <c r="L19" s="166">
        <f t="shared" si="2"/>
        <v>0</v>
      </c>
      <c r="M19" s="83">
        <f t="shared" si="2"/>
        <v>0</v>
      </c>
      <c r="N19" s="46" t="e">
        <f>M19/Ф_2a!M19*100</f>
        <v>#DIV/0!</v>
      </c>
      <c r="O19" s="154">
        <f t="shared" si="2"/>
        <v>0</v>
      </c>
      <c r="P19" s="71">
        <f t="shared" si="2"/>
        <v>0</v>
      </c>
      <c r="Q19" s="46" t="e">
        <f>P19/Ф_2a!P19*100</f>
        <v>#DIV/0!</v>
      </c>
      <c r="R19" s="166">
        <f t="shared" si="2"/>
        <v>0</v>
      </c>
      <c r="S19" s="83">
        <f t="shared" si="2"/>
        <v>0</v>
      </c>
      <c r="T19" s="46" t="e">
        <f>S19/Ф_2a!S19*100</f>
        <v>#DIV/0!</v>
      </c>
      <c r="U19" s="154">
        <f t="shared" si="2"/>
        <v>0</v>
      </c>
      <c r="V19" s="101">
        <f>G19+J19+M19+P19+S19</f>
        <v>0</v>
      </c>
      <c r="W19" s="51" t="e">
        <f>V19/Ф_2a!V19*100</f>
        <v>#DIV/0!</v>
      </c>
      <c r="X19" s="161">
        <f>I19+L19+O19+R19+U19</f>
        <v>0</v>
      </c>
    </row>
    <row r="20" spans="1:24" x14ac:dyDescent="0.2">
      <c r="A20" s="509"/>
      <c r="B20" s="7" t="s">
        <v>10</v>
      </c>
      <c r="C20" s="494"/>
      <c r="D20" s="313"/>
      <c r="E20" s="314"/>
      <c r="F20" s="315"/>
      <c r="G20" s="84">
        <f t="shared" ref="G20:U21" si="3">G12+G16</f>
        <v>0</v>
      </c>
      <c r="H20" s="47" t="e">
        <f>G20/Ф_2a!G20*100</f>
        <v>#DIV/0!</v>
      </c>
      <c r="I20" s="155">
        <f t="shared" si="3"/>
        <v>0</v>
      </c>
      <c r="J20" s="72">
        <f t="shared" si="3"/>
        <v>0</v>
      </c>
      <c r="K20" s="47" t="e">
        <f>J20/Ф_2a!J20*100</f>
        <v>#DIV/0!</v>
      </c>
      <c r="L20" s="167">
        <f t="shared" si="3"/>
        <v>0</v>
      </c>
      <c r="M20" s="84">
        <f t="shared" si="3"/>
        <v>0</v>
      </c>
      <c r="N20" s="47" t="e">
        <f>M20/Ф_2a!M20*100</f>
        <v>#DIV/0!</v>
      </c>
      <c r="O20" s="155">
        <f t="shared" si="3"/>
        <v>0</v>
      </c>
      <c r="P20" s="72">
        <f t="shared" si="3"/>
        <v>0</v>
      </c>
      <c r="Q20" s="47" t="e">
        <f>P20/Ф_2a!P20*100</f>
        <v>#DIV/0!</v>
      </c>
      <c r="R20" s="167">
        <f t="shared" si="3"/>
        <v>0</v>
      </c>
      <c r="S20" s="84">
        <f t="shared" si="3"/>
        <v>0</v>
      </c>
      <c r="T20" s="47" t="e">
        <f>S20/Ф_2a!S20*100</f>
        <v>#DIV/0!</v>
      </c>
      <c r="U20" s="155">
        <f t="shared" si="3"/>
        <v>0</v>
      </c>
      <c r="V20" s="28">
        <f>G20+J20+M20+P20+S20</f>
        <v>0</v>
      </c>
      <c r="W20" s="49" t="e">
        <f>V20/Ф_2a!V20*100</f>
        <v>#DIV/0!</v>
      </c>
      <c r="X20" s="158">
        <f>I20+L20+O20+R20+U20</f>
        <v>0</v>
      </c>
    </row>
    <row r="21" spans="1:24" x14ac:dyDescent="0.2">
      <c r="A21" s="509"/>
      <c r="B21" s="7" t="s">
        <v>177</v>
      </c>
      <c r="C21" s="494"/>
      <c r="D21" s="313"/>
      <c r="E21" s="314"/>
      <c r="F21" s="315"/>
      <c r="G21" s="84">
        <f t="shared" si="3"/>
        <v>0</v>
      </c>
      <c r="H21" s="47" t="e">
        <f>G21/Ф_2a!G21*100</f>
        <v>#DIV/0!</v>
      </c>
      <c r="I21" s="155">
        <f t="shared" si="3"/>
        <v>0</v>
      </c>
      <c r="J21" s="72">
        <f t="shared" si="3"/>
        <v>0</v>
      </c>
      <c r="K21" s="47" t="e">
        <f>J21/Ф_2a!J21*100</f>
        <v>#DIV/0!</v>
      </c>
      <c r="L21" s="167">
        <f t="shared" si="3"/>
        <v>0</v>
      </c>
      <c r="M21" s="84">
        <f t="shared" si="3"/>
        <v>0</v>
      </c>
      <c r="N21" s="47" t="e">
        <f>M21/Ф_2a!M21*100</f>
        <v>#DIV/0!</v>
      </c>
      <c r="O21" s="155">
        <f t="shared" si="3"/>
        <v>0</v>
      </c>
      <c r="P21" s="72">
        <f t="shared" si="3"/>
        <v>0</v>
      </c>
      <c r="Q21" s="47" t="e">
        <f>P21/Ф_2a!P21*100</f>
        <v>#DIV/0!</v>
      </c>
      <c r="R21" s="167">
        <f t="shared" si="3"/>
        <v>0</v>
      </c>
      <c r="S21" s="84">
        <f t="shared" si="3"/>
        <v>0</v>
      </c>
      <c r="T21" s="47" t="e">
        <f>S21/Ф_2a!S21*100</f>
        <v>#DIV/0!</v>
      </c>
      <c r="U21" s="155">
        <f t="shared" si="3"/>
        <v>0</v>
      </c>
      <c r="V21" s="102">
        <f>G21+J21+M21+P21+S21</f>
        <v>0</v>
      </c>
      <c r="W21" s="49" t="e">
        <f>V21/Ф_2a!V21*100</f>
        <v>#DIV/0!</v>
      </c>
      <c r="X21" s="158">
        <f>I21+L21+O21+R21+U21</f>
        <v>0</v>
      </c>
    </row>
    <row r="22" spans="1:24" ht="12.75" thickBot="1" x14ac:dyDescent="0.25">
      <c r="A22" s="513"/>
      <c r="B22" s="8" t="s">
        <v>178</v>
      </c>
      <c r="C22" s="495"/>
      <c r="D22" s="313"/>
      <c r="E22" s="314"/>
      <c r="F22" s="315"/>
      <c r="G22" s="85">
        <f>G19+G20+G21</f>
        <v>0</v>
      </c>
      <c r="H22" s="48" t="e">
        <f>G22/Ф_2a!G22*100</f>
        <v>#DIV/0!</v>
      </c>
      <c r="I22" s="156">
        <f t="shared" ref="I22:X22" si="4">I19+I20+I21</f>
        <v>0</v>
      </c>
      <c r="J22" s="73">
        <f t="shared" si="4"/>
        <v>0</v>
      </c>
      <c r="K22" s="48" t="e">
        <f>J22/Ф_2a!J22*100</f>
        <v>#DIV/0!</v>
      </c>
      <c r="L22" s="168">
        <f t="shared" si="4"/>
        <v>0</v>
      </c>
      <c r="M22" s="85">
        <f t="shared" si="4"/>
        <v>0</v>
      </c>
      <c r="N22" s="48" t="e">
        <f>M22/Ф_2a!M22*100</f>
        <v>#DIV/0!</v>
      </c>
      <c r="O22" s="156">
        <f t="shared" si="4"/>
        <v>0</v>
      </c>
      <c r="P22" s="73">
        <f t="shared" si="4"/>
        <v>0</v>
      </c>
      <c r="Q22" s="48" t="e">
        <f>P22/Ф_2a!P22*100</f>
        <v>#DIV/0!</v>
      </c>
      <c r="R22" s="168">
        <f t="shared" si="4"/>
        <v>0</v>
      </c>
      <c r="S22" s="85">
        <f t="shared" si="4"/>
        <v>0</v>
      </c>
      <c r="T22" s="48" t="e">
        <f>S22/Ф_2a!S22*100</f>
        <v>#DIV/0!</v>
      </c>
      <c r="U22" s="156">
        <f t="shared" si="4"/>
        <v>0</v>
      </c>
      <c r="V22" s="77">
        <f t="shared" si="4"/>
        <v>0</v>
      </c>
      <c r="W22" s="50" t="e">
        <f>V22/Ф_2a!V22*100</f>
        <v>#DIV/0!</v>
      </c>
      <c r="X22" s="162">
        <f t="shared" si="4"/>
        <v>0</v>
      </c>
    </row>
    <row r="23" spans="1:24" ht="12" customHeight="1" x14ac:dyDescent="0.2">
      <c r="A23" s="497" t="s">
        <v>29</v>
      </c>
      <c r="B23" s="5" t="s">
        <v>176</v>
      </c>
      <c r="C23" s="493" t="s">
        <v>16</v>
      </c>
      <c r="D23" s="313">
        <v>1</v>
      </c>
      <c r="E23" s="314" t="s">
        <v>199</v>
      </c>
      <c r="F23" s="315">
        <v>2</v>
      </c>
      <c r="G23" s="471">
        <f>SUMIFS(Квитанции!Q:Q,Квитанции!B:B,G$8,Квитанции!D:D,$B23,Квитанции!E:E,$D23,Квитанции!K:K,$E23,Квитанции!F:F,$F23,Квитанции!C:C,0,Квитанции!J:J,1)</f>
        <v>0</v>
      </c>
      <c r="H23" s="203" t="e">
        <f>G23/Ф_2a!G23*100</f>
        <v>#DIV/0!</v>
      </c>
      <c r="I23" s="472">
        <f>SUMIFS(Квитанции!R:R,Квитанции!B:B,G$8,Квитанции!D:D,$B23,Квитанции!E:E,$D23,Квитанции!K:K,$E23,Квитанции!F:F,$F23,Квитанции!C:C,0,Квитанции!J:J,1)</f>
        <v>0</v>
      </c>
      <c r="J23" s="75">
        <f>SUMIFS(Квитанции!Q:Q,Квитанции!B:B,J$8,Квитанции!D:D,$B23,Квитанции!E:E,$D23,Квитанции!K:K,$E23,Квитанции!F:F,$F23,Квитанции!C:C,0,Квитанции!J:J,1)</f>
        <v>0</v>
      </c>
      <c r="K23" s="203" t="e">
        <f>J23/Ф_2a!J23*100</f>
        <v>#DIV/0!</v>
      </c>
      <c r="L23" s="172">
        <f>SUMIFS(Квитанции!R:R,Квитанции!B:B,J$8,Квитанции!D:D,$B23,Квитанции!E:E,$D23,Квитанции!K:K,$E23,Квитанции!F:F,$F23,Квитанции!C:C,0,Квитанции!J:J,1)</f>
        <v>0</v>
      </c>
      <c r="M23" s="89">
        <f>SUMIFS(Квитанции!Q:Q,Квитанции!B:B,M$8,Квитанции!D:D,$B23,Квитанции!E:E,$D23,Квитанции!K:K,$E23,Квитанции!F:F,$F23,Квитанции!C:C,0,Квитанции!J:J,1)</f>
        <v>0</v>
      </c>
      <c r="N23" s="203" t="e">
        <f>M23/Ф_2a!M23*100</f>
        <v>#DIV/0!</v>
      </c>
      <c r="O23" s="160">
        <f>SUMIFS(Квитанции!R:R,Квитанции!B:B,M$8,Квитанции!D:D,$B23,Квитанции!E:E,$D23,Квитанции!K:K,$E23,Квитанции!F:F,$F23,Квитанции!C:C,0,Квитанции!J:J,1)</f>
        <v>0</v>
      </c>
      <c r="P23" s="75">
        <f>SUMIFS(Квитанции!Q:Q,Квитанции!B:B,P$8,Квитанции!D:D,$B23,Квитанции!E:E,$D23,Квитанции!K:K,$E23,Квитанции!F:F,$F23,Квитанции!C:C,0,Квитанции!J:J,1)</f>
        <v>0</v>
      </c>
      <c r="Q23" s="203" t="e">
        <f>P23/Ф_2a!P23*100</f>
        <v>#DIV/0!</v>
      </c>
      <c r="R23" s="172">
        <f>SUMIFS(Квитанции!R:R,Квитанции!B:B,P$8,Квитанции!D:D,$B23,Квитанции!E:E,$D23,Квитанции!K:K,$E23,Квитанции!F:F,$F23,Квитанции!C:C,0,Квитанции!J:J,1)</f>
        <v>0</v>
      </c>
      <c r="S23" s="89">
        <f>SUMIFS(Квитанции!Q:Q,Квитанции!B:B,S$8,Квитанции!D:D,$B23,Квитанции!E:E,$D23,Квитанции!K:K,$E23,Квитанции!F:F,$F23,Квитанции!C:C,0,Квитанции!J:J,1)</f>
        <v>0</v>
      </c>
      <c r="T23" s="203" t="e">
        <f>S23/Ф_2a!S23*100</f>
        <v>#DIV/0!</v>
      </c>
      <c r="U23" s="160">
        <f>SUMIFS(Квитанции!R:R,Квитанции!B:B,S$8,Квитанции!D:D,$B23,Квитанции!E:E,$D23,Квитанции!K:K,$E23,Квитанции!F:F,$F23,Квитанции!C:C,0,Квитанции!J:J,1)</f>
        <v>0</v>
      </c>
      <c r="V23" s="101">
        <f>G23+J23+M23+P23+S23</f>
        <v>0</v>
      </c>
      <c r="W23" s="53" t="e">
        <f>V23/Ф_2a!V23*100</f>
        <v>#DIV/0!</v>
      </c>
      <c r="X23" s="161">
        <f>I23+L23+O23+R23+U23</f>
        <v>0</v>
      </c>
    </row>
    <row r="24" spans="1:24" x14ac:dyDescent="0.2">
      <c r="A24" s="497"/>
      <c r="B24" s="7" t="s">
        <v>10</v>
      </c>
      <c r="C24" s="494"/>
      <c r="D24" s="313">
        <v>1</v>
      </c>
      <c r="E24" s="314" t="s">
        <v>199</v>
      </c>
      <c r="F24" s="315">
        <v>2</v>
      </c>
      <c r="G24" s="84">
        <f>SUMIFS(Квитанции!Q:Q,Квитанции!B:B,G$8,Квитанции!D:D,$B24,Квитанции!E:E,$D24,Квитанции!K:K,$E24,Квитанции!F:F,$F24,Квитанции!C:C,0,Квитанции!J:J,1)</f>
        <v>0</v>
      </c>
      <c r="H24" s="47" t="e">
        <f>G24/Ф_2a!G24*100</f>
        <v>#DIV/0!</v>
      </c>
      <c r="I24" s="155">
        <f>SUMIFS(Квитанции!R:R,Квитанции!B:B,G$8,Квитанции!D:D,$B24,Квитанции!E:E,$D24,Квитанции!K:K,$E24,Квитанции!F:F,$F24,Квитанции!C:C,0,Квитанции!J:J,1)</f>
        <v>0</v>
      </c>
      <c r="J24" s="72">
        <f>SUMIFS(Квитанции!Q:Q,Квитанции!B:B,J$8,Квитанции!D:D,$B24,Квитанции!E:E,$D24,Квитанции!K:K,$E24,Квитанции!F:F,$F24,Квитанции!C:C,0,Квитанции!J:J,1)</f>
        <v>0</v>
      </c>
      <c r="K24" s="47" t="e">
        <f>J24/Ф_2a!J24*100</f>
        <v>#DIV/0!</v>
      </c>
      <c r="L24" s="167">
        <f>SUMIFS(Квитанции!R:R,Квитанции!B:B,J$8,Квитанции!D:D,$B24,Квитанции!E:E,$D24,Квитанции!K:K,$E24,Квитанции!F:F,$F24,Квитанции!C:C,0,Квитанции!J:J,1)</f>
        <v>0</v>
      </c>
      <c r="M24" s="84">
        <f>SUMIFS(Квитанции!Q:Q,Квитанции!B:B,M$8,Квитанции!D:D,$B24,Квитанции!E:E,$D24,Квитанции!K:K,$E24,Квитанции!F:F,$F24,Квитанции!C:C,0,Квитанции!J:J,1)</f>
        <v>0</v>
      </c>
      <c r="N24" s="47" t="e">
        <f>M24/Ф_2a!M24*100</f>
        <v>#DIV/0!</v>
      </c>
      <c r="O24" s="155">
        <f>SUMIFS(Квитанции!R:R,Квитанции!B:B,M$8,Квитанции!D:D,$B24,Квитанции!E:E,$D24,Квитанции!K:K,$E24,Квитанции!F:F,$F24,Квитанции!C:C,0,Квитанции!J:J,1)</f>
        <v>0</v>
      </c>
      <c r="P24" s="72">
        <f>SUMIFS(Квитанции!Q:Q,Квитанции!B:B,P$8,Квитанции!D:D,$B24,Квитанции!E:E,$D24,Квитанции!K:K,$E24,Квитанции!F:F,$F24,Квитанции!C:C,0,Квитанции!J:J,1)</f>
        <v>0</v>
      </c>
      <c r="Q24" s="47" t="e">
        <f>P24/Ф_2a!P24*100</f>
        <v>#DIV/0!</v>
      </c>
      <c r="R24" s="167">
        <f>SUMIFS(Квитанции!R:R,Квитанции!B:B,P$8,Квитанции!D:D,$B24,Квитанции!E:E,$D24,Квитанции!K:K,$E24,Квитанции!F:F,$F24,Квитанции!C:C,0,Квитанции!J:J,1)</f>
        <v>0</v>
      </c>
      <c r="S24" s="84">
        <f>SUMIFS(Квитанции!Q:Q,Квитанции!B:B,S$8,Квитанции!D:D,$B24,Квитанции!E:E,$D24,Квитанции!K:K,$E24,Квитанции!F:F,$F24,Квитанции!C:C,0,Квитанции!J:J,1)</f>
        <v>0</v>
      </c>
      <c r="T24" s="47" t="e">
        <f>S24/Ф_2a!S24*100</f>
        <v>#DIV/0!</v>
      </c>
      <c r="U24" s="155">
        <f>SUMIFS(Квитанции!R:R,Квитанции!B:B,S$8,Квитанции!D:D,$B24,Квитанции!E:E,$D24,Квитанции!K:K,$E24,Квитанции!F:F,$F24,Квитанции!C:C,0,Квитанции!J:J,1)</f>
        <v>0</v>
      </c>
      <c r="V24" s="28">
        <f>G24+J24+M24+P24+S24</f>
        <v>0</v>
      </c>
      <c r="W24" s="49" t="e">
        <f>V24/Ф_2a!V24*100</f>
        <v>#DIV/0!</v>
      </c>
      <c r="X24" s="158">
        <f>I24+L24+O24+R24+U24</f>
        <v>0</v>
      </c>
    </row>
    <row r="25" spans="1:24" x14ac:dyDescent="0.2">
      <c r="A25" s="497"/>
      <c r="B25" s="7" t="s">
        <v>177</v>
      </c>
      <c r="C25" s="494"/>
      <c r="D25" s="313">
        <v>1</v>
      </c>
      <c r="E25" s="314" t="s">
        <v>199</v>
      </c>
      <c r="F25" s="315">
        <v>2</v>
      </c>
      <c r="G25" s="89">
        <f>SUMIFS(Квитанции!Q:Q,Квитанции!B:B,G$8,Квитанции!D:D,$B25,Квитанции!E:E,$D25,Квитанции!K:K,$E25,Квитанции!F:F,$F25,Квитанции!C:C,0,Квитанции!J:J,1)</f>
        <v>0</v>
      </c>
      <c r="H25" s="47" t="e">
        <f>G25/Ф_2a!G25*100</f>
        <v>#DIV/0!</v>
      </c>
      <c r="I25" s="160">
        <f>SUMIFS(Квитанции!R:R,Квитанции!B:B,G$8,Квитанции!D:D,$B25,Квитанции!E:E,$D25,Квитанции!K:K,$E25,Квитанции!F:F,$F25,Квитанции!C:C,0,Квитанции!J:J,1)</f>
        <v>0</v>
      </c>
      <c r="J25" s="72">
        <f>SUMIFS(Квитанции!Q:Q,Квитанции!B:B,J$8,Квитанции!D:D,$B25,Квитанции!E:E,$D25,Квитанции!K:K,$E25,Квитанции!F:F,$F25,Квитанции!C:C,0,Квитанции!J:J,1)</f>
        <v>0</v>
      </c>
      <c r="K25" s="47" t="e">
        <f>J25/Ф_2a!J25*100</f>
        <v>#DIV/0!</v>
      </c>
      <c r="L25" s="167">
        <f>SUMIFS(Квитанции!R:R,Квитанции!B:B,J$8,Квитанции!D:D,$B25,Квитанции!E:E,$D25,Квитанции!K:K,$E25,Квитанции!F:F,$F25,Квитанции!C:C,0,Квитанции!J:J,1)</f>
        <v>0</v>
      </c>
      <c r="M25" s="84">
        <f>SUMIFS(Квитанции!Q:Q,Квитанции!B:B,M$8,Квитанции!D:D,$B25,Квитанции!E:E,$D25,Квитанции!K:K,$E25,Квитанции!F:F,$F25,Квитанции!C:C,0,Квитанции!J:J,1)</f>
        <v>0</v>
      </c>
      <c r="N25" s="47" t="e">
        <f>M25/Ф_2a!M25*100</f>
        <v>#DIV/0!</v>
      </c>
      <c r="O25" s="155">
        <f>SUMIFS(Квитанции!R:R,Квитанции!B:B,M$8,Квитанции!D:D,$B25,Квитанции!E:E,$D25,Квитанции!K:K,$E25,Квитанции!F:F,$F25,Квитанции!C:C,0,Квитанции!J:J,1)</f>
        <v>0</v>
      </c>
      <c r="P25" s="72">
        <f>SUMIFS(Квитанции!Q:Q,Квитанции!B:B,P$8,Квитанции!D:D,$B25,Квитанции!E:E,$D25,Квитанции!K:K,$E25,Квитанции!F:F,$F25,Квитанции!C:C,0,Квитанции!J:J,1)</f>
        <v>0</v>
      </c>
      <c r="Q25" s="47" t="e">
        <f>P25/Ф_2a!P25*100</f>
        <v>#DIV/0!</v>
      </c>
      <c r="R25" s="167">
        <f>SUMIFS(Квитанции!R:R,Квитанции!B:B,P$8,Квитанции!D:D,$B25,Квитанции!E:E,$D25,Квитанции!K:K,$E25,Квитанции!F:F,$F25,Квитанции!C:C,0,Квитанции!J:J,1)</f>
        <v>0</v>
      </c>
      <c r="S25" s="84">
        <f>SUMIFS(Квитанции!Q:Q,Квитанции!B:B,S$8,Квитанции!D:D,$B25,Квитанции!E:E,$D25,Квитанции!K:K,$E25,Квитанции!F:F,$F25,Квитанции!C:C,0,Квитанции!J:J,1)</f>
        <v>0</v>
      </c>
      <c r="T25" s="47" t="e">
        <f>S25/Ф_2a!S25*100</f>
        <v>#DIV/0!</v>
      </c>
      <c r="U25" s="155">
        <f>SUMIFS(Квитанции!R:R,Квитанции!B:B,S$8,Квитанции!D:D,$B25,Квитанции!E:E,$D25,Квитанции!K:K,$E25,Квитанции!F:F,$F25,Квитанции!C:C,0,Квитанции!J:J,1)</f>
        <v>0</v>
      </c>
      <c r="V25" s="102">
        <f>G25+J25+M25+P25+S25</f>
        <v>0</v>
      </c>
      <c r="W25" s="49" t="e">
        <f>V25/Ф_2a!V25*100</f>
        <v>#DIV/0!</v>
      </c>
      <c r="X25" s="158">
        <f>I25+L25+O25+R25+U25</f>
        <v>0</v>
      </c>
    </row>
    <row r="26" spans="1:24" ht="12.75" thickBot="1" x14ac:dyDescent="0.25">
      <c r="A26" s="497"/>
      <c r="B26" s="8" t="s">
        <v>178</v>
      </c>
      <c r="C26" s="495"/>
      <c r="D26" s="313"/>
      <c r="E26" s="314"/>
      <c r="F26" s="315"/>
      <c r="G26" s="92">
        <f>G23+G24+G25</f>
        <v>0</v>
      </c>
      <c r="H26" s="388" t="e">
        <f>G26/Ф_2a!G26*100</f>
        <v>#DIV/0!</v>
      </c>
      <c r="I26" s="164">
        <f t="shared" ref="I26:X26" si="5">I23+I24+I25</f>
        <v>0</v>
      </c>
      <c r="J26" s="79">
        <f t="shared" si="5"/>
        <v>0</v>
      </c>
      <c r="K26" s="388" t="e">
        <f>J26/Ф_2a!J26*100</f>
        <v>#DIV/0!</v>
      </c>
      <c r="L26" s="176">
        <f t="shared" si="5"/>
        <v>0</v>
      </c>
      <c r="M26" s="92">
        <f t="shared" si="5"/>
        <v>0</v>
      </c>
      <c r="N26" s="388" t="e">
        <f>M26/Ф_2a!M26*100</f>
        <v>#DIV/0!</v>
      </c>
      <c r="O26" s="164">
        <f t="shared" si="5"/>
        <v>0</v>
      </c>
      <c r="P26" s="79">
        <f t="shared" si="5"/>
        <v>0</v>
      </c>
      <c r="Q26" s="388" t="e">
        <f>P26/Ф_2a!P26*100</f>
        <v>#DIV/0!</v>
      </c>
      <c r="R26" s="176">
        <f t="shared" si="5"/>
        <v>0</v>
      </c>
      <c r="S26" s="92">
        <f t="shared" si="5"/>
        <v>0</v>
      </c>
      <c r="T26" s="388" t="e">
        <f>S26/Ф_2a!S26*100</f>
        <v>#DIV/0!</v>
      </c>
      <c r="U26" s="164">
        <f t="shared" si="5"/>
        <v>0</v>
      </c>
      <c r="V26" s="77">
        <f t="shared" si="5"/>
        <v>0</v>
      </c>
      <c r="W26" s="54" t="e">
        <f>V26/Ф_2a!V26*100</f>
        <v>#DIV/0!</v>
      </c>
      <c r="X26" s="162">
        <f t="shared" si="5"/>
        <v>0</v>
      </c>
    </row>
    <row r="27" spans="1:24" x14ac:dyDescent="0.2">
      <c r="A27" s="497"/>
      <c r="B27" s="5" t="s">
        <v>176</v>
      </c>
      <c r="C27" s="493" t="s">
        <v>17</v>
      </c>
      <c r="D27" s="313">
        <v>3</v>
      </c>
      <c r="E27" s="314" t="s">
        <v>199</v>
      </c>
      <c r="F27" s="315">
        <v>2</v>
      </c>
      <c r="G27" s="145">
        <f>SUMIFS(Квитанции!Q:Q,Квитанции!B:B,G$8,Квитанции!D:D,$B27,Квитанции!E:E,$D27,Квитанции!K:K,$E27,Квитанции!F:F,$F27,Квитанции!C:C,0,Квитанции!J:J,1)</f>
        <v>0</v>
      </c>
      <c r="H27" s="46" t="e">
        <f>G27/Ф_2a!G27*100</f>
        <v>#DIV/0!</v>
      </c>
      <c r="I27" s="198">
        <f>SUMIFS(Квитанции!R:R,Квитанции!B:B,G$8,Квитанции!D:D,$B27,Квитанции!E:E,$D27,Квитанции!K:K,$E27,Квитанции!F:F,$F27,Квитанции!C:C,0,Квитанции!J:J,1)</f>
        <v>0</v>
      </c>
      <c r="J27" s="71">
        <f>SUMIFS(Квитанции!Q:Q,Квитанции!B:B,J$8,Квитанции!D:D,$B27,Квитанции!E:E,$D27,Квитанции!K:K,$E27,Квитанции!F:F,$F27,Квитанции!C:C,0,Квитанции!J:J,1)</f>
        <v>0</v>
      </c>
      <c r="K27" s="46" t="e">
        <f>J27/Ф_2a!J27*100</f>
        <v>#DIV/0!</v>
      </c>
      <c r="L27" s="166">
        <f>SUMIFS(Квитанции!R:R,Квитанции!B:B,J$8,Квитанции!D:D,$B27,Квитанции!E:E,$D27,Квитанции!K:K,$E27,Квитанции!F:F,$F27,Квитанции!C:C,0,Квитанции!J:J,1)</f>
        <v>0</v>
      </c>
      <c r="M27" s="83">
        <f>SUMIFS(Квитанции!Q:Q,Квитанции!B:B,M$8,Квитанции!D:D,$B27,Квитанции!E:E,$D27,Квитанции!K:K,$E27,Квитанции!F:F,$F27,Квитанции!C:C,0,Квитанции!J:J,1)</f>
        <v>0</v>
      </c>
      <c r="N27" s="46" t="e">
        <f>M27/Ф_2a!M27*100</f>
        <v>#DIV/0!</v>
      </c>
      <c r="O27" s="154">
        <f>SUMIFS(Квитанции!R:R,Квитанции!B:B,M$8,Квитанции!D:D,$B27,Квитанции!E:E,$D27,Квитанции!K:K,$E27,Квитанции!F:F,$F27,Квитанции!C:C,0,Квитанции!J:J,1)</f>
        <v>0</v>
      </c>
      <c r="P27" s="71">
        <f>SUMIFS(Квитанции!Q:Q,Квитанции!B:B,P$8,Квитанции!D:D,$B27,Квитанции!E:E,$D27,Квитанции!K:K,$E27,Квитанции!F:F,$F27,Квитанции!C:C,0,Квитанции!J:J,1)</f>
        <v>0</v>
      </c>
      <c r="Q27" s="46" t="e">
        <f>P27/Ф_2a!P27*100</f>
        <v>#DIV/0!</v>
      </c>
      <c r="R27" s="166">
        <f>SUMIFS(Квитанции!R:R,Квитанции!B:B,P$8,Квитанции!D:D,$B27,Квитанции!E:E,$D27,Квитанции!K:K,$E27,Квитанции!F:F,$F27,Квитанции!C:C,0,Квитанции!J:J,1)</f>
        <v>0</v>
      </c>
      <c r="S27" s="83">
        <f>SUMIFS(Квитанции!Q:Q,Квитанции!B:B,S$8,Квитанции!D:D,$B27,Квитанции!E:E,$D27,Квитанции!K:K,$E27,Квитанции!F:F,$F27,Квитанции!C:C,0,Квитанции!J:J,1)</f>
        <v>0</v>
      </c>
      <c r="T27" s="46" t="e">
        <f>S27/Ф_2a!S27*100</f>
        <v>#DIV/0!</v>
      </c>
      <c r="U27" s="154">
        <f>SUMIFS(Квитанции!R:R,Квитанции!B:B,S$8,Квитанции!D:D,$B27,Квитанции!E:E,$D27,Квитанции!K:K,$E27,Квитанции!F:F,$F27,Квитанции!C:C,0,Квитанции!J:J,1)</f>
        <v>0</v>
      </c>
      <c r="V27" s="101">
        <f>G27+J27+M27+P27+S27</f>
        <v>0</v>
      </c>
      <c r="W27" s="51" t="e">
        <f>V27/Ф_2a!V27*100</f>
        <v>#DIV/0!</v>
      </c>
      <c r="X27" s="161">
        <f>I27+L27+O27+R27+U27</f>
        <v>0</v>
      </c>
    </row>
    <row r="28" spans="1:24" x14ac:dyDescent="0.2">
      <c r="A28" s="497"/>
      <c r="B28" s="7" t="s">
        <v>10</v>
      </c>
      <c r="C28" s="494"/>
      <c r="D28" s="313">
        <v>3</v>
      </c>
      <c r="E28" s="314" t="s">
        <v>199</v>
      </c>
      <c r="F28" s="315">
        <v>2</v>
      </c>
      <c r="G28" s="84">
        <f>SUMIFS(Квитанции!Q:Q,Квитанции!B:B,G$8,Квитанции!D:D,$B28,Квитанции!E:E,$D28,Квитанции!K:K,$E28,Квитанции!F:F,$F28,Квитанции!C:C,0,Квитанции!J:J,1)</f>
        <v>0</v>
      </c>
      <c r="H28" s="47" t="e">
        <f>G28/Ф_2a!G28*100</f>
        <v>#DIV/0!</v>
      </c>
      <c r="I28" s="155">
        <f>SUMIFS(Квитанции!R:R,Квитанции!B:B,G$8,Квитанции!D:D,$B28,Квитанции!E:E,$D28,Квитанции!K:K,$E28,Квитанции!F:F,$F28,Квитанции!C:C,0,Квитанции!J:J,1)</f>
        <v>0</v>
      </c>
      <c r="J28" s="72">
        <f>SUMIFS(Квитанции!Q:Q,Квитанции!B:B,J$8,Квитанции!D:D,$B28,Квитанции!E:E,$D28,Квитанции!K:K,$E28,Квитанции!F:F,$F28,Квитанции!C:C,0,Квитанции!J:J,1)</f>
        <v>0</v>
      </c>
      <c r="K28" s="47" t="e">
        <f>J28/Ф_2a!J28*100</f>
        <v>#DIV/0!</v>
      </c>
      <c r="L28" s="167">
        <f>SUMIFS(Квитанции!R:R,Квитанции!B:B,J$8,Квитанции!D:D,$B28,Квитанции!E:E,$D28,Квитанции!K:K,$E28,Квитанции!F:F,$F28,Квитанции!C:C,0,Квитанции!J:J,1)</f>
        <v>0</v>
      </c>
      <c r="M28" s="84">
        <f>SUMIFS(Квитанции!Q:Q,Квитанции!B:B,M$8,Квитанции!D:D,$B28,Квитанции!E:E,$D28,Квитанции!K:K,$E28,Квитанции!F:F,$F28,Квитанции!C:C,0,Квитанции!J:J,1)</f>
        <v>0</v>
      </c>
      <c r="N28" s="47" t="e">
        <f>M28/Ф_2a!M28*100</f>
        <v>#DIV/0!</v>
      </c>
      <c r="O28" s="155">
        <f>SUMIFS(Квитанции!R:R,Квитанции!B:B,M$8,Квитанции!D:D,$B28,Квитанции!E:E,$D28,Квитанции!K:K,$E28,Квитанции!F:F,$F28,Квитанции!C:C,0,Квитанции!J:J,1)</f>
        <v>0</v>
      </c>
      <c r="P28" s="72">
        <f>SUMIFS(Квитанции!Q:Q,Квитанции!B:B,P$8,Квитанции!D:D,$B28,Квитанции!E:E,$D28,Квитанции!K:K,$E28,Квитанции!F:F,$F28,Квитанции!C:C,0,Квитанции!J:J,1)</f>
        <v>0</v>
      </c>
      <c r="Q28" s="47" t="e">
        <f>P28/Ф_2a!P28*100</f>
        <v>#DIV/0!</v>
      </c>
      <c r="R28" s="167">
        <f>SUMIFS(Квитанции!R:R,Квитанции!B:B,P$8,Квитанции!D:D,$B28,Квитанции!E:E,$D28,Квитанции!K:K,$E28,Квитанции!F:F,$F28,Квитанции!C:C,0,Квитанции!J:J,1)</f>
        <v>0</v>
      </c>
      <c r="S28" s="84">
        <f>SUMIFS(Квитанции!Q:Q,Квитанции!B:B,S$8,Квитанции!D:D,$B28,Квитанции!E:E,$D28,Квитанции!K:K,$E28,Квитанции!F:F,$F28,Квитанции!C:C,0,Квитанции!J:J,1)</f>
        <v>0</v>
      </c>
      <c r="T28" s="47" t="e">
        <f>S28/Ф_2a!S28*100</f>
        <v>#DIV/0!</v>
      </c>
      <c r="U28" s="155">
        <f>SUMIFS(Квитанции!R:R,Квитанции!B:B,S$8,Квитанции!D:D,$B28,Квитанции!E:E,$D28,Квитанции!K:K,$E28,Квитанции!F:F,$F28,Квитанции!C:C,0,Квитанции!J:J,1)</f>
        <v>0</v>
      </c>
      <c r="V28" s="28">
        <f>G28+J28+M28+P28+S28</f>
        <v>0</v>
      </c>
      <c r="W28" s="49" t="e">
        <f>V28/Ф_2a!V28*100</f>
        <v>#DIV/0!</v>
      </c>
      <c r="X28" s="158">
        <f>I28+L28+O28+R28+U28</f>
        <v>0</v>
      </c>
    </row>
    <row r="29" spans="1:24" x14ac:dyDescent="0.2">
      <c r="A29" s="497"/>
      <c r="B29" s="7" t="s">
        <v>177</v>
      </c>
      <c r="C29" s="494"/>
      <c r="D29" s="313">
        <v>3</v>
      </c>
      <c r="E29" s="314" t="s">
        <v>199</v>
      </c>
      <c r="F29" s="315">
        <v>2</v>
      </c>
      <c r="G29" s="89">
        <f>SUMIFS(Квитанции!Q:Q,Квитанции!B:B,G$8,Квитанции!D:D,$B29,Квитанции!E:E,$D29,Квитанции!K:K,$E29,Квитанции!F:F,$F29,Квитанции!C:C,0,Квитанции!J:J,1)</f>
        <v>0</v>
      </c>
      <c r="H29" s="47" t="e">
        <f>G29/Ф_2a!G29*100</f>
        <v>#DIV/0!</v>
      </c>
      <c r="I29" s="160">
        <f>SUMIFS(Квитанции!R:R,Квитанции!B:B,G$8,Квитанции!D:D,$B29,Квитанции!E:E,$D29,Квитанции!K:K,$E29,Квитанции!F:F,$F29,Квитанции!C:C,0,Квитанции!J:J,1)</f>
        <v>0</v>
      </c>
      <c r="J29" s="72">
        <f>SUMIFS(Квитанции!Q:Q,Квитанции!B:B,J$8,Квитанции!D:D,$B29,Квитанции!E:E,$D29,Квитанции!K:K,$E29,Квитанции!F:F,$F29,Квитанции!C:C,0,Квитанции!J:J,1)</f>
        <v>0</v>
      </c>
      <c r="K29" s="47" t="e">
        <f>J29/Ф_2a!J29*100</f>
        <v>#DIV/0!</v>
      </c>
      <c r="L29" s="167">
        <f>SUMIFS(Квитанции!R:R,Квитанции!B:B,J$8,Квитанции!D:D,$B29,Квитанции!E:E,$D29,Квитанции!K:K,$E29,Квитанции!F:F,$F29,Квитанции!C:C,0,Квитанции!J:J,1)</f>
        <v>0</v>
      </c>
      <c r="M29" s="84">
        <f>SUMIFS(Квитанции!Q:Q,Квитанции!B:B,M$8,Квитанции!D:D,$B29,Квитанции!E:E,$D29,Квитанции!K:K,$E29,Квитанции!F:F,$F29,Квитанции!C:C,0,Квитанции!J:J,1)</f>
        <v>0</v>
      </c>
      <c r="N29" s="47" t="e">
        <f>M29/Ф_2a!M29*100</f>
        <v>#DIV/0!</v>
      </c>
      <c r="O29" s="155">
        <f>SUMIFS(Квитанции!R:R,Квитанции!B:B,M$8,Квитанции!D:D,$B29,Квитанции!E:E,$D29,Квитанции!K:K,$E29,Квитанции!F:F,$F29,Квитанции!C:C,0,Квитанции!J:J,1)</f>
        <v>0</v>
      </c>
      <c r="P29" s="72">
        <f>SUMIFS(Квитанции!Q:Q,Квитанции!B:B,P$8,Квитанции!D:D,$B29,Квитанции!E:E,$D29,Квитанции!K:K,$E29,Квитанции!F:F,$F29,Квитанции!C:C,0,Квитанции!J:J,1)</f>
        <v>0</v>
      </c>
      <c r="Q29" s="47" t="e">
        <f>P29/Ф_2a!P29*100</f>
        <v>#DIV/0!</v>
      </c>
      <c r="R29" s="167">
        <f>SUMIFS(Квитанции!R:R,Квитанции!B:B,P$8,Квитанции!D:D,$B29,Квитанции!E:E,$D29,Квитанции!K:K,$E29,Квитанции!F:F,$F29,Квитанции!C:C,0,Квитанции!J:J,1)</f>
        <v>0</v>
      </c>
      <c r="S29" s="84">
        <f>SUMIFS(Квитанции!Q:Q,Квитанции!B:B,S$8,Квитанции!D:D,$B29,Квитанции!E:E,$D29,Квитанции!K:K,$E29,Квитанции!F:F,$F29,Квитанции!C:C,0,Квитанции!J:J,1)</f>
        <v>0</v>
      </c>
      <c r="T29" s="47" t="e">
        <f>S29/Ф_2a!S29*100</f>
        <v>#DIV/0!</v>
      </c>
      <c r="U29" s="155">
        <f>SUMIFS(Квитанции!R:R,Квитанции!B:B,S$8,Квитанции!D:D,$B29,Квитанции!E:E,$D29,Квитанции!K:K,$E29,Квитанции!F:F,$F29,Квитанции!C:C,0,Квитанции!J:J,1)</f>
        <v>0</v>
      </c>
      <c r="V29" s="102">
        <f>G29+J29+M29+P29+S29</f>
        <v>0</v>
      </c>
      <c r="W29" s="49" t="e">
        <f>V29/Ф_2a!V29*100</f>
        <v>#DIV/0!</v>
      </c>
      <c r="X29" s="158">
        <f>I29+L29+O29+R29+U29</f>
        <v>0</v>
      </c>
    </row>
    <row r="30" spans="1:24" ht="12.75" thickBot="1" x14ac:dyDescent="0.25">
      <c r="A30" s="497"/>
      <c r="B30" s="8" t="s">
        <v>178</v>
      </c>
      <c r="C30" s="495"/>
      <c r="D30" s="313"/>
      <c r="E30" s="314"/>
      <c r="F30" s="315"/>
      <c r="G30" s="85">
        <f>G27+G28+G29</f>
        <v>0</v>
      </c>
      <c r="H30" s="48" t="e">
        <f>G30/Ф_2a!G30*100</f>
        <v>#DIV/0!</v>
      </c>
      <c r="I30" s="156">
        <f t="shared" ref="I30:X30" si="6">I27+I28+I29</f>
        <v>0</v>
      </c>
      <c r="J30" s="73">
        <f t="shared" si="6"/>
        <v>0</v>
      </c>
      <c r="K30" s="48" t="e">
        <f>J30/Ф_2a!J30*100</f>
        <v>#DIV/0!</v>
      </c>
      <c r="L30" s="168">
        <f t="shared" si="6"/>
        <v>0</v>
      </c>
      <c r="M30" s="85">
        <f t="shared" si="6"/>
        <v>0</v>
      </c>
      <c r="N30" s="48" t="e">
        <f>M30/Ф_2a!M30*100</f>
        <v>#DIV/0!</v>
      </c>
      <c r="O30" s="156">
        <f t="shared" si="6"/>
        <v>0</v>
      </c>
      <c r="P30" s="73">
        <f t="shared" si="6"/>
        <v>0</v>
      </c>
      <c r="Q30" s="48" t="e">
        <f>P30/Ф_2a!P30*100</f>
        <v>#DIV/0!</v>
      </c>
      <c r="R30" s="168">
        <f t="shared" si="6"/>
        <v>0</v>
      </c>
      <c r="S30" s="85">
        <f t="shared" si="6"/>
        <v>0</v>
      </c>
      <c r="T30" s="48" t="e">
        <f>S30/Ф_2a!S30*100</f>
        <v>#DIV/0!</v>
      </c>
      <c r="U30" s="156">
        <f t="shared" si="6"/>
        <v>0</v>
      </c>
      <c r="V30" s="77">
        <f t="shared" si="6"/>
        <v>0</v>
      </c>
      <c r="W30" s="50" t="e">
        <f>V30/Ф_2a!V30*100</f>
        <v>#DIV/0!</v>
      </c>
      <c r="X30" s="162">
        <f t="shared" si="6"/>
        <v>0</v>
      </c>
    </row>
    <row r="31" spans="1:24" x14ac:dyDescent="0.2">
      <c r="A31" s="497"/>
      <c r="B31" s="5" t="s">
        <v>176</v>
      </c>
      <c r="C31" s="493" t="s">
        <v>18</v>
      </c>
      <c r="D31" s="313"/>
      <c r="E31" s="314"/>
      <c r="F31" s="315"/>
      <c r="G31" s="89">
        <f>G23+G27</f>
        <v>0</v>
      </c>
      <c r="H31" s="203" t="e">
        <f>G31/Ф_2a!G31*100</f>
        <v>#DIV/0!</v>
      </c>
      <c r="I31" s="160">
        <f t="shared" ref="I31:U31" si="7">I23+I27</f>
        <v>0</v>
      </c>
      <c r="J31" s="75">
        <f t="shared" si="7"/>
        <v>0</v>
      </c>
      <c r="K31" s="203" t="e">
        <f>J31/Ф_2a!J31*100</f>
        <v>#DIV/0!</v>
      </c>
      <c r="L31" s="172">
        <f t="shared" si="7"/>
        <v>0</v>
      </c>
      <c r="M31" s="89">
        <f t="shared" si="7"/>
        <v>0</v>
      </c>
      <c r="N31" s="203" t="e">
        <f>M31/Ф_2a!M31*100</f>
        <v>#DIV/0!</v>
      </c>
      <c r="O31" s="160">
        <f t="shared" si="7"/>
        <v>0</v>
      </c>
      <c r="P31" s="75">
        <f t="shared" si="7"/>
        <v>0</v>
      </c>
      <c r="Q31" s="203" t="e">
        <f>P31/Ф_2a!P31*100</f>
        <v>#DIV/0!</v>
      </c>
      <c r="R31" s="172">
        <f t="shared" si="7"/>
        <v>0</v>
      </c>
      <c r="S31" s="89">
        <f t="shared" si="7"/>
        <v>0</v>
      </c>
      <c r="T31" s="203" t="e">
        <f>S31/Ф_2a!S31*100</f>
        <v>#DIV/0!</v>
      </c>
      <c r="U31" s="160">
        <f t="shared" si="7"/>
        <v>0</v>
      </c>
      <c r="V31" s="101">
        <f>G31+J31+M31+P31+S31</f>
        <v>0</v>
      </c>
      <c r="W31" s="53" t="e">
        <f>V31/Ф_2a!V31*100</f>
        <v>#DIV/0!</v>
      </c>
      <c r="X31" s="161">
        <f>I31+L31+O31+R31+U31</f>
        <v>0</v>
      </c>
    </row>
    <row r="32" spans="1:24" x14ac:dyDescent="0.2">
      <c r="A32" s="497"/>
      <c r="B32" s="7" t="s">
        <v>10</v>
      </c>
      <c r="C32" s="494"/>
      <c r="D32" s="313"/>
      <c r="E32" s="314"/>
      <c r="F32" s="315"/>
      <c r="G32" s="84">
        <f t="shared" ref="G32:U33" si="8">G24+G28</f>
        <v>0</v>
      </c>
      <c r="H32" s="47" t="e">
        <f>G32/Ф_2a!G32*100</f>
        <v>#DIV/0!</v>
      </c>
      <c r="I32" s="155">
        <f t="shared" si="8"/>
        <v>0</v>
      </c>
      <c r="J32" s="72">
        <f t="shared" si="8"/>
        <v>0</v>
      </c>
      <c r="K32" s="47" t="e">
        <f>J32/Ф_2a!J32*100</f>
        <v>#DIV/0!</v>
      </c>
      <c r="L32" s="167">
        <f t="shared" si="8"/>
        <v>0</v>
      </c>
      <c r="M32" s="84">
        <f t="shared" si="8"/>
        <v>0</v>
      </c>
      <c r="N32" s="47" t="e">
        <f>M32/Ф_2a!M32*100</f>
        <v>#DIV/0!</v>
      </c>
      <c r="O32" s="155">
        <f t="shared" si="8"/>
        <v>0</v>
      </c>
      <c r="P32" s="72">
        <f t="shared" si="8"/>
        <v>0</v>
      </c>
      <c r="Q32" s="47" t="e">
        <f>P32/Ф_2a!P32*100</f>
        <v>#DIV/0!</v>
      </c>
      <c r="R32" s="167">
        <f t="shared" si="8"/>
        <v>0</v>
      </c>
      <c r="S32" s="84">
        <f t="shared" si="8"/>
        <v>0</v>
      </c>
      <c r="T32" s="47" t="e">
        <f>S32/Ф_2a!S32*100</f>
        <v>#DIV/0!</v>
      </c>
      <c r="U32" s="155">
        <f t="shared" si="8"/>
        <v>0</v>
      </c>
      <c r="V32" s="28">
        <f>G32+J32+M32+P32+S32</f>
        <v>0</v>
      </c>
      <c r="W32" s="49" t="e">
        <f>V32/Ф_2a!V32*100</f>
        <v>#DIV/0!</v>
      </c>
      <c r="X32" s="158">
        <f>I32+L32+O32+R32+U32</f>
        <v>0</v>
      </c>
    </row>
    <row r="33" spans="1:24" x14ac:dyDescent="0.2">
      <c r="A33" s="497"/>
      <c r="B33" s="7" t="s">
        <v>177</v>
      </c>
      <c r="C33" s="494"/>
      <c r="D33" s="313"/>
      <c r="E33" s="314"/>
      <c r="F33" s="315"/>
      <c r="G33" s="84">
        <f t="shared" si="8"/>
        <v>0</v>
      </c>
      <c r="H33" s="47" t="e">
        <f>G33/Ф_2a!G33*100</f>
        <v>#DIV/0!</v>
      </c>
      <c r="I33" s="155">
        <f t="shared" si="8"/>
        <v>0</v>
      </c>
      <c r="J33" s="72">
        <f t="shared" si="8"/>
        <v>0</v>
      </c>
      <c r="K33" s="47" t="e">
        <f>J33/Ф_2a!J33*100</f>
        <v>#DIV/0!</v>
      </c>
      <c r="L33" s="167">
        <f t="shared" si="8"/>
        <v>0</v>
      </c>
      <c r="M33" s="84">
        <f t="shared" si="8"/>
        <v>0</v>
      </c>
      <c r="N33" s="47" t="e">
        <f>M33/Ф_2a!M33*100</f>
        <v>#DIV/0!</v>
      </c>
      <c r="O33" s="155">
        <f t="shared" si="8"/>
        <v>0</v>
      </c>
      <c r="P33" s="72">
        <f t="shared" si="8"/>
        <v>0</v>
      </c>
      <c r="Q33" s="47" t="e">
        <f>P33/Ф_2a!P33*100</f>
        <v>#DIV/0!</v>
      </c>
      <c r="R33" s="167">
        <f t="shared" si="8"/>
        <v>0</v>
      </c>
      <c r="S33" s="84">
        <f t="shared" si="8"/>
        <v>0</v>
      </c>
      <c r="T33" s="47" t="e">
        <f>S33/Ф_2a!S33*100</f>
        <v>#DIV/0!</v>
      </c>
      <c r="U33" s="155">
        <f t="shared" si="8"/>
        <v>0</v>
      </c>
      <c r="V33" s="102">
        <f>G33+J33+M33+P33+S33</f>
        <v>0</v>
      </c>
      <c r="W33" s="49" t="e">
        <f>V33/Ф_2a!V33*100</f>
        <v>#DIV/0!</v>
      </c>
      <c r="X33" s="158">
        <f>I33+L33+O33+R33+U33</f>
        <v>0</v>
      </c>
    </row>
    <row r="34" spans="1:24" ht="12.75" thickBot="1" x14ac:dyDescent="0.25">
      <c r="A34" s="497"/>
      <c r="B34" s="8" t="s">
        <v>178</v>
      </c>
      <c r="C34" s="494"/>
      <c r="D34" s="313"/>
      <c r="E34" s="314"/>
      <c r="F34" s="315"/>
      <c r="G34" s="85">
        <f>G31+G32+G33</f>
        <v>0</v>
      </c>
      <c r="H34" s="48" t="e">
        <f>G34/Ф_2a!G34*100</f>
        <v>#DIV/0!</v>
      </c>
      <c r="I34" s="156">
        <f t="shared" ref="I34:X34" si="9">I31+I32+I33</f>
        <v>0</v>
      </c>
      <c r="J34" s="73">
        <f t="shared" si="9"/>
        <v>0</v>
      </c>
      <c r="K34" s="48" t="e">
        <f>J34/Ф_2a!J34*100</f>
        <v>#DIV/0!</v>
      </c>
      <c r="L34" s="168">
        <f t="shared" si="9"/>
        <v>0</v>
      </c>
      <c r="M34" s="85">
        <f t="shared" si="9"/>
        <v>0</v>
      </c>
      <c r="N34" s="48" t="e">
        <f>M34/Ф_2a!M34*100</f>
        <v>#DIV/0!</v>
      </c>
      <c r="O34" s="156">
        <f t="shared" si="9"/>
        <v>0</v>
      </c>
      <c r="P34" s="73">
        <f t="shared" si="9"/>
        <v>0</v>
      </c>
      <c r="Q34" s="48" t="e">
        <f>P34/Ф_2a!P34*100</f>
        <v>#DIV/0!</v>
      </c>
      <c r="R34" s="168">
        <f t="shared" si="9"/>
        <v>0</v>
      </c>
      <c r="S34" s="85">
        <f t="shared" si="9"/>
        <v>0</v>
      </c>
      <c r="T34" s="48" t="e">
        <f>S34/Ф_2a!S34*100</f>
        <v>#DIV/0!</v>
      </c>
      <c r="U34" s="156">
        <f t="shared" si="9"/>
        <v>0</v>
      </c>
      <c r="V34" s="77">
        <f t="shared" si="9"/>
        <v>0</v>
      </c>
      <c r="W34" s="50" t="e">
        <f>V34/Ф_2a!V34*100</f>
        <v>#DIV/0!</v>
      </c>
      <c r="X34" s="162">
        <f t="shared" si="9"/>
        <v>0</v>
      </c>
    </row>
    <row r="35" spans="1:24" ht="10.15" customHeight="1" x14ac:dyDescent="0.2">
      <c r="A35" s="133" t="s">
        <v>0</v>
      </c>
      <c r="B35" s="55"/>
      <c r="C35" s="55"/>
      <c r="D35" s="316"/>
      <c r="E35" s="317"/>
      <c r="F35" s="318"/>
      <c r="G35" s="214"/>
      <c r="H35" s="55"/>
      <c r="I35" s="157"/>
      <c r="J35" s="55"/>
      <c r="K35" s="55"/>
      <c r="L35" s="169"/>
      <c r="M35" s="87"/>
      <c r="N35" s="55"/>
      <c r="O35" s="157"/>
      <c r="P35" s="55"/>
      <c r="Q35" s="55"/>
      <c r="R35" s="169"/>
      <c r="S35" s="87"/>
      <c r="T35" s="55"/>
      <c r="U35" s="157"/>
      <c r="V35" s="55"/>
      <c r="W35" s="484"/>
      <c r="X35" s="157"/>
    </row>
    <row r="36" spans="1:24" x14ac:dyDescent="0.2">
      <c r="A36" s="134" t="s">
        <v>51</v>
      </c>
      <c r="B36" s="28" t="s">
        <v>30</v>
      </c>
      <c r="C36" s="394" t="s">
        <v>30</v>
      </c>
      <c r="D36" s="319"/>
      <c r="E36" s="314" t="s">
        <v>199</v>
      </c>
      <c r="F36" s="321">
        <v>2</v>
      </c>
      <c r="G36" s="84">
        <f>SUMIFS(Квитанции!Q:Q,Квитанции!B:B,G$8,Квитанции!G:G,$F36,Квитанции!K:K,$E36,Квитанции!F:F,2,Квитанции!C:C,0,Квитанции!J:J,1)</f>
        <v>0</v>
      </c>
      <c r="H36" s="49" t="s">
        <v>30</v>
      </c>
      <c r="I36" s="328">
        <f>SUMIFS(Квитанции!R:R,Квитанции!B:B,G$8,Квитанции!G:G,$F36,Квитанции!K:K,$E36,Квитанции!F:F,2,Квитанции!C:C,0,Квитанции!J:J,1)</f>
        <v>0</v>
      </c>
      <c r="J36" s="72">
        <f>SUMIFS(Квитанции!Q:Q,Квитанции!B:B,J$8,Квитанции!G:G,$F36,Квитанции!K:K,$E36,Квитанции!F:F,2,Квитанции!C:C,0,Квитанции!J:J,1)</f>
        <v>0</v>
      </c>
      <c r="K36" s="49" t="s">
        <v>30</v>
      </c>
      <c r="L36" s="167">
        <f>SUMIFS(Квитанции!R:R,Квитанции!B:B,J$8,Квитанции!G:G,$F36,Квитанции!K:K,$E36,Квитанции!F:F,2,Квитанции!C:C,0,Квитанции!J:J,1)</f>
        <v>0</v>
      </c>
      <c r="M36" s="84">
        <f>SUMIFS(Квитанции!Q:Q,Квитанции!B:B,M$8,Квитанции!G:G,$F36,Квитанции!K:K,$E36,Квитанции!F:F,2,Квитанции!C:C,0,Квитанции!J:J,1)</f>
        <v>0</v>
      </c>
      <c r="N36" s="49" t="s">
        <v>30</v>
      </c>
      <c r="O36" s="155">
        <f>SUMIFS(Квитанции!R:R,Квитанции!B:B,M$8,Квитанции!G:G,$F36,Квитанции!K:K,$E36,Квитанции!F:F,2,Квитанции!C:C,0,Квитанции!J:J,1)</f>
        <v>0</v>
      </c>
      <c r="P36" s="72">
        <f>SUMIFS(Квитанции!Q:Q,Квитанции!B:B,P$8,Квитанции!G:G,$F36,Квитанции!K:K,$E36,Квитанции!F:F,2,Квитанции!C:C,0,Квитанции!J:J,1)</f>
        <v>0</v>
      </c>
      <c r="Q36" s="49" t="s">
        <v>30</v>
      </c>
      <c r="R36" s="167">
        <f>SUMIFS(Квитанции!R:R,Квитанции!B:B,P$8,Квитанции!G:G,$F36,Квитанции!K:K,$E36,Квитанции!F:F,2,Квитанции!C:C,0,Квитанции!J:J,1)</f>
        <v>0</v>
      </c>
      <c r="S36" s="84">
        <f>SUMIFS(Квитанции!Q:Q,Квитанции!B:B,S$8,Квитанции!G:G,$F36,Квитанции!K:K,$E36,Квитанции!F:F,2,Квитанции!C:C,0,Квитанции!J:J,1)</f>
        <v>0</v>
      </c>
      <c r="T36" s="49" t="s">
        <v>30</v>
      </c>
      <c r="U36" s="155">
        <f>SUMIFS(Квитанции!R:R,Квитанции!B:B,S$8,Квитанции!G:G,$F36,Квитанции!K:K,$E36,Квитанции!F:F,2,Квитанции!C:C,0,Квитанции!J:J,1)</f>
        <v>0</v>
      </c>
      <c r="V36" s="28">
        <f>G36+J36+M36+P36+S36</f>
        <v>0</v>
      </c>
      <c r="W36" s="49" t="s">
        <v>30</v>
      </c>
      <c r="X36" s="158">
        <f>U36+R36+O36+L36+I36</f>
        <v>0</v>
      </c>
    </row>
    <row r="37" spans="1:24" ht="12.75" thickBot="1" x14ac:dyDescent="0.25">
      <c r="A37" s="136" t="s">
        <v>52</v>
      </c>
      <c r="B37" s="77" t="s">
        <v>30</v>
      </c>
      <c r="C37" s="69" t="s">
        <v>30</v>
      </c>
      <c r="D37" s="319"/>
      <c r="E37" s="314" t="s">
        <v>199</v>
      </c>
      <c r="F37" s="321">
        <v>1</v>
      </c>
      <c r="G37" s="85">
        <f>SUMIFS(Квитанции!Q:Q,Квитанции!B:B,G$8,Квитанции!G:G,$F37,Квитанции!K:K,$E37,Квитанции!F:F,2,Квитанции!C:C,0,Квитанции!J:J,1)</f>
        <v>0</v>
      </c>
      <c r="H37" s="50" t="s">
        <v>30</v>
      </c>
      <c r="I37" s="383">
        <f>SUMIFS(Квитанции!R:R,Квитанции!B:B,G$8,Квитанции!G:G,$F37,Квитанции!K:K,$E37,Квитанции!F:F,2,Квитанции!C:C,0,Квитанции!J:J,1)</f>
        <v>0</v>
      </c>
      <c r="J37" s="73">
        <f>SUMIFS(Квитанции!Q:Q,Квитанции!B:B,J$8,Квитанции!G:G,$F37,Квитанции!K:K,$E37,Квитанции!F:F,2,Квитанции!C:C,0,Квитанции!J:J,1)</f>
        <v>0</v>
      </c>
      <c r="K37" s="50" t="s">
        <v>30</v>
      </c>
      <c r="L37" s="168">
        <f>SUMIFS(Квитанции!R:R,Квитанции!B:B,J$8,Квитанции!G:G,$F37,Квитанции!K:K,$E37,Квитанции!F:F,2,Квитанции!C:C,0,Квитанции!J:J,1)</f>
        <v>0</v>
      </c>
      <c r="M37" s="85">
        <f>SUMIFS(Квитанции!Q:Q,Квитанции!B:B,M$8,Квитанции!G:G,$F37,Квитанции!K:K,$E37,Квитанции!F:F,2,Квитанции!C:C,0,Квитанции!J:J,1)</f>
        <v>0</v>
      </c>
      <c r="N37" s="50" t="s">
        <v>30</v>
      </c>
      <c r="O37" s="156">
        <f>SUMIFS(Квитанции!R:R,Квитанции!B:B,M$8,Квитанции!G:G,$F37,Квитанции!K:K,$E37,Квитанции!F:F,2,Квитанции!C:C,0,Квитанции!J:J,1)</f>
        <v>0</v>
      </c>
      <c r="P37" s="73">
        <f>SUMIFS(Квитанции!Q:Q,Квитанции!B:B,P$8,Квитанции!G:G,$F37,Квитанции!K:K,$E37,Квитанции!F:F,2,Квитанции!C:C,0,Квитанции!J:J,1)</f>
        <v>0</v>
      </c>
      <c r="Q37" s="50" t="s">
        <v>30</v>
      </c>
      <c r="R37" s="168">
        <f>SUMIFS(Квитанции!R:R,Квитанции!B:B,P$8,Квитанции!G:G,$F37,Квитанции!K:K,$E37,Квитанции!F:F,2,Квитанции!C:C,0,Квитанции!J:J,1)</f>
        <v>0</v>
      </c>
      <c r="S37" s="85">
        <f>SUMIFS(Квитанции!Q:Q,Квитанции!B:B,S$8,Квитанции!G:G,$F37,Квитанции!K:K,$E37,Квитанции!F:F,2,Квитанции!C:C,0,Квитанции!J:J,1)</f>
        <v>0</v>
      </c>
      <c r="T37" s="50" t="s">
        <v>30</v>
      </c>
      <c r="U37" s="156">
        <f>SUMIFS(Квитанции!R:R,Квитанции!B:B,S$8,Квитанции!G:G,$F37,Квитанции!K:K,$E37,Квитанции!F:F,2,Квитанции!C:C,0,Квитанции!J:J,1)</f>
        <v>0</v>
      </c>
      <c r="V37" s="74">
        <f>G37+J37+M37+P37+S37</f>
        <v>0</v>
      </c>
      <c r="W37" s="54" t="s">
        <v>30</v>
      </c>
      <c r="X37" s="159">
        <f>U37+R37+O37+L37+I37</f>
        <v>0</v>
      </c>
    </row>
    <row r="38" spans="1:24" ht="12" customHeight="1" x14ac:dyDescent="0.2">
      <c r="A38" s="509" t="s">
        <v>31</v>
      </c>
      <c r="B38" s="5" t="s">
        <v>176</v>
      </c>
      <c r="C38" s="493" t="s">
        <v>16</v>
      </c>
      <c r="D38" s="313">
        <v>1</v>
      </c>
      <c r="E38" s="314" t="s">
        <v>199</v>
      </c>
      <c r="F38" s="315">
        <v>3</v>
      </c>
      <c r="G38" s="471">
        <f>SUMIFS(Квитанции!Q:Q,Квитанции!B:B,G$8,Квитанции!D:D,$B38,Квитанции!E:E,$D38,Квитанции!K:K,$E38,Квитанции!F:F,$F38,Квитанции!C:C,0,Квитанции!J:J,1)</f>
        <v>0</v>
      </c>
      <c r="H38" s="203" t="e">
        <f>G38/Ф_2a!G38*100</f>
        <v>#DIV/0!</v>
      </c>
      <c r="I38" s="472">
        <f>SUMIFS(Квитанции!R:R,Квитанции!B:B,G$8,Квитанции!D:D,$B38,Квитанции!E:E,$D38,Квитанции!K:K,$E38,Квитанции!F:F,$F38,Квитанции!C:C,0,Квитанции!J:J,1)</f>
        <v>0</v>
      </c>
      <c r="J38" s="75">
        <f>SUMIFS(Квитанции!Q:Q,Квитанции!B:B,J$8,Квитанции!D:D,$B38,Квитанции!E:E,$D38,Квитанции!K:K,$E38,Квитанции!F:F,$F38,Квитанции!C:C,0,Квитанции!J:J,1)</f>
        <v>0</v>
      </c>
      <c r="K38" s="203" t="e">
        <f>J38/Ф_2a!J38*100</f>
        <v>#DIV/0!</v>
      </c>
      <c r="L38" s="172">
        <f>SUMIFS(Квитанции!R:R,Квитанции!B:B,J$8,Квитанции!D:D,$B38,Квитанции!E:E,$D38,Квитанции!K:K,$E38,Квитанции!F:F,$F38,Квитанции!C:C,0,Квитанции!J:J,1)</f>
        <v>0</v>
      </c>
      <c r="M38" s="89">
        <f>SUMIFS(Квитанции!Q:Q,Квитанции!B:B,M$8,Квитанции!D:D,$B38,Квитанции!E:E,$D38,Квитанции!K:K,$E38,Квитанции!F:F,$F38,Квитанции!C:C,0,Квитанции!J:J,1)</f>
        <v>0</v>
      </c>
      <c r="N38" s="203" t="e">
        <f>M38/Ф_2a!M38*100</f>
        <v>#DIV/0!</v>
      </c>
      <c r="O38" s="160">
        <f>SUMIFS(Квитанции!R:R,Квитанции!B:B,M$8,Квитанции!D:D,$B38,Квитанции!E:E,$D38,Квитанции!K:K,$E38,Квитанции!F:F,$F38,Квитанции!C:C,0,Квитанции!J:J,1)</f>
        <v>0</v>
      </c>
      <c r="P38" s="75">
        <f>SUMIFS(Квитанции!Q:Q,Квитанции!B:B,P$8,Квитанции!D:D,$B38,Квитанции!E:E,$D38,Квитанции!K:K,$E38,Квитанции!F:F,$F38,Квитанции!C:C,0,Квитанции!J:J,1)</f>
        <v>0</v>
      </c>
      <c r="Q38" s="203" t="e">
        <f>P38/Ф_2a!P38*100</f>
        <v>#DIV/0!</v>
      </c>
      <c r="R38" s="172">
        <f>SUMIFS(Квитанции!R:R,Квитанции!B:B,P$8,Квитанции!D:D,$B38,Квитанции!E:E,$D38,Квитанции!K:K,$E38,Квитанции!F:F,$F38,Квитанции!C:C,0,Квитанции!J:J,1)</f>
        <v>0</v>
      </c>
      <c r="S38" s="89">
        <f>SUMIFS(Квитанции!Q:Q,Квитанции!B:B,S$8,Квитанции!D:D,$B38,Квитанции!E:E,$D38,Квитанции!K:K,$E38,Квитанции!F:F,$F38,Квитанции!C:C,0,Квитанции!J:J,1)</f>
        <v>0</v>
      </c>
      <c r="T38" s="203" t="e">
        <f>S38/Ф_2a!S38*100</f>
        <v>#DIV/0!</v>
      </c>
      <c r="U38" s="160">
        <f>SUMIFS(Квитанции!R:R,Квитанции!B:B,S$8,Квитанции!D:D,$B38,Квитанции!E:E,$D38,Квитанции!K:K,$E38,Квитанции!F:F,$F38,Квитанции!C:C,0,Квитанции!J:J,1)</f>
        <v>0</v>
      </c>
      <c r="V38" s="101">
        <f>G38+J38+M38+P38+S38</f>
        <v>0</v>
      </c>
      <c r="W38" s="53" t="e">
        <f>V38/Ф_2a!V38*100</f>
        <v>#DIV/0!</v>
      </c>
      <c r="X38" s="161">
        <f>I38+L38+O38+R38+U38</f>
        <v>0</v>
      </c>
    </row>
    <row r="39" spans="1:24" x14ac:dyDescent="0.2">
      <c r="A39" s="509"/>
      <c r="B39" s="7" t="s">
        <v>10</v>
      </c>
      <c r="C39" s="494"/>
      <c r="D39" s="313">
        <v>1</v>
      </c>
      <c r="E39" s="314" t="s">
        <v>199</v>
      </c>
      <c r="F39" s="315">
        <v>3</v>
      </c>
      <c r="G39" s="84">
        <f>SUMIFS(Квитанции!Q:Q,Квитанции!B:B,G$8,Квитанции!D:D,$B39,Квитанции!E:E,$D39,Квитанции!K:K,$E39,Квитанции!F:F,$F39,Квитанции!C:C,0,Квитанции!J:J,1)</f>
        <v>0</v>
      </c>
      <c r="H39" s="47" t="e">
        <f>G39/Ф_2a!G39*100</f>
        <v>#DIV/0!</v>
      </c>
      <c r="I39" s="155">
        <f>SUMIFS(Квитанции!R:R,Квитанции!B:B,G$8,Квитанции!D:D,$B39,Квитанции!E:E,$D39,Квитанции!K:K,$E39,Квитанции!F:F,$F39,Квитанции!C:C,0,Квитанции!J:J,1)</f>
        <v>0</v>
      </c>
      <c r="J39" s="72">
        <f>SUMIFS(Квитанции!Q:Q,Квитанции!B:B,J$8,Квитанции!D:D,$B39,Квитанции!E:E,$D39,Квитанции!K:K,$E39,Квитанции!F:F,$F39,Квитанции!C:C,0,Квитанции!J:J,1)</f>
        <v>0</v>
      </c>
      <c r="K39" s="47" t="e">
        <f>J39/Ф_2a!J39*100</f>
        <v>#DIV/0!</v>
      </c>
      <c r="L39" s="167">
        <f>SUMIFS(Квитанции!R:R,Квитанции!B:B,J$8,Квитанции!D:D,$B39,Квитанции!E:E,$D39,Квитанции!K:K,$E39,Квитанции!F:F,$F39,Квитанции!C:C,0,Квитанции!J:J,1)</f>
        <v>0</v>
      </c>
      <c r="M39" s="84">
        <f>SUMIFS(Квитанции!Q:Q,Квитанции!B:B,M$8,Квитанции!D:D,$B39,Квитанции!E:E,$D39,Квитанции!K:K,$E39,Квитанции!F:F,$F39,Квитанции!C:C,0,Квитанции!J:J,1)</f>
        <v>0</v>
      </c>
      <c r="N39" s="47" t="e">
        <f>M39/Ф_2a!M39*100</f>
        <v>#DIV/0!</v>
      </c>
      <c r="O39" s="155">
        <f>SUMIFS(Квитанции!R:R,Квитанции!B:B,M$8,Квитанции!D:D,$B39,Квитанции!E:E,$D39,Квитанции!K:K,$E39,Квитанции!F:F,$F39,Квитанции!C:C,0,Квитанции!J:J,1)</f>
        <v>0</v>
      </c>
      <c r="P39" s="72">
        <f>SUMIFS(Квитанции!Q:Q,Квитанции!B:B,P$8,Квитанции!D:D,$B39,Квитанции!E:E,$D39,Квитанции!K:K,$E39,Квитанции!F:F,$F39,Квитанции!C:C,0,Квитанции!J:J,1)</f>
        <v>0</v>
      </c>
      <c r="Q39" s="47" t="e">
        <f>P39/Ф_2a!P39*100</f>
        <v>#DIV/0!</v>
      </c>
      <c r="R39" s="167">
        <f>SUMIFS(Квитанции!R:R,Квитанции!B:B,P$8,Квитанции!D:D,$B39,Квитанции!E:E,$D39,Квитанции!K:K,$E39,Квитанции!F:F,$F39,Квитанции!C:C,0,Квитанции!J:J,1)</f>
        <v>0</v>
      </c>
      <c r="S39" s="84">
        <f>SUMIFS(Квитанции!Q:Q,Квитанции!B:B,S$8,Квитанции!D:D,$B39,Квитанции!E:E,$D39,Квитанции!K:K,$E39,Квитанции!F:F,$F39,Квитанции!C:C,0,Квитанции!J:J,1)</f>
        <v>0</v>
      </c>
      <c r="T39" s="47" t="e">
        <f>S39/Ф_2a!S39*100</f>
        <v>#DIV/0!</v>
      </c>
      <c r="U39" s="155">
        <f>SUMIFS(Квитанции!R:R,Квитанции!B:B,S$8,Квитанции!D:D,$B39,Квитанции!E:E,$D39,Квитанции!K:K,$E39,Квитанции!F:F,$F39,Квитанции!C:C,0,Квитанции!J:J,1)</f>
        <v>0</v>
      </c>
      <c r="V39" s="28">
        <f>G39+J39+M39+P39+S39</f>
        <v>0</v>
      </c>
      <c r="W39" s="49" t="e">
        <f>V39/Ф_2a!V39*100</f>
        <v>#DIV/0!</v>
      </c>
      <c r="X39" s="158">
        <f>I39+L39+O39+R39+U39</f>
        <v>0</v>
      </c>
    </row>
    <row r="40" spans="1:24" x14ac:dyDescent="0.2">
      <c r="A40" s="509"/>
      <c r="B40" s="7" t="s">
        <v>177</v>
      </c>
      <c r="C40" s="494"/>
      <c r="D40" s="313">
        <v>1</v>
      </c>
      <c r="E40" s="314" t="s">
        <v>199</v>
      </c>
      <c r="F40" s="315">
        <v>3</v>
      </c>
      <c r="G40" s="89">
        <f>SUMIFS(Квитанции!Q:Q,Квитанции!B:B,G$8,Квитанции!D:D,$B40,Квитанции!E:E,$D40,Квитанции!K:K,$E40,Квитанции!F:F,$F40,Квитанции!C:C,0,Квитанции!J:J,1)</f>
        <v>0</v>
      </c>
      <c r="H40" s="47" t="e">
        <f>G40/Ф_2a!G40*100</f>
        <v>#DIV/0!</v>
      </c>
      <c r="I40" s="160">
        <f>SUMIFS(Квитанции!R:R,Квитанции!B:B,G$8,Квитанции!D:D,$B40,Квитанции!E:E,$D40,Квитанции!K:K,$E40,Квитанции!F:F,$F40,Квитанции!C:C,0,Квитанции!J:J,1)</f>
        <v>0</v>
      </c>
      <c r="J40" s="72">
        <f>SUMIFS(Квитанции!Q:Q,Квитанции!B:B,J$8,Квитанции!D:D,$B40,Квитанции!E:E,$D40,Квитанции!K:K,$E40,Квитанции!F:F,$F40,Квитанции!C:C,0,Квитанции!J:J,1)</f>
        <v>0</v>
      </c>
      <c r="K40" s="47" t="e">
        <f>J40/Ф_2a!J40*100</f>
        <v>#DIV/0!</v>
      </c>
      <c r="L40" s="167">
        <f>SUMIFS(Квитанции!R:R,Квитанции!B:B,J$8,Квитанции!D:D,$B40,Квитанции!E:E,$D40,Квитанции!K:K,$E40,Квитанции!F:F,$F40,Квитанции!C:C,0,Квитанции!J:J,1)</f>
        <v>0</v>
      </c>
      <c r="M40" s="84">
        <f>SUMIFS(Квитанции!Q:Q,Квитанции!B:B,M$8,Квитанции!D:D,$B40,Квитанции!E:E,$D40,Квитанции!K:K,$E40,Квитанции!F:F,$F40,Квитанции!C:C,0,Квитанции!J:J,1)</f>
        <v>0</v>
      </c>
      <c r="N40" s="47" t="e">
        <f>M40/Ф_2a!M40*100</f>
        <v>#DIV/0!</v>
      </c>
      <c r="O40" s="155">
        <f>SUMIFS(Квитанции!R:R,Квитанции!B:B,M$8,Квитанции!D:D,$B40,Квитанции!E:E,$D40,Квитанции!K:K,$E40,Квитанции!F:F,$F40,Квитанции!C:C,0,Квитанции!J:J,1)</f>
        <v>0</v>
      </c>
      <c r="P40" s="72">
        <f>SUMIFS(Квитанции!Q:Q,Квитанции!B:B,P$8,Квитанции!D:D,$B40,Квитанции!E:E,$D40,Квитанции!K:K,$E40,Квитанции!F:F,$F40,Квитанции!C:C,0,Квитанции!J:J,1)</f>
        <v>0</v>
      </c>
      <c r="Q40" s="47" t="e">
        <f>P40/Ф_2a!P40*100</f>
        <v>#DIV/0!</v>
      </c>
      <c r="R40" s="167">
        <f>SUMIFS(Квитанции!R:R,Квитанции!B:B,P$8,Квитанции!D:D,$B40,Квитанции!E:E,$D40,Квитанции!K:K,$E40,Квитанции!F:F,$F40,Квитанции!C:C,0,Квитанции!J:J,1)</f>
        <v>0</v>
      </c>
      <c r="S40" s="84">
        <f>SUMIFS(Квитанции!Q:Q,Квитанции!B:B,S$8,Квитанции!D:D,$B40,Квитанции!E:E,$D40,Квитанции!K:K,$E40,Квитанции!F:F,$F40,Квитанции!C:C,0,Квитанции!J:J,1)</f>
        <v>0</v>
      </c>
      <c r="T40" s="47" t="e">
        <f>S40/Ф_2a!S40*100</f>
        <v>#DIV/0!</v>
      </c>
      <c r="U40" s="155">
        <f>SUMIFS(Квитанции!R:R,Квитанции!B:B,S$8,Квитанции!D:D,$B40,Квитанции!E:E,$D40,Квитанции!K:K,$E40,Квитанции!F:F,$F40,Квитанции!C:C,0,Квитанции!J:J,1)</f>
        <v>0</v>
      </c>
      <c r="V40" s="102">
        <f>G40+J40+M40+P40+S40</f>
        <v>0</v>
      </c>
      <c r="W40" s="49" t="e">
        <f>V40/Ф_2a!V40*100</f>
        <v>#DIV/0!</v>
      </c>
      <c r="X40" s="158">
        <f>I40+L40+O40+R40+U40</f>
        <v>0</v>
      </c>
    </row>
    <row r="41" spans="1:24" ht="12.75" thickBot="1" x14ac:dyDescent="0.25">
      <c r="A41" s="509"/>
      <c r="B41" s="8" t="s">
        <v>178</v>
      </c>
      <c r="C41" s="495"/>
      <c r="D41" s="313"/>
      <c r="E41" s="314"/>
      <c r="F41" s="315"/>
      <c r="G41" s="85">
        <f>G38+G39+G40</f>
        <v>0</v>
      </c>
      <c r="H41" s="50" t="e">
        <f>G41/Ф_2a!G41*100</f>
        <v>#DIV/0!</v>
      </c>
      <c r="I41" s="156">
        <f t="shared" ref="I41:X41" si="10">I38+I39+I40</f>
        <v>0</v>
      </c>
      <c r="J41" s="73">
        <f t="shared" si="10"/>
        <v>0</v>
      </c>
      <c r="K41" s="50" t="e">
        <f>J41/Ф_2a!J41*100</f>
        <v>#DIV/0!</v>
      </c>
      <c r="L41" s="168">
        <f t="shared" si="10"/>
        <v>0</v>
      </c>
      <c r="M41" s="85">
        <f t="shared" si="10"/>
        <v>0</v>
      </c>
      <c r="N41" s="50" t="e">
        <f>M41/Ф_2a!M41*100</f>
        <v>#DIV/0!</v>
      </c>
      <c r="O41" s="156">
        <f t="shared" si="10"/>
        <v>0</v>
      </c>
      <c r="P41" s="73">
        <f t="shared" si="10"/>
        <v>0</v>
      </c>
      <c r="Q41" s="50" t="e">
        <f>P41/Ф_2a!P41*100</f>
        <v>#DIV/0!</v>
      </c>
      <c r="R41" s="168">
        <f t="shared" si="10"/>
        <v>0</v>
      </c>
      <c r="S41" s="85">
        <f t="shared" si="10"/>
        <v>0</v>
      </c>
      <c r="T41" s="50" t="e">
        <f>S41/Ф_2a!S41*100</f>
        <v>#DIV/0!</v>
      </c>
      <c r="U41" s="156">
        <f t="shared" si="10"/>
        <v>0</v>
      </c>
      <c r="V41" s="77">
        <f t="shared" si="10"/>
        <v>0</v>
      </c>
      <c r="W41" s="50" t="e">
        <f>V41/Ф_2a!V41*100</f>
        <v>#DIV/0!</v>
      </c>
      <c r="X41" s="162">
        <f t="shared" si="10"/>
        <v>0</v>
      </c>
    </row>
    <row r="42" spans="1:24" x14ac:dyDescent="0.2">
      <c r="A42" s="509"/>
      <c r="B42" s="5" t="s">
        <v>176</v>
      </c>
      <c r="C42" s="493" t="s">
        <v>17</v>
      </c>
      <c r="D42" s="313">
        <v>3</v>
      </c>
      <c r="E42" s="314" t="s">
        <v>199</v>
      </c>
      <c r="F42" s="315">
        <v>3</v>
      </c>
      <c r="G42" s="145">
        <f>SUMIFS(Квитанции!Q:Q,Квитанции!B:B,G$8,Квитанции!D:D,$B42,Квитанции!E:E,$D42,Квитанции!K:K,$E42,Квитанции!F:F,$F42,Квитанции!C:C,0,Квитанции!J:J,1)</f>
        <v>0</v>
      </c>
      <c r="H42" s="203" t="e">
        <f>G42/Ф_2a!G42*100</f>
        <v>#DIV/0!</v>
      </c>
      <c r="I42" s="198">
        <f>SUMIFS(Квитанции!R:R,Квитанции!B:B,G$8,Квитанции!D:D,$B42,Квитанции!E:E,$D42,Квитанции!K:K,$E42,Квитанции!F:F,$F42,Квитанции!C:C,0,Квитанции!J:J,1)</f>
        <v>0</v>
      </c>
      <c r="J42" s="72">
        <f>SUMIFS(Квитанции!Q:Q,Квитанции!B:B,J$8,Квитанции!D:D,$B42,Квитанции!E:E,$D42,Квитанции!K:K,$E42,Квитанции!F:F,$F42,Квитанции!C:C,0,Квитанции!J:J,1)</f>
        <v>0</v>
      </c>
      <c r="K42" s="203" t="e">
        <f>J42/Ф_2a!J42*100</f>
        <v>#DIV/0!</v>
      </c>
      <c r="L42" s="167">
        <f>SUMIFS(Квитанции!R:R,Квитанции!B:B,J$8,Квитанции!D:D,$B42,Квитанции!E:E,$D42,Квитанции!K:K,$E42,Квитанции!F:F,$F42,Квитанции!C:C,0,Квитанции!J:J,1)</f>
        <v>0</v>
      </c>
      <c r="M42" s="84">
        <f>SUMIFS(Квитанции!Q:Q,Квитанции!B:B,M$8,Квитанции!D:D,$B42,Квитанции!E:E,$D42,Квитанции!K:K,$E42,Квитанции!F:F,$F42,Квитанции!C:C,0,Квитанции!J:J,1)</f>
        <v>0</v>
      </c>
      <c r="N42" s="203" t="e">
        <f>M42/Ф_2a!M42*100</f>
        <v>#DIV/0!</v>
      </c>
      <c r="O42" s="155">
        <f>SUMIFS(Квитанции!R:R,Квитанции!B:B,M$8,Квитанции!D:D,$B42,Квитанции!E:E,$D42,Квитанции!K:K,$E42,Квитанции!F:F,$F42,Квитанции!C:C,0,Квитанции!J:J,1)</f>
        <v>0</v>
      </c>
      <c r="P42" s="72">
        <f>SUMIFS(Квитанции!Q:Q,Квитанции!B:B,P$8,Квитанции!D:D,$B42,Квитанции!E:E,$D42,Квитанции!K:K,$E42,Квитанции!F:F,$F42,Квитанции!C:C,0,Квитанции!J:J,1)</f>
        <v>0</v>
      </c>
      <c r="Q42" s="203" t="e">
        <f>P42/Ф_2a!P42*100</f>
        <v>#DIV/0!</v>
      </c>
      <c r="R42" s="167">
        <f>SUMIFS(Квитанции!R:R,Квитанции!B:B,P$8,Квитанции!D:D,$B42,Квитанции!E:E,$D42,Квитанции!K:K,$E42,Квитанции!F:F,$F42,Квитанции!C:C,0,Квитанции!J:J,1)</f>
        <v>0</v>
      </c>
      <c r="S42" s="84">
        <f>SUMIFS(Квитанции!Q:Q,Квитанции!B:B,S$8,Квитанции!D:D,$B42,Квитанции!E:E,$D42,Квитанции!K:K,$E42,Квитанции!F:F,$F42,Квитанции!C:C,0,Квитанции!J:J,1)</f>
        <v>0</v>
      </c>
      <c r="T42" s="203" t="e">
        <f>S42/Ф_2a!S42*100</f>
        <v>#DIV/0!</v>
      </c>
      <c r="U42" s="155">
        <f>SUMIFS(Квитанции!R:R,Квитанции!B:B,S$8,Квитанции!D:D,$B42,Квитанции!E:E,$D42,Квитанции!K:K,$E42,Квитанции!F:F,$F42,Квитанции!C:C,0,Квитанции!J:J,1)</f>
        <v>0</v>
      </c>
      <c r="V42" s="101">
        <f>G42+J42+M42+P42+S42</f>
        <v>0</v>
      </c>
      <c r="W42" s="53" t="e">
        <f>V42/Ф_2a!V42*100</f>
        <v>#DIV/0!</v>
      </c>
      <c r="X42" s="161">
        <f>I42+L42+O42+R42+U42</f>
        <v>0</v>
      </c>
    </row>
    <row r="43" spans="1:24" x14ac:dyDescent="0.2">
      <c r="A43" s="509"/>
      <c r="B43" s="7" t="s">
        <v>10</v>
      </c>
      <c r="C43" s="494"/>
      <c r="D43" s="313">
        <v>3</v>
      </c>
      <c r="E43" s="314" t="s">
        <v>199</v>
      </c>
      <c r="F43" s="315">
        <v>3</v>
      </c>
      <c r="G43" s="84">
        <f>SUMIFS(Квитанции!Q:Q,Квитанции!B:B,G$8,Квитанции!D:D,$B43,Квитанции!E:E,$D43,Квитанции!K:K,$E43,Квитанции!F:F,$F43,Квитанции!C:C,0,Квитанции!J:J,1)</f>
        <v>0</v>
      </c>
      <c r="H43" s="47" t="e">
        <f>G43/Ф_2a!G43*100</f>
        <v>#DIV/0!</v>
      </c>
      <c r="I43" s="155">
        <f>SUMIFS(Квитанции!R:R,Квитанции!B:B,G$8,Квитанции!D:D,$B43,Квитанции!E:E,$D43,Квитанции!K:K,$E43,Квитанции!F:F,$F43,Квитанции!C:C,0,Квитанции!J:J,1)</f>
        <v>0</v>
      </c>
      <c r="J43" s="72">
        <f>SUMIFS(Квитанции!Q:Q,Квитанции!B:B,J$8,Квитанции!D:D,$B43,Квитанции!E:E,$D43,Квитанции!K:K,$E43,Квитанции!F:F,$F43,Квитанции!C:C,0,Квитанции!J:J,1)</f>
        <v>0</v>
      </c>
      <c r="K43" s="47" t="e">
        <f>J43/Ф_2a!J43*100</f>
        <v>#DIV/0!</v>
      </c>
      <c r="L43" s="167">
        <f>SUMIFS(Квитанции!R:R,Квитанции!B:B,J$8,Квитанции!D:D,$B43,Квитанции!E:E,$D43,Квитанции!K:K,$E43,Квитанции!F:F,$F43,Квитанции!C:C,0,Квитанции!J:J,1)</f>
        <v>0</v>
      </c>
      <c r="M43" s="84">
        <f>SUMIFS(Квитанции!Q:Q,Квитанции!B:B,M$8,Квитанции!D:D,$B43,Квитанции!E:E,$D43,Квитанции!K:K,$E43,Квитанции!F:F,$F43,Квитанции!C:C,0,Квитанции!J:J,1)</f>
        <v>0</v>
      </c>
      <c r="N43" s="47" t="e">
        <f>M43/Ф_2a!M43*100</f>
        <v>#DIV/0!</v>
      </c>
      <c r="O43" s="155">
        <f>SUMIFS(Квитанции!R:R,Квитанции!B:B,M$8,Квитанции!D:D,$B43,Квитанции!E:E,$D43,Квитанции!K:K,$E43,Квитанции!F:F,$F43,Квитанции!C:C,0,Квитанции!J:J,1)</f>
        <v>0</v>
      </c>
      <c r="P43" s="72">
        <f>SUMIFS(Квитанции!Q:Q,Квитанции!B:B,P$8,Квитанции!D:D,$B43,Квитанции!E:E,$D43,Квитанции!K:K,$E43,Квитанции!F:F,$F43,Квитанции!C:C,0,Квитанции!J:J,1)</f>
        <v>0</v>
      </c>
      <c r="Q43" s="47" t="e">
        <f>P43/Ф_2a!P43*100</f>
        <v>#DIV/0!</v>
      </c>
      <c r="R43" s="167">
        <f>SUMIFS(Квитанции!R:R,Квитанции!B:B,P$8,Квитанции!D:D,$B43,Квитанции!E:E,$D43,Квитанции!K:K,$E43,Квитанции!F:F,$F43,Квитанции!C:C,0,Квитанции!J:J,1)</f>
        <v>0</v>
      </c>
      <c r="S43" s="84">
        <f>SUMIFS(Квитанции!Q:Q,Квитанции!B:B,S$8,Квитанции!D:D,$B43,Квитанции!E:E,$D43,Квитанции!K:K,$E43,Квитанции!F:F,$F43,Квитанции!C:C,0,Квитанции!J:J,1)</f>
        <v>0</v>
      </c>
      <c r="T43" s="47" t="e">
        <f>S43/Ф_2a!S43*100</f>
        <v>#DIV/0!</v>
      </c>
      <c r="U43" s="155">
        <f>SUMIFS(Квитанции!R:R,Квитанции!B:B,S$8,Квитанции!D:D,$B43,Квитанции!E:E,$D43,Квитанции!K:K,$E43,Квитанции!F:F,$F43,Квитанции!C:C,0,Квитанции!J:J,1)</f>
        <v>0</v>
      </c>
      <c r="V43" s="28">
        <f>G43+J43+M43+P43+S43</f>
        <v>0</v>
      </c>
      <c r="W43" s="49" t="e">
        <f>V43/Ф_2a!V43*100</f>
        <v>#DIV/0!</v>
      </c>
      <c r="X43" s="158">
        <f>I43+L43+O43+R43+U43</f>
        <v>0</v>
      </c>
    </row>
    <row r="44" spans="1:24" x14ac:dyDescent="0.2">
      <c r="A44" s="509"/>
      <c r="B44" s="7" t="s">
        <v>177</v>
      </c>
      <c r="C44" s="494"/>
      <c r="D44" s="313">
        <v>3</v>
      </c>
      <c r="E44" s="314" t="s">
        <v>199</v>
      </c>
      <c r="F44" s="315">
        <v>3</v>
      </c>
      <c r="G44" s="89">
        <f>SUMIFS(Квитанции!Q:Q,Квитанции!B:B,G$8,Квитанции!D:D,$B44,Квитанции!E:E,$D44,Квитанции!K:K,$E44,Квитанции!F:F,$F44,Квитанции!C:C,0,Квитанции!J:J,1)</f>
        <v>0</v>
      </c>
      <c r="H44" s="47" t="e">
        <f>G44/Ф_2a!G44*100</f>
        <v>#DIV/0!</v>
      </c>
      <c r="I44" s="160">
        <f>SUMIFS(Квитанции!R:R,Квитанции!B:B,G$8,Квитанции!D:D,$B44,Квитанции!E:E,$D44,Квитанции!K:K,$E44,Квитанции!F:F,$F44,Квитанции!C:C,0,Квитанции!J:J,1)</f>
        <v>0</v>
      </c>
      <c r="J44" s="72">
        <f>SUMIFS(Квитанции!Q:Q,Квитанции!B:B,J$8,Квитанции!D:D,$B44,Квитанции!E:E,$D44,Квитанции!K:K,$E44,Квитанции!F:F,$F44,Квитанции!C:C,0,Квитанции!J:J,1)</f>
        <v>0</v>
      </c>
      <c r="K44" s="47" t="e">
        <f>J44/Ф_2a!J44*100</f>
        <v>#DIV/0!</v>
      </c>
      <c r="L44" s="167">
        <f>SUMIFS(Квитанции!R:R,Квитанции!B:B,J$8,Квитанции!D:D,$B44,Квитанции!E:E,$D44,Квитанции!K:K,$E44,Квитанции!F:F,$F44,Квитанции!C:C,0,Квитанции!J:J,1)</f>
        <v>0</v>
      </c>
      <c r="M44" s="84">
        <f>SUMIFS(Квитанции!Q:Q,Квитанции!B:B,M$8,Квитанции!D:D,$B44,Квитанции!E:E,$D44,Квитанции!K:K,$E44,Квитанции!F:F,$F44,Квитанции!C:C,0,Квитанции!J:J,1)</f>
        <v>0</v>
      </c>
      <c r="N44" s="47" t="e">
        <f>M44/Ф_2a!M44*100</f>
        <v>#DIV/0!</v>
      </c>
      <c r="O44" s="155">
        <f>SUMIFS(Квитанции!R:R,Квитанции!B:B,M$8,Квитанции!D:D,$B44,Квитанции!E:E,$D44,Квитанции!K:K,$E44,Квитанции!F:F,$F44,Квитанции!C:C,0,Квитанции!J:J,1)</f>
        <v>0</v>
      </c>
      <c r="P44" s="72">
        <f>SUMIFS(Квитанции!Q:Q,Квитанции!B:B,P$8,Квитанции!D:D,$B44,Квитанции!E:E,$D44,Квитанции!K:K,$E44,Квитанции!F:F,$F44,Квитанции!C:C,0,Квитанции!J:J,1)</f>
        <v>0</v>
      </c>
      <c r="Q44" s="47" t="e">
        <f>P44/Ф_2a!P44*100</f>
        <v>#DIV/0!</v>
      </c>
      <c r="R44" s="167">
        <f>SUMIFS(Квитанции!R:R,Квитанции!B:B,P$8,Квитанции!D:D,$B44,Квитанции!E:E,$D44,Квитанции!K:K,$E44,Квитанции!F:F,$F44,Квитанции!C:C,0,Квитанции!J:J,1)</f>
        <v>0</v>
      </c>
      <c r="S44" s="84">
        <f>SUMIFS(Квитанции!Q:Q,Квитанции!B:B,S$8,Квитанции!D:D,$B44,Квитанции!E:E,$D44,Квитанции!K:K,$E44,Квитанции!F:F,$F44,Квитанции!C:C,0,Квитанции!J:J,1)</f>
        <v>0</v>
      </c>
      <c r="T44" s="47" t="e">
        <f>S44/Ф_2a!S44*100</f>
        <v>#DIV/0!</v>
      </c>
      <c r="U44" s="155">
        <f>SUMIFS(Квитанции!R:R,Квитанции!B:B,S$8,Квитанции!D:D,$B44,Квитанции!E:E,$D44,Квитанции!K:K,$E44,Квитанции!F:F,$F44,Квитанции!C:C,0,Квитанции!J:J,1)</f>
        <v>0</v>
      </c>
      <c r="V44" s="102">
        <f>G44+J44+M44+P44+S44</f>
        <v>0</v>
      </c>
      <c r="W44" s="49" t="e">
        <f>V44/Ф_2a!V44*100</f>
        <v>#DIV/0!</v>
      </c>
      <c r="X44" s="158">
        <f>I44+L44+O44+R44+U44</f>
        <v>0</v>
      </c>
    </row>
    <row r="45" spans="1:24" ht="12.75" thickBot="1" x14ac:dyDescent="0.25">
      <c r="A45" s="509"/>
      <c r="B45" s="8" t="s">
        <v>178</v>
      </c>
      <c r="C45" s="495"/>
      <c r="D45" s="313"/>
      <c r="E45" s="314"/>
      <c r="F45" s="315"/>
      <c r="G45" s="85">
        <f>G42+G43+G44</f>
        <v>0</v>
      </c>
      <c r="H45" s="50" t="e">
        <f>G45/Ф_2a!G45*100</f>
        <v>#DIV/0!</v>
      </c>
      <c r="I45" s="156">
        <f t="shared" ref="I45:X45" si="11">I42+I43+I44</f>
        <v>0</v>
      </c>
      <c r="J45" s="73">
        <f t="shared" si="11"/>
        <v>0</v>
      </c>
      <c r="K45" s="50" t="e">
        <f>J45/Ф_2a!J45*100</f>
        <v>#DIV/0!</v>
      </c>
      <c r="L45" s="168">
        <f t="shared" si="11"/>
        <v>0</v>
      </c>
      <c r="M45" s="85">
        <f t="shared" si="11"/>
        <v>0</v>
      </c>
      <c r="N45" s="50" t="e">
        <f>M45/Ф_2a!M45*100</f>
        <v>#DIV/0!</v>
      </c>
      <c r="O45" s="156">
        <f t="shared" si="11"/>
        <v>0</v>
      </c>
      <c r="P45" s="73">
        <f t="shared" si="11"/>
        <v>0</v>
      </c>
      <c r="Q45" s="50" t="e">
        <f>P45/Ф_2a!P45*100</f>
        <v>#DIV/0!</v>
      </c>
      <c r="R45" s="168">
        <f t="shared" si="11"/>
        <v>0</v>
      </c>
      <c r="S45" s="85">
        <f t="shared" si="11"/>
        <v>0</v>
      </c>
      <c r="T45" s="50" t="e">
        <f>S45/Ф_2a!S45*100</f>
        <v>#DIV/0!</v>
      </c>
      <c r="U45" s="156">
        <f t="shared" si="11"/>
        <v>0</v>
      </c>
      <c r="V45" s="77">
        <f t="shared" si="11"/>
        <v>0</v>
      </c>
      <c r="W45" s="50" t="e">
        <f>V45/Ф_2a!V45*100</f>
        <v>#DIV/0!</v>
      </c>
      <c r="X45" s="162">
        <f t="shared" si="11"/>
        <v>0</v>
      </c>
    </row>
    <row r="46" spans="1:24" x14ac:dyDescent="0.2">
      <c r="A46" s="509"/>
      <c r="B46" s="5" t="s">
        <v>176</v>
      </c>
      <c r="C46" s="494" t="s">
        <v>18</v>
      </c>
      <c r="D46" s="313"/>
      <c r="E46" s="314"/>
      <c r="F46" s="315"/>
      <c r="G46" s="89">
        <f>G38+G42</f>
        <v>0</v>
      </c>
      <c r="H46" s="53" t="e">
        <f>G46/Ф_2a!G46*100</f>
        <v>#DIV/0!</v>
      </c>
      <c r="I46" s="160">
        <f t="shared" ref="I46:U46" si="12">I38+I42</f>
        <v>0</v>
      </c>
      <c r="J46" s="75">
        <f t="shared" si="12"/>
        <v>0</v>
      </c>
      <c r="K46" s="53" t="e">
        <f>J46/Ф_2a!J46*100</f>
        <v>#DIV/0!</v>
      </c>
      <c r="L46" s="172">
        <f t="shared" si="12"/>
        <v>0</v>
      </c>
      <c r="M46" s="89">
        <f t="shared" si="12"/>
        <v>0</v>
      </c>
      <c r="N46" s="53" t="e">
        <f>M46/Ф_2a!M46*100</f>
        <v>#DIV/0!</v>
      </c>
      <c r="O46" s="160">
        <f t="shared" si="12"/>
        <v>0</v>
      </c>
      <c r="P46" s="75">
        <f t="shared" si="12"/>
        <v>0</v>
      </c>
      <c r="Q46" s="53" t="e">
        <f>P46/Ф_2a!P46*100</f>
        <v>#DIV/0!</v>
      </c>
      <c r="R46" s="172">
        <f t="shared" si="12"/>
        <v>0</v>
      </c>
      <c r="S46" s="89">
        <f t="shared" si="12"/>
        <v>0</v>
      </c>
      <c r="T46" s="53" t="e">
        <f>S46/Ф_2a!S46*100</f>
        <v>#DIV/0!</v>
      </c>
      <c r="U46" s="160">
        <f t="shared" si="12"/>
        <v>0</v>
      </c>
      <c r="V46" s="27">
        <f>G46+J46+M46+P46+S46</f>
        <v>0</v>
      </c>
      <c r="W46" s="53" t="e">
        <f>V46/Ф_2a!V46*100</f>
        <v>#DIV/0!</v>
      </c>
      <c r="X46" s="163">
        <f>I46+L46+O46+R46+U46</f>
        <v>0</v>
      </c>
    </row>
    <row r="47" spans="1:24" x14ac:dyDescent="0.2">
      <c r="A47" s="509"/>
      <c r="B47" s="7" t="s">
        <v>10</v>
      </c>
      <c r="C47" s="494"/>
      <c r="D47" s="313"/>
      <c r="E47" s="314"/>
      <c r="F47" s="315"/>
      <c r="G47" s="84">
        <f t="shared" ref="G47:U48" si="13">G39+G43</f>
        <v>0</v>
      </c>
      <c r="H47" s="49" t="e">
        <f>G47/Ф_2a!G47*100</f>
        <v>#DIV/0!</v>
      </c>
      <c r="I47" s="155">
        <f t="shared" si="13"/>
        <v>0</v>
      </c>
      <c r="J47" s="72">
        <f t="shared" si="13"/>
        <v>0</v>
      </c>
      <c r="K47" s="49" t="e">
        <f>J47/Ф_2a!J47*100</f>
        <v>#DIV/0!</v>
      </c>
      <c r="L47" s="167">
        <f t="shared" si="13"/>
        <v>0</v>
      </c>
      <c r="M47" s="84">
        <f t="shared" si="13"/>
        <v>0</v>
      </c>
      <c r="N47" s="49" t="e">
        <f>M47/Ф_2a!M47*100</f>
        <v>#DIV/0!</v>
      </c>
      <c r="O47" s="155">
        <f t="shared" si="13"/>
        <v>0</v>
      </c>
      <c r="P47" s="72">
        <f t="shared" si="13"/>
        <v>0</v>
      </c>
      <c r="Q47" s="49" t="e">
        <f>P47/Ф_2a!P47*100</f>
        <v>#DIV/0!</v>
      </c>
      <c r="R47" s="167">
        <f t="shared" si="13"/>
        <v>0</v>
      </c>
      <c r="S47" s="84">
        <f t="shared" si="13"/>
        <v>0</v>
      </c>
      <c r="T47" s="49" t="e">
        <f>S47/Ф_2a!S47*100</f>
        <v>#DIV/0!</v>
      </c>
      <c r="U47" s="155">
        <f t="shared" si="13"/>
        <v>0</v>
      </c>
      <c r="V47" s="28">
        <f>G47+J47+M47+P47+S47</f>
        <v>0</v>
      </c>
      <c r="W47" s="49" t="e">
        <f>V47/Ф_2a!V47*100</f>
        <v>#DIV/0!</v>
      </c>
      <c r="X47" s="158">
        <f>I47+L47+O47+R47+U47</f>
        <v>0</v>
      </c>
    </row>
    <row r="48" spans="1:24" x14ac:dyDescent="0.2">
      <c r="A48" s="509"/>
      <c r="B48" s="7" t="s">
        <v>177</v>
      </c>
      <c r="C48" s="494"/>
      <c r="D48" s="313"/>
      <c r="E48" s="314"/>
      <c r="F48" s="315"/>
      <c r="G48" s="84">
        <f t="shared" si="13"/>
        <v>0</v>
      </c>
      <c r="H48" s="49" t="e">
        <f>G48/Ф_2a!G48*100</f>
        <v>#DIV/0!</v>
      </c>
      <c r="I48" s="155">
        <f t="shared" si="13"/>
        <v>0</v>
      </c>
      <c r="J48" s="72">
        <f t="shared" si="13"/>
        <v>0</v>
      </c>
      <c r="K48" s="49" t="e">
        <f>J48/Ф_2a!J48*100</f>
        <v>#DIV/0!</v>
      </c>
      <c r="L48" s="167">
        <f t="shared" si="13"/>
        <v>0</v>
      </c>
      <c r="M48" s="84">
        <f t="shared" si="13"/>
        <v>0</v>
      </c>
      <c r="N48" s="49" t="e">
        <f>M48/Ф_2a!M48*100</f>
        <v>#DIV/0!</v>
      </c>
      <c r="O48" s="155">
        <f t="shared" si="13"/>
        <v>0</v>
      </c>
      <c r="P48" s="72">
        <f t="shared" si="13"/>
        <v>0</v>
      </c>
      <c r="Q48" s="49" t="e">
        <f>P48/Ф_2a!P48*100</f>
        <v>#DIV/0!</v>
      </c>
      <c r="R48" s="167">
        <f t="shared" si="13"/>
        <v>0</v>
      </c>
      <c r="S48" s="84">
        <f t="shared" si="13"/>
        <v>0</v>
      </c>
      <c r="T48" s="49" t="e">
        <f>S48/Ф_2a!S48*100</f>
        <v>#DIV/0!</v>
      </c>
      <c r="U48" s="155">
        <f t="shared" si="13"/>
        <v>0</v>
      </c>
      <c r="V48" s="102">
        <f>G48+J48+M48+P48+S48</f>
        <v>0</v>
      </c>
      <c r="W48" s="49" t="e">
        <f>V48/Ф_2a!V48*100</f>
        <v>#DIV/0!</v>
      </c>
      <c r="X48" s="158">
        <f>I48+L48+O48+R48+U48</f>
        <v>0</v>
      </c>
    </row>
    <row r="49" spans="1:24" ht="12.75" thickBot="1" x14ac:dyDescent="0.25">
      <c r="A49" s="513"/>
      <c r="B49" s="8" t="s">
        <v>178</v>
      </c>
      <c r="C49" s="495"/>
      <c r="D49" s="313"/>
      <c r="E49" s="314"/>
      <c r="F49" s="315"/>
      <c r="G49" s="85">
        <f>G46+G47+G48</f>
        <v>0</v>
      </c>
      <c r="H49" s="49" t="e">
        <f>G49/Ф_2a!G49*100</f>
        <v>#DIV/0!</v>
      </c>
      <c r="I49" s="156">
        <f t="shared" ref="I49:X49" si="14">I46+I47+I48</f>
        <v>0</v>
      </c>
      <c r="J49" s="73">
        <f t="shared" si="14"/>
        <v>0</v>
      </c>
      <c r="K49" s="49" t="e">
        <f>J49/Ф_2a!J49*100</f>
        <v>#DIV/0!</v>
      </c>
      <c r="L49" s="168">
        <f t="shared" si="14"/>
        <v>0</v>
      </c>
      <c r="M49" s="85">
        <f t="shared" si="14"/>
        <v>0</v>
      </c>
      <c r="N49" s="49" t="e">
        <f>M49/Ф_2a!M49*100</f>
        <v>#DIV/0!</v>
      </c>
      <c r="O49" s="156">
        <f t="shared" si="14"/>
        <v>0</v>
      </c>
      <c r="P49" s="73">
        <f t="shared" si="14"/>
        <v>0</v>
      </c>
      <c r="Q49" s="49" t="e">
        <f>P49/Ф_2a!P49*100</f>
        <v>#DIV/0!</v>
      </c>
      <c r="R49" s="168">
        <f t="shared" si="14"/>
        <v>0</v>
      </c>
      <c r="S49" s="85">
        <f t="shared" si="14"/>
        <v>0</v>
      </c>
      <c r="T49" s="49" t="e">
        <f>S49/Ф_2a!S49*100</f>
        <v>#DIV/0!</v>
      </c>
      <c r="U49" s="156">
        <f t="shared" si="14"/>
        <v>0</v>
      </c>
      <c r="V49" s="77">
        <f t="shared" si="14"/>
        <v>0</v>
      </c>
      <c r="W49" s="49" t="e">
        <f>V49/Ф_2a!V49*100</f>
        <v>#DIV/0!</v>
      </c>
      <c r="X49" s="162">
        <f t="shared" si="14"/>
        <v>0</v>
      </c>
    </row>
    <row r="50" spans="1:24" s="177" customFormat="1" ht="13.9" customHeight="1" thickBot="1" x14ac:dyDescent="0.25">
      <c r="A50" s="118">
        <v>1</v>
      </c>
      <c r="B50" s="106">
        <v>2</v>
      </c>
      <c r="C50" s="120">
        <v>3</v>
      </c>
      <c r="D50" s="319"/>
      <c r="E50" s="320"/>
      <c r="F50" s="321"/>
      <c r="G50" s="121">
        <v>4</v>
      </c>
      <c r="H50" s="123">
        <v>5</v>
      </c>
      <c r="I50" s="122">
        <v>6</v>
      </c>
      <c r="J50" s="119">
        <v>7</v>
      </c>
      <c r="K50" s="123">
        <v>8</v>
      </c>
      <c r="L50" s="124">
        <v>9</v>
      </c>
      <c r="M50" s="121">
        <v>10</v>
      </c>
      <c r="N50" s="123">
        <v>11</v>
      </c>
      <c r="O50" s="122">
        <v>12</v>
      </c>
      <c r="P50" s="119">
        <v>13</v>
      </c>
      <c r="Q50" s="123">
        <v>14</v>
      </c>
      <c r="R50" s="124">
        <v>15</v>
      </c>
      <c r="S50" s="121">
        <v>16</v>
      </c>
      <c r="T50" s="123">
        <v>17</v>
      </c>
      <c r="U50" s="122">
        <v>18</v>
      </c>
      <c r="V50" s="119">
        <v>19</v>
      </c>
      <c r="W50" s="123">
        <v>20</v>
      </c>
      <c r="X50" s="122">
        <v>21</v>
      </c>
    </row>
    <row r="51" spans="1:24" ht="9" customHeight="1" x14ac:dyDescent="0.2">
      <c r="A51" s="133" t="s">
        <v>1</v>
      </c>
      <c r="B51" s="109"/>
      <c r="C51" s="55"/>
      <c r="D51" s="319"/>
      <c r="E51" s="320"/>
      <c r="F51" s="321"/>
      <c r="G51" s="87"/>
      <c r="H51" s="55"/>
      <c r="I51" s="157"/>
      <c r="J51" s="55"/>
      <c r="K51" s="55"/>
      <c r="L51" s="169"/>
      <c r="M51" s="87"/>
      <c r="N51" s="55"/>
      <c r="O51" s="157"/>
      <c r="P51" s="55"/>
      <c r="Q51" s="55"/>
      <c r="R51" s="169"/>
      <c r="S51" s="87"/>
      <c r="T51" s="55"/>
      <c r="U51" s="157"/>
      <c r="V51" s="55"/>
      <c r="W51" s="484"/>
      <c r="X51" s="157"/>
    </row>
    <row r="52" spans="1:24" x14ac:dyDescent="0.2">
      <c r="A52" s="134" t="s">
        <v>51</v>
      </c>
      <c r="B52" s="30" t="s">
        <v>30</v>
      </c>
      <c r="C52" s="394" t="s">
        <v>30</v>
      </c>
      <c r="D52" s="319"/>
      <c r="E52" s="314" t="s">
        <v>199</v>
      </c>
      <c r="F52" s="321">
        <v>2</v>
      </c>
      <c r="G52" s="84">
        <f>SUMIFS(Квитанции!Q:Q,Квитанции!B:B,G$8,Квитанции!G:G,$F52,Квитанции!K:K,$E52,Квитанции!F:F,3,Квитанции!C:C,0,Квитанции!J:J,1)</f>
        <v>0</v>
      </c>
      <c r="H52" s="49" t="s">
        <v>30</v>
      </c>
      <c r="I52" s="328">
        <f>SUMIFS(Квитанции!R:R,Квитанции!B:B,G$8,Квитанции!G:G,$F52,Квитанции!K:K,$E52,Квитанции!F:F,3,Квитанции!C:C,0,Квитанции!J:J,1)</f>
        <v>0</v>
      </c>
      <c r="J52" s="72">
        <f>SUMIFS(Квитанции!Q:Q,Квитанции!B:B,J$8,Квитанции!G:G,$F52,Квитанции!K:K,$E52,Квитанции!F:F,3,Квитанции!C:C,0,Квитанции!J:J,1)</f>
        <v>0</v>
      </c>
      <c r="K52" s="49" t="s">
        <v>30</v>
      </c>
      <c r="L52" s="167">
        <f>SUMIFS(Квитанции!R:R,Квитанции!B:B,J$8,Квитанции!G:G,$F52,Квитанции!K:K,$E52,Квитанции!F:F,3,Квитанции!C:C,0,Квитанции!J:J,1)</f>
        <v>0</v>
      </c>
      <c r="M52" s="84">
        <f>SUMIFS(Квитанции!Q:Q,Квитанции!B:B,M$8,Квитанции!G:G,$F52,Квитанции!K:K,$E52,Квитанции!F:F,3,Квитанции!C:C,0,Квитанции!J:J,1)</f>
        <v>0</v>
      </c>
      <c r="N52" s="49" t="s">
        <v>30</v>
      </c>
      <c r="O52" s="155">
        <f>SUMIFS(Квитанции!R:R,Квитанции!B:B,M$8,Квитанции!G:G,$F52,Квитанции!K:K,$E52,Квитанции!F:F,3,Квитанции!C:C,0,Квитанции!J:J,1)</f>
        <v>0</v>
      </c>
      <c r="P52" s="72">
        <f>SUMIFS(Квитанции!Q:Q,Квитанции!B:B,P$8,Квитанции!G:G,$F52,Квитанции!K:K,$E52,Квитанции!F:F,3,Квитанции!C:C,0,Квитанции!J:J,1)</f>
        <v>0</v>
      </c>
      <c r="Q52" s="49" t="s">
        <v>30</v>
      </c>
      <c r="R52" s="167">
        <f>SUMIFS(Квитанции!R:R,Квитанции!B:B,P$8,Квитанции!G:G,$F52,Квитанции!K:K,$E52,Квитанции!F:F,3,Квитанции!C:C,0,Квитанции!J:J,1)</f>
        <v>0</v>
      </c>
      <c r="S52" s="84">
        <f>SUMIFS(Квитанции!Q:Q,Квитанции!B:B,S$8,Квитанции!G:G,$F52,Квитанции!K:K,$E52,Квитанции!F:F,3,Квитанции!C:C,0,Квитанции!J:J,1)</f>
        <v>0</v>
      </c>
      <c r="T52" s="49" t="s">
        <v>30</v>
      </c>
      <c r="U52" s="155">
        <f>SUMIFS(Квитанции!R:R,Квитанции!B:B,S$8,Квитанции!G:G,$F52,Квитанции!K:K,$E52,Квитанции!F:F,3,Квитанции!C:C,0,Квитанции!J:J,1)</f>
        <v>0</v>
      </c>
      <c r="V52" s="209">
        <f t="shared" ref="V52:V57" si="15">G52+J52+M52+P52+S52</f>
        <v>0</v>
      </c>
      <c r="W52" s="49" t="s">
        <v>30</v>
      </c>
      <c r="X52" s="158">
        <f t="shared" ref="X52:X57" si="16">I52+L52+O52+R52+U52</f>
        <v>0</v>
      </c>
    </row>
    <row r="53" spans="1:24" x14ac:dyDescent="0.2">
      <c r="A53" s="134" t="s">
        <v>52</v>
      </c>
      <c r="B53" s="30" t="s">
        <v>30</v>
      </c>
      <c r="C53" s="394" t="s">
        <v>30</v>
      </c>
      <c r="D53" s="319"/>
      <c r="E53" s="314" t="s">
        <v>199</v>
      </c>
      <c r="F53" s="321">
        <v>1</v>
      </c>
      <c r="G53" s="84">
        <f>SUMIFS(Квитанции!Q:Q,Квитанции!B:B,G$8,Квитанции!G:G,$F53,Квитанции!K:K,$E53,Квитанции!F:F,3,Квитанции!C:C,0,Квитанции!J:J,1)</f>
        <v>0</v>
      </c>
      <c r="H53" s="49" t="s">
        <v>30</v>
      </c>
      <c r="I53" s="328">
        <f>SUMIFS(Квитанции!R:R,Квитанции!B:B,G$8,Квитанции!G:G,$F53,Квитанции!K:K,$E53,Квитанции!F:F,3,Квитанции!C:C,0,Квитанции!J:J,1)</f>
        <v>0</v>
      </c>
      <c r="J53" s="72">
        <f>SUMIFS(Квитанции!Q:Q,Квитанции!B:B,J$8,Квитанции!G:G,$F53,Квитанции!K:K,$E53,Квитанции!F:F,3,Квитанции!C:C,0,Квитанции!J:J,1)</f>
        <v>0</v>
      </c>
      <c r="K53" s="49" t="s">
        <v>30</v>
      </c>
      <c r="L53" s="167">
        <f>SUMIFS(Квитанции!R:R,Квитанции!B:B,J$8,Квитанции!G:G,$F53,Квитанции!K:K,$E53,Квитанции!F:F,3,Квитанции!C:C,0,Квитанции!J:J,1)</f>
        <v>0</v>
      </c>
      <c r="M53" s="84">
        <f>SUMIFS(Квитанции!Q:Q,Квитанции!B:B,M$8,Квитанции!G:G,$F53,Квитанции!K:K,$E53,Квитанции!F:F,3,Квитанции!C:C,0,Квитанции!J:J,1)</f>
        <v>0</v>
      </c>
      <c r="N53" s="49" t="s">
        <v>30</v>
      </c>
      <c r="O53" s="155">
        <f>SUMIFS(Квитанции!R:R,Квитанции!B:B,M$8,Квитанции!G:G,$F53,Квитанции!K:K,$E53,Квитанции!F:F,3,Квитанции!C:C,0,Квитанции!J:J,1)</f>
        <v>0</v>
      </c>
      <c r="P53" s="72">
        <f>SUMIFS(Квитанции!Q:Q,Квитанции!B:B,P$8,Квитанции!G:G,$F53,Квитанции!K:K,$E53,Квитанции!F:F,3,Квитанции!C:C,0,Квитанции!J:J,1)</f>
        <v>0</v>
      </c>
      <c r="Q53" s="49" t="s">
        <v>30</v>
      </c>
      <c r="R53" s="167">
        <f>SUMIFS(Квитанции!R:R,Квитанции!B:B,P$8,Квитанции!G:G,$F53,Квитанции!K:K,$E53,Квитанции!F:F,3,Квитанции!C:C,0,Квитанции!J:J,1)</f>
        <v>0</v>
      </c>
      <c r="S53" s="84">
        <f>SUMIFS(Квитанции!Q:Q,Квитанции!B:B,S$8,Квитанции!G:G,$F53,Квитанции!K:K,$E53,Квитанции!F:F,3,Квитанции!C:C,0,Квитанции!J:J,1)</f>
        <v>0</v>
      </c>
      <c r="T53" s="49" t="s">
        <v>30</v>
      </c>
      <c r="U53" s="155">
        <f>SUMIFS(Квитанции!R:R,Квитанции!B:B,S$8,Квитанции!G:G,$F53,Квитанции!K:K,$E53,Квитанции!F:F,3,Квитанции!C:C,0,Квитанции!J:J,1)</f>
        <v>0</v>
      </c>
      <c r="V53" s="209">
        <f t="shared" si="15"/>
        <v>0</v>
      </c>
      <c r="W53" s="49" t="s">
        <v>30</v>
      </c>
      <c r="X53" s="158">
        <f t="shared" si="16"/>
        <v>0</v>
      </c>
    </row>
    <row r="54" spans="1:24" ht="12.75" thickBot="1" x14ac:dyDescent="0.25">
      <c r="A54" s="135" t="s">
        <v>53</v>
      </c>
      <c r="B54" s="90" t="s">
        <v>30</v>
      </c>
      <c r="C54" s="69" t="s">
        <v>30</v>
      </c>
      <c r="D54" s="319"/>
      <c r="E54" s="314" t="s">
        <v>199</v>
      </c>
      <c r="F54" s="321">
        <v>3</v>
      </c>
      <c r="G54" s="84">
        <f>SUMIFS(Квитанции!Q:Q,Квитанции!B:B,G$8,Квитанции!G:G,$F54,Квитанции!K:K,$E54,Квитанции!F:F,3,Квитанции!C:C,0,Квитанции!J:J,1)</f>
        <v>0</v>
      </c>
      <c r="H54" s="49" t="s">
        <v>30</v>
      </c>
      <c r="I54" s="328">
        <f>SUMIFS(Квитанции!R:R,Квитанции!B:B,G$8,Квитанции!G:G,$F54,Квитанции!K:K,$E54,Квитанции!F:F,3,Квитанции!C:C,0,Квитанции!J:J,1)</f>
        <v>0</v>
      </c>
      <c r="J54" s="72">
        <f>SUMIFS(Квитанции!Q:Q,Квитанции!B:B,J$8,Квитанции!G:G,$F54,Квитанции!K:K,$E54,Квитанции!F:F,3,Квитанции!C:C,0,Квитанции!J:J,1)</f>
        <v>0</v>
      </c>
      <c r="K54" s="49" t="s">
        <v>30</v>
      </c>
      <c r="L54" s="167">
        <f>SUMIFS(Квитанции!R:R,Квитанции!B:B,J$8,Квитанции!G:G,$F54,Квитанции!K:K,$E54,Квитанции!F:F,3,Квитанции!C:C,0,Квитанции!J:J,1)</f>
        <v>0</v>
      </c>
      <c r="M54" s="84">
        <f>SUMIFS(Квитанции!Q:Q,Квитанции!B:B,M$8,Квитанции!G:G,$F54,Квитанции!K:K,$E54,Квитанции!F:F,3,Квитанции!C:C,0,Квитанции!J:J,1)</f>
        <v>0</v>
      </c>
      <c r="N54" s="49" t="s">
        <v>30</v>
      </c>
      <c r="O54" s="155">
        <f>SUMIFS(Квитанции!R:R,Квитанции!B:B,M$8,Квитанции!G:G,$F54,Квитанции!K:K,$E54,Квитанции!F:F,3,Квитанции!C:C,0,Квитанции!J:J,1)</f>
        <v>0</v>
      </c>
      <c r="P54" s="72">
        <f>SUMIFS(Квитанции!Q:Q,Квитанции!B:B,P$8,Квитанции!G:G,$F54,Квитанции!K:K,$E54,Квитанции!F:F,3,Квитанции!C:C,0,Квитанции!J:J,1)</f>
        <v>0</v>
      </c>
      <c r="Q54" s="49" t="s">
        <v>30</v>
      </c>
      <c r="R54" s="167">
        <f>SUMIFS(Квитанции!R:R,Квитанции!B:B,P$8,Квитанции!G:G,$F54,Квитанции!K:K,$E54,Квитанции!F:F,3,Квитанции!C:C,0,Квитанции!J:J,1)</f>
        <v>0</v>
      </c>
      <c r="S54" s="84">
        <f>SUMIFS(Квитанции!Q:Q,Квитанции!B:B,S$8,Квитанции!G:G,$F54,Квитанции!K:K,$E54,Квитанции!F:F,3,Квитанции!C:C,0,Квитанции!J:J,1)</f>
        <v>0</v>
      </c>
      <c r="T54" s="49" t="s">
        <v>30</v>
      </c>
      <c r="U54" s="155">
        <f>SUMIFS(Квитанции!R:R,Квитанции!B:B,S$8,Квитанции!G:G,$F54,Квитанции!K:K,$E54,Квитанции!F:F,3,Квитанции!C:C,0,Квитанции!J:J,1)</f>
        <v>0</v>
      </c>
      <c r="V54" s="144">
        <f t="shared" si="15"/>
        <v>0</v>
      </c>
      <c r="W54" s="54" t="s">
        <v>30</v>
      </c>
      <c r="X54" s="159">
        <f t="shared" si="16"/>
        <v>0</v>
      </c>
    </row>
    <row r="55" spans="1:24" ht="12" customHeight="1" x14ac:dyDescent="0.2">
      <c r="A55" s="509" t="s">
        <v>5</v>
      </c>
      <c r="B55" s="15" t="s">
        <v>176</v>
      </c>
      <c r="C55" s="527" t="s">
        <v>16</v>
      </c>
      <c r="D55" s="319"/>
      <c r="E55" s="320"/>
      <c r="F55" s="321"/>
      <c r="G55" s="29">
        <f>G11+G23+G38</f>
        <v>0</v>
      </c>
      <c r="H55" s="51" t="e">
        <f>G55/Ф_2a!G55*100</f>
        <v>#DIV/0!</v>
      </c>
      <c r="I55" s="173">
        <f>I11+I23+I38</f>
        <v>0</v>
      </c>
      <c r="J55" s="100">
        <f>J11+J23+J38</f>
        <v>0</v>
      </c>
      <c r="K55" s="51" t="e">
        <f>J55/Ф_2a!J55*100</f>
        <v>#DIV/0!</v>
      </c>
      <c r="L55" s="253">
        <f>L11+L23+L38</f>
        <v>0</v>
      </c>
      <c r="M55" s="29">
        <f>M11+M23+M38</f>
        <v>0</v>
      </c>
      <c r="N55" s="51" t="e">
        <f>M55/Ф_2a!M55*100</f>
        <v>#DIV/0!</v>
      </c>
      <c r="O55" s="161">
        <f>O11+O23+O38</f>
        <v>0</v>
      </c>
      <c r="P55" s="29">
        <f>P11+P23+P38</f>
        <v>0</v>
      </c>
      <c r="Q55" s="51" t="e">
        <f>P55/Ф_2a!P55*100</f>
        <v>#DIV/0!</v>
      </c>
      <c r="R55" s="161">
        <f>R11+R23+R38</f>
        <v>0</v>
      </c>
      <c r="S55" s="29">
        <f>S11+S23+S38</f>
        <v>0</v>
      </c>
      <c r="T55" s="51" t="e">
        <f>S55/Ф_2a!S55*100</f>
        <v>#DIV/0!</v>
      </c>
      <c r="U55" s="161">
        <f>U11+U23+U38</f>
        <v>0</v>
      </c>
      <c r="V55" s="101">
        <f t="shared" si="15"/>
        <v>0</v>
      </c>
      <c r="W55" s="51" t="e">
        <f>V55/Ф_2a!V55*100</f>
        <v>#DIV/0!</v>
      </c>
      <c r="X55" s="161">
        <f t="shared" si="16"/>
        <v>0</v>
      </c>
    </row>
    <row r="56" spans="1:24" x14ac:dyDescent="0.2">
      <c r="A56" s="509"/>
      <c r="B56" s="13" t="s">
        <v>10</v>
      </c>
      <c r="C56" s="528"/>
      <c r="D56" s="319"/>
      <c r="E56" s="320"/>
      <c r="F56" s="321"/>
      <c r="G56" s="30">
        <f t="shared" ref="G56:G61" si="17">G12+G24+G39</f>
        <v>0</v>
      </c>
      <c r="H56" s="49" t="e">
        <f>G56/Ф_2a!G56*100</f>
        <v>#DIV/0!</v>
      </c>
      <c r="I56" s="170">
        <f t="shared" ref="I56:J61" si="18">I12+I24+I39</f>
        <v>0</v>
      </c>
      <c r="J56" s="30">
        <f t="shared" si="18"/>
        <v>0</v>
      </c>
      <c r="K56" s="49" t="e">
        <f>J56/Ф_2a!J56*100</f>
        <v>#DIV/0!</v>
      </c>
      <c r="L56" s="254">
        <f t="shared" ref="L56:M61" si="19">L12+L24+L39</f>
        <v>0</v>
      </c>
      <c r="M56" s="30">
        <f t="shared" si="19"/>
        <v>0</v>
      </c>
      <c r="N56" s="49" t="e">
        <f>M56/Ф_2a!M56*100</f>
        <v>#DIV/0!</v>
      </c>
      <c r="O56" s="158">
        <f t="shared" ref="O56:P61" si="20">O12+O24+O39</f>
        <v>0</v>
      </c>
      <c r="P56" s="30">
        <f t="shared" si="20"/>
        <v>0</v>
      </c>
      <c r="Q56" s="49" t="e">
        <f>P56/Ф_2a!P56*100</f>
        <v>#DIV/0!</v>
      </c>
      <c r="R56" s="158">
        <f t="shared" ref="R56:S61" si="21">R12+R24+R39</f>
        <v>0</v>
      </c>
      <c r="S56" s="30">
        <f t="shared" si="21"/>
        <v>0</v>
      </c>
      <c r="T56" s="49" t="e">
        <f>S56/Ф_2a!S56*100</f>
        <v>#DIV/0!</v>
      </c>
      <c r="U56" s="158">
        <f t="shared" ref="U56:U61" si="22">U12+U24+U39</f>
        <v>0</v>
      </c>
      <c r="V56" s="28">
        <f t="shared" si="15"/>
        <v>0</v>
      </c>
      <c r="W56" s="49" t="e">
        <f>V56/Ф_2a!V56*100</f>
        <v>#DIV/0!</v>
      </c>
      <c r="X56" s="158">
        <f t="shared" si="16"/>
        <v>0</v>
      </c>
    </row>
    <row r="57" spans="1:24" x14ac:dyDescent="0.2">
      <c r="A57" s="509"/>
      <c r="B57" s="13" t="s">
        <v>177</v>
      </c>
      <c r="C57" s="528"/>
      <c r="D57" s="319"/>
      <c r="E57" s="320"/>
      <c r="F57" s="321"/>
      <c r="G57" s="30">
        <f t="shared" si="17"/>
        <v>0</v>
      </c>
      <c r="H57" s="49" t="e">
        <f>G57/Ф_2a!G57*100</f>
        <v>#DIV/0!</v>
      </c>
      <c r="I57" s="170">
        <f t="shared" si="18"/>
        <v>0</v>
      </c>
      <c r="J57" s="30">
        <f t="shared" si="18"/>
        <v>0</v>
      </c>
      <c r="K57" s="49" t="e">
        <f>J57/Ф_2a!J57*100</f>
        <v>#DIV/0!</v>
      </c>
      <c r="L57" s="254">
        <f t="shared" si="19"/>
        <v>0</v>
      </c>
      <c r="M57" s="30">
        <f t="shared" si="19"/>
        <v>0</v>
      </c>
      <c r="N57" s="49" t="e">
        <f>M57/Ф_2a!M57*100</f>
        <v>#DIV/0!</v>
      </c>
      <c r="O57" s="158">
        <f t="shared" si="20"/>
        <v>0</v>
      </c>
      <c r="P57" s="30">
        <f t="shared" si="20"/>
        <v>0</v>
      </c>
      <c r="Q57" s="49" t="e">
        <f>P57/Ф_2a!P57*100</f>
        <v>#DIV/0!</v>
      </c>
      <c r="R57" s="158">
        <f t="shared" si="21"/>
        <v>0</v>
      </c>
      <c r="S57" s="30">
        <f t="shared" si="21"/>
        <v>0</v>
      </c>
      <c r="T57" s="49" t="e">
        <f>S57/Ф_2a!S57*100</f>
        <v>#DIV/0!</v>
      </c>
      <c r="U57" s="158">
        <f t="shared" si="22"/>
        <v>0</v>
      </c>
      <c r="V57" s="102">
        <f t="shared" si="15"/>
        <v>0</v>
      </c>
      <c r="W57" s="49" t="e">
        <f>V57/Ф_2a!V57*100</f>
        <v>#DIV/0!</v>
      </c>
      <c r="X57" s="158">
        <f t="shared" si="16"/>
        <v>0</v>
      </c>
    </row>
    <row r="58" spans="1:24" ht="12.75" thickBot="1" x14ac:dyDescent="0.25">
      <c r="A58" s="509"/>
      <c r="B58" s="25" t="s">
        <v>178</v>
      </c>
      <c r="C58" s="529"/>
      <c r="D58" s="319"/>
      <c r="E58" s="320"/>
      <c r="F58" s="321"/>
      <c r="G58" s="90">
        <f>G55+G56+G57</f>
        <v>0</v>
      </c>
      <c r="H58" s="54" t="e">
        <f>G58/Ф_2a!G58*100</f>
        <v>#DIV/0!</v>
      </c>
      <c r="I58" s="174">
        <f>I55+I56+I57</f>
        <v>0</v>
      </c>
      <c r="J58" s="90">
        <f>J55+J56+J57</f>
        <v>0</v>
      </c>
      <c r="K58" s="54" t="e">
        <f>J58/Ф_2a!J58*100</f>
        <v>#DIV/0!</v>
      </c>
      <c r="L58" s="255">
        <f>L55+L56+L57</f>
        <v>0</v>
      </c>
      <c r="M58" s="90">
        <f>M55+M56+M57</f>
        <v>0</v>
      </c>
      <c r="N58" s="54" t="e">
        <f>M58/Ф_2a!M58*100</f>
        <v>#DIV/0!</v>
      </c>
      <c r="O58" s="162">
        <f>O55+O56+O57</f>
        <v>0</v>
      </c>
      <c r="P58" s="90">
        <f>P55+P56+P57</f>
        <v>0</v>
      </c>
      <c r="Q58" s="54" t="e">
        <f>P58/Ф_2a!P58*100</f>
        <v>#DIV/0!</v>
      </c>
      <c r="R58" s="162">
        <f>R55+R56+R57</f>
        <v>0</v>
      </c>
      <c r="S58" s="90">
        <f>S55+S56+S57</f>
        <v>0</v>
      </c>
      <c r="T58" s="54" t="e">
        <f>S58/Ф_2a!S58*100</f>
        <v>#DIV/0!</v>
      </c>
      <c r="U58" s="162">
        <f>U55+U56+U57</f>
        <v>0</v>
      </c>
      <c r="V58" s="77">
        <f t="shared" ref="V58:X58" si="23">V55+V56+V57</f>
        <v>0</v>
      </c>
      <c r="W58" s="54" t="e">
        <f>V58/Ф_2a!V58*100</f>
        <v>#DIV/0!</v>
      </c>
      <c r="X58" s="162">
        <f t="shared" si="23"/>
        <v>0</v>
      </c>
    </row>
    <row r="59" spans="1:24" ht="12" customHeight="1" x14ac:dyDescent="0.2">
      <c r="A59" s="509"/>
      <c r="B59" s="15" t="s">
        <v>176</v>
      </c>
      <c r="C59" s="528" t="s">
        <v>17</v>
      </c>
      <c r="D59" s="319"/>
      <c r="E59" s="320"/>
      <c r="F59" s="321"/>
      <c r="G59" s="29">
        <f t="shared" si="17"/>
        <v>0</v>
      </c>
      <c r="H59" s="51" t="e">
        <f>G59/Ф_2a!G59*100</f>
        <v>#DIV/0!</v>
      </c>
      <c r="I59" s="173">
        <f t="shared" si="18"/>
        <v>0</v>
      </c>
      <c r="J59" s="29">
        <f t="shared" si="18"/>
        <v>0</v>
      </c>
      <c r="K59" s="51" t="e">
        <f>J59/Ф_2a!J59*100</f>
        <v>#DIV/0!</v>
      </c>
      <c r="L59" s="253">
        <f t="shared" si="19"/>
        <v>0</v>
      </c>
      <c r="M59" s="29">
        <f t="shared" si="19"/>
        <v>0</v>
      </c>
      <c r="N59" s="51" t="e">
        <f>M59/Ф_2a!M59*100</f>
        <v>#DIV/0!</v>
      </c>
      <c r="O59" s="161">
        <f t="shared" si="20"/>
        <v>0</v>
      </c>
      <c r="P59" s="29">
        <f t="shared" si="20"/>
        <v>0</v>
      </c>
      <c r="Q59" s="51" t="e">
        <f>P59/Ф_2a!P59*100</f>
        <v>#DIV/0!</v>
      </c>
      <c r="R59" s="161">
        <f t="shared" si="21"/>
        <v>0</v>
      </c>
      <c r="S59" s="29">
        <f t="shared" si="21"/>
        <v>0</v>
      </c>
      <c r="T59" s="51" t="e">
        <f>S59/Ф_2a!S59*100</f>
        <v>#DIV/0!</v>
      </c>
      <c r="U59" s="161">
        <f t="shared" si="22"/>
        <v>0</v>
      </c>
      <c r="V59" s="27">
        <f>G59+J59+M59+P59+S59</f>
        <v>0</v>
      </c>
      <c r="W59" s="51" t="e">
        <f>V59/Ф_2a!V59*100</f>
        <v>#DIV/0!</v>
      </c>
      <c r="X59" s="163">
        <f>I59+L59+O59+R59+U59</f>
        <v>0</v>
      </c>
    </row>
    <row r="60" spans="1:24" x14ac:dyDescent="0.2">
      <c r="A60" s="509"/>
      <c r="B60" s="13" t="s">
        <v>10</v>
      </c>
      <c r="C60" s="528"/>
      <c r="D60" s="319"/>
      <c r="E60" s="320"/>
      <c r="F60" s="321"/>
      <c r="G60" s="30">
        <f t="shared" si="17"/>
        <v>0</v>
      </c>
      <c r="H60" s="49" t="e">
        <f>G60/Ф_2a!G60*100</f>
        <v>#DIV/0!</v>
      </c>
      <c r="I60" s="170">
        <f t="shared" si="18"/>
        <v>0</v>
      </c>
      <c r="J60" s="30">
        <f t="shared" si="18"/>
        <v>0</v>
      </c>
      <c r="K60" s="49" t="e">
        <f>J60/Ф_2a!J60*100</f>
        <v>#DIV/0!</v>
      </c>
      <c r="L60" s="254">
        <f t="shared" si="19"/>
        <v>0</v>
      </c>
      <c r="M60" s="30">
        <f t="shared" si="19"/>
        <v>0</v>
      </c>
      <c r="N60" s="49" t="e">
        <f>M60/Ф_2a!M60*100</f>
        <v>#DIV/0!</v>
      </c>
      <c r="O60" s="158">
        <f t="shared" si="20"/>
        <v>0</v>
      </c>
      <c r="P60" s="30">
        <f t="shared" si="20"/>
        <v>0</v>
      </c>
      <c r="Q60" s="49" t="e">
        <f>P60/Ф_2a!P60*100</f>
        <v>#DIV/0!</v>
      </c>
      <c r="R60" s="158">
        <f t="shared" si="21"/>
        <v>0</v>
      </c>
      <c r="S60" s="30">
        <f t="shared" si="21"/>
        <v>0</v>
      </c>
      <c r="T60" s="49" t="e">
        <f>S60/Ф_2a!S60*100</f>
        <v>#DIV/0!</v>
      </c>
      <c r="U60" s="158">
        <f t="shared" si="22"/>
        <v>0</v>
      </c>
      <c r="V60" s="28">
        <f>G60+J60+M60+P60+S60</f>
        <v>0</v>
      </c>
      <c r="W60" s="49" t="e">
        <f>V60/Ф_2a!V60*100</f>
        <v>#DIV/0!</v>
      </c>
      <c r="X60" s="158">
        <f>I60+L60+O60+R60+U60</f>
        <v>0</v>
      </c>
    </row>
    <row r="61" spans="1:24" x14ac:dyDescent="0.2">
      <c r="A61" s="509"/>
      <c r="B61" s="13" t="s">
        <v>177</v>
      </c>
      <c r="C61" s="528"/>
      <c r="D61" s="319"/>
      <c r="E61" s="320"/>
      <c r="F61" s="321"/>
      <c r="G61" s="30">
        <f t="shared" si="17"/>
        <v>0</v>
      </c>
      <c r="H61" s="49" t="e">
        <f>G61/Ф_2a!G61*100</f>
        <v>#DIV/0!</v>
      </c>
      <c r="I61" s="170">
        <f t="shared" si="18"/>
        <v>0</v>
      </c>
      <c r="J61" s="91">
        <f t="shared" si="18"/>
        <v>0</v>
      </c>
      <c r="K61" s="49" t="e">
        <f>J61/Ф_2a!J61*100</f>
        <v>#DIV/0!</v>
      </c>
      <c r="L61" s="254">
        <f t="shared" si="19"/>
        <v>0</v>
      </c>
      <c r="M61" s="30">
        <f t="shared" si="19"/>
        <v>0</v>
      </c>
      <c r="N61" s="49" t="e">
        <f>M61/Ф_2a!M61*100</f>
        <v>#DIV/0!</v>
      </c>
      <c r="O61" s="158">
        <f t="shared" si="20"/>
        <v>0</v>
      </c>
      <c r="P61" s="30">
        <f t="shared" si="20"/>
        <v>0</v>
      </c>
      <c r="Q61" s="49" t="e">
        <f>P61/Ф_2a!P61*100</f>
        <v>#DIV/0!</v>
      </c>
      <c r="R61" s="158">
        <f t="shared" si="21"/>
        <v>0</v>
      </c>
      <c r="S61" s="30">
        <f t="shared" si="21"/>
        <v>0</v>
      </c>
      <c r="T61" s="49" t="e">
        <f>S61/Ф_2a!S61*100</f>
        <v>#DIV/0!</v>
      </c>
      <c r="U61" s="158">
        <f t="shared" si="22"/>
        <v>0</v>
      </c>
      <c r="V61" s="102">
        <f>G61+J61+M61+P61+S61</f>
        <v>0</v>
      </c>
      <c r="W61" s="49" t="e">
        <f>V61/Ф_2a!V61*100</f>
        <v>#DIV/0!</v>
      </c>
      <c r="X61" s="158">
        <f>I61+L61+O61+R61+U61</f>
        <v>0</v>
      </c>
    </row>
    <row r="62" spans="1:24" ht="12.75" thickBot="1" x14ac:dyDescent="0.25">
      <c r="A62" s="509"/>
      <c r="B62" s="25" t="s">
        <v>178</v>
      </c>
      <c r="C62" s="528"/>
      <c r="D62" s="319"/>
      <c r="E62" s="320"/>
      <c r="F62" s="321"/>
      <c r="G62" s="90">
        <f>G59+G60+G61</f>
        <v>0</v>
      </c>
      <c r="H62" s="54" t="e">
        <f>G62/Ф_2a!G62*100</f>
        <v>#DIV/0!</v>
      </c>
      <c r="I62" s="174">
        <f>I59+I60+I61</f>
        <v>0</v>
      </c>
      <c r="J62" s="90">
        <f>J59+J60+J61</f>
        <v>0</v>
      </c>
      <c r="K62" s="54" t="e">
        <f>J62/Ф_2a!J62*100</f>
        <v>#DIV/0!</v>
      </c>
      <c r="L62" s="255">
        <f>L59+L60+L61</f>
        <v>0</v>
      </c>
      <c r="M62" s="90">
        <f>M59+M60+M61</f>
        <v>0</v>
      </c>
      <c r="N62" s="54" t="e">
        <f>M62/Ф_2a!M62*100</f>
        <v>#DIV/0!</v>
      </c>
      <c r="O62" s="162">
        <f>O59+O60+O61</f>
        <v>0</v>
      </c>
      <c r="P62" s="90">
        <f>P59+P60+P61</f>
        <v>0</v>
      </c>
      <c r="Q62" s="54" t="e">
        <f>P62/Ф_2a!P62*100</f>
        <v>#DIV/0!</v>
      </c>
      <c r="R62" s="162">
        <f>R59+R60+R61</f>
        <v>0</v>
      </c>
      <c r="S62" s="90">
        <f>S59+S60+S61</f>
        <v>0</v>
      </c>
      <c r="T62" s="54" t="e">
        <f>S62/Ф_2a!S62*100</f>
        <v>#DIV/0!</v>
      </c>
      <c r="U62" s="162">
        <f>U59+U60+U61</f>
        <v>0</v>
      </c>
      <c r="V62" s="74">
        <f t="shared" ref="V62:X62" si="24">V59+V60+V61</f>
        <v>0</v>
      </c>
      <c r="W62" s="54" t="e">
        <f>V62/Ф_2a!V62*100</f>
        <v>#DIV/0!</v>
      </c>
      <c r="X62" s="159">
        <f t="shared" si="24"/>
        <v>0</v>
      </c>
    </row>
    <row r="63" spans="1:24" ht="12" customHeight="1" x14ac:dyDescent="0.2">
      <c r="A63" s="509"/>
      <c r="B63" s="15" t="s">
        <v>176</v>
      </c>
      <c r="C63" s="527" t="s">
        <v>18</v>
      </c>
      <c r="D63" s="319"/>
      <c r="E63" s="320"/>
      <c r="F63" s="321"/>
      <c r="G63" s="29">
        <f>G55+G59</f>
        <v>0</v>
      </c>
      <c r="H63" s="51" t="e">
        <f>G63/Ф_2a!G63*100</f>
        <v>#DIV/0!</v>
      </c>
      <c r="I63" s="161">
        <f t="shared" ref="I63:U63" si="25">I55+I59</f>
        <v>0</v>
      </c>
      <c r="J63" s="76">
        <f t="shared" si="25"/>
        <v>0</v>
      </c>
      <c r="K63" s="51" t="e">
        <f>J63/Ф_2a!J63*100</f>
        <v>#DIV/0!</v>
      </c>
      <c r="L63" s="173">
        <f t="shared" si="25"/>
        <v>0</v>
      </c>
      <c r="M63" s="29">
        <f t="shared" si="25"/>
        <v>0</v>
      </c>
      <c r="N63" s="51" t="e">
        <f>M63/Ф_2a!M63*100</f>
        <v>#DIV/0!</v>
      </c>
      <c r="O63" s="161">
        <f t="shared" si="25"/>
        <v>0</v>
      </c>
      <c r="P63" s="76">
        <f t="shared" si="25"/>
        <v>0</v>
      </c>
      <c r="Q63" s="51" t="e">
        <f>P63/Ф_2a!P63*100</f>
        <v>#DIV/0!</v>
      </c>
      <c r="R63" s="173">
        <f t="shared" si="25"/>
        <v>0</v>
      </c>
      <c r="S63" s="29">
        <f t="shared" si="25"/>
        <v>0</v>
      </c>
      <c r="T63" s="51" t="e">
        <f>S63/Ф_2a!S63*100</f>
        <v>#DIV/0!</v>
      </c>
      <c r="U63" s="161">
        <f t="shared" si="25"/>
        <v>0</v>
      </c>
      <c r="V63" s="101">
        <f>G63+J63+M63+P63+S63</f>
        <v>0</v>
      </c>
      <c r="W63" s="51" t="e">
        <f>V63/Ф_2a!V63*100</f>
        <v>#DIV/0!</v>
      </c>
      <c r="X63" s="161">
        <f>I63+L63+O63+R63+U63</f>
        <v>0</v>
      </c>
    </row>
    <row r="64" spans="1:24" x14ac:dyDescent="0.2">
      <c r="A64" s="509"/>
      <c r="B64" s="13" t="s">
        <v>10</v>
      </c>
      <c r="C64" s="528"/>
      <c r="D64" s="319"/>
      <c r="E64" s="320"/>
      <c r="F64" s="321"/>
      <c r="G64" s="30">
        <f t="shared" ref="G64:U65" si="26">G56+G60</f>
        <v>0</v>
      </c>
      <c r="H64" s="49" t="e">
        <f>G64/Ф_2a!G64*100</f>
        <v>#DIV/0!</v>
      </c>
      <c r="I64" s="158">
        <f t="shared" si="26"/>
        <v>0</v>
      </c>
      <c r="J64" s="28">
        <f t="shared" si="26"/>
        <v>0</v>
      </c>
      <c r="K64" s="49" t="e">
        <f>J64/Ф_2a!J64*100</f>
        <v>#DIV/0!</v>
      </c>
      <c r="L64" s="170">
        <f t="shared" si="26"/>
        <v>0</v>
      </c>
      <c r="M64" s="30">
        <f t="shared" si="26"/>
        <v>0</v>
      </c>
      <c r="N64" s="49" t="e">
        <f>M64/Ф_2a!M64*100</f>
        <v>#DIV/0!</v>
      </c>
      <c r="O64" s="158">
        <f t="shared" si="26"/>
        <v>0</v>
      </c>
      <c r="P64" s="28">
        <f t="shared" si="26"/>
        <v>0</v>
      </c>
      <c r="Q64" s="49" t="e">
        <f>P64/Ф_2a!P64*100</f>
        <v>#DIV/0!</v>
      </c>
      <c r="R64" s="170">
        <f t="shared" si="26"/>
        <v>0</v>
      </c>
      <c r="S64" s="30">
        <f t="shared" si="26"/>
        <v>0</v>
      </c>
      <c r="T64" s="49" t="e">
        <f>S64/Ф_2a!S64*100</f>
        <v>#DIV/0!</v>
      </c>
      <c r="U64" s="158">
        <f t="shared" si="26"/>
        <v>0</v>
      </c>
      <c r="V64" s="28">
        <f>G64+J64+M64+P64+S64</f>
        <v>0</v>
      </c>
      <c r="W64" s="49" t="e">
        <f>V64/Ф_2a!V64*100</f>
        <v>#DIV/0!</v>
      </c>
      <c r="X64" s="158">
        <f>I64+L64+O64+R64+U64</f>
        <v>0</v>
      </c>
    </row>
    <row r="65" spans="1:24" x14ac:dyDescent="0.2">
      <c r="A65" s="509"/>
      <c r="B65" s="13" t="s">
        <v>177</v>
      </c>
      <c r="C65" s="528"/>
      <c r="D65" s="319"/>
      <c r="E65" s="320"/>
      <c r="F65" s="321"/>
      <c r="G65" s="30">
        <f t="shared" si="26"/>
        <v>0</v>
      </c>
      <c r="H65" s="49" t="e">
        <f>G65/Ф_2a!G65*100</f>
        <v>#DIV/0!</v>
      </c>
      <c r="I65" s="158">
        <f t="shared" si="26"/>
        <v>0</v>
      </c>
      <c r="J65" s="28">
        <f t="shared" si="26"/>
        <v>0</v>
      </c>
      <c r="K65" s="49" t="e">
        <f>J65/Ф_2a!J65*100</f>
        <v>#DIV/0!</v>
      </c>
      <c r="L65" s="170">
        <f t="shared" si="26"/>
        <v>0</v>
      </c>
      <c r="M65" s="30">
        <f t="shared" si="26"/>
        <v>0</v>
      </c>
      <c r="N65" s="49" t="e">
        <f>M65/Ф_2a!M65*100</f>
        <v>#DIV/0!</v>
      </c>
      <c r="O65" s="158">
        <f t="shared" si="26"/>
        <v>0</v>
      </c>
      <c r="P65" s="28">
        <f t="shared" si="26"/>
        <v>0</v>
      </c>
      <c r="Q65" s="49" t="e">
        <f>P65/Ф_2a!P65*100</f>
        <v>#DIV/0!</v>
      </c>
      <c r="R65" s="170">
        <f t="shared" si="26"/>
        <v>0</v>
      </c>
      <c r="S65" s="30">
        <f t="shared" si="26"/>
        <v>0</v>
      </c>
      <c r="T65" s="49" t="e">
        <f>S65/Ф_2a!S65*100</f>
        <v>#DIV/0!</v>
      </c>
      <c r="U65" s="158">
        <f t="shared" si="26"/>
        <v>0</v>
      </c>
      <c r="V65" s="102">
        <f>G65+J65+M65+P65+S65</f>
        <v>0</v>
      </c>
      <c r="W65" s="49" t="e">
        <f>V65/Ф_2a!V65*100</f>
        <v>#DIV/0!</v>
      </c>
      <c r="X65" s="158">
        <f>I65+L65+O65+R65+U65</f>
        <v>0</v>
      </c>
    </row>
    <row r="66" spans="1:24" ht="12.75" thickBot="1" x14ac:dyDescent="0.25">
      <c r="A66" s="513"/>
      <c r="B66" s="25" t="s">
        <v>178</v>
      </c>
      <c r="C66" s="529"/>
      <c r="D66" s="319"/>
      <c r="E66" s="320"/>
      <c r="F66" s="321"/>
      <c r="G66" s="90">
        <f>G63+G64+G65</f>
        <v>0</v>
      </c>
      <c r="H66" s="50" t="e">
        <f>G66/Ф_2a!G66*100</f>
        <v>#DIV/0!</v>
      </c>
      <c r="I66" s="162">
        <f t="shared" ref="I66:X66" si="27">I63+I64+I65</f>
        <v>0</v>
      </c>
      <c r="J66" s="77">
        <f t="shared" si="27"/>
        <v>0</v>
      </c>
      <c r="K66" s="50" t="e">
        <f>J66/Ф_2a!J66*100</f>
        <v>#DIV/0!</v>
      </c>
      <c r="L66" s="174">
        <f t="shared" si="27"/>
        <v>0</v>
      </c>
      <c r="M66" s="90">
        <f t="shared" si="27"/>
        <v>0</v>
      </c>
      <c r="N66" s="50" t="e">
        <f>M66/Ф_2a!M66*100</f>
        <v>#DIV/0!</v>
      </c>
      <c r="O66" s="162">
        <f t="shared" si="27"/>
        <v>0</v>
      </c>
      <c r="P66" s="77">
        <f t="shared" si="27"/>
        <v>0</v>
      </c>
      <c r="Q66" s="50" t="e">
        <f>P66/Ф_2a!P66*100</f>
        <v>#DIV/0!</v>
      </c>
      <c r="R66" s="174">
        <f t="shared" si="27"/>
        <v>0</v>
      </c>
      <c r="S66" s="90">
        <f t="shared" si="27"/>
        <v>0</v>
      </c>
      <c r="T66" s="50" t="e">
        <f>S66/Ф_2a!S66*100</f>
        <v>#DIV/0!</v>
      </c>
      <c r="U66" s="162">
        <f t="shared" si="27"/>
        <v>0</v>
      </c>
      <c r="V66" s="77">
        <f t="shared" si="27"/>
        <v>0</v>
      </c>
      <c r="W66" s="50" t="e">
        <f>V66/Ф_2a!V66*100</f>
        <v>#DIV/0!</v>
      </c>
      <c r="X66" s="162">
        <f t="shared" si="27"/>
        <v>0</v>
      </c>
    </row>
    <row r="67" spans="1:24" ht="12" customHeight="1" x14ac:dyDescent="0.2">
      <c r="A67" s="496" t="s">
        <v>3</v>
      </c>
      <c r="B67" s="5" t="s">
        <v>176</v>
      </c>
      <c r="C67" s="493" t="s">
        <v>16</v>
      </c>
      <c r="D67" s="313">
        <v>1</v>
      </c>
      <c r="E67" s="314" t="s">
        <v>200</v>
      </c>
      <c r="F67" s="315">
        <v>1</v>
      </c>
      <c r="G67" s="471">
        <f>SUMIFS(Квитанции!Q:Q,Квитанции!B:B,G$8,Квитанции!D:D,$B67,Квитанции!E:E,$D67,Квитанции!K:K,$E67,Квитанции!F:F,$F67,Квитанции!C:C,0,Квитанции!J:J,1)</f>
        <v>0</v>
      </c>
      <c r="H67" s="203" t="e">
        <f>G67/Ф_2a!G67*100</f>
        <v>#DIV/0!</v>
      </c>
      <c r="I67" s="472">
        <f>SUMIFS(Квитанции!R:R,Квитанции!B:B,G$8,Квитанции!D:D,$B67,Квитанции!E:E,$D67,Квитанции!K:K,$E67,Квитанции!F:F,$F67,Квитанции!C:C,0,Квитанции!J:J,1)</f>
        <v>0</v>
      </c>
      <c r="J67" s="72">
        <f>SUMIFS(Квитанции!Q:Q,Квитанции!B:B,J$8,Квитанции!D:D,$B67,Квитанции!E:E,$D67,Квитанции!K:K,$E67,Квитанции!F:F,$F67,Квитанции!C:C,0,Квитанции!J:J,1)</f>
        <v>0</v>
      </c>
      <c r="K67" s="203" t="e">
        <f>J67/Ф_2a!J67*100</f>
        <v>#DIV/0!</v>
      </c>
      <c r="L67" s="167">
        <f>SUMIFS(Квитанции!R:R,Квитанции!B:B,J$8,Квитанции!D:D,$B67,Квитанции!E:E,$D67,Квитанции!K:K,$E67,Квитанции!F:F,$F67,Квитанции!C:C,0,Квитанции!J:J,1)</f>
        <v>0</v>
      </c>
      <c r="M67" s="84">
        <f>SUMIFS(Квитанции!Q:Q,Квитанции!B:B,M$8,Квитанции!D:D,$B67,Квитанции!E:E,$D67,Квитанции!K:K,$E67,Квитанции!F:F,$F67,Квитанции!C:C,0,Квитанции!J:J,1)</f>
        <v>0</v>
      </c>
      <c r="N67" s="203" t="e">
        <f>M67/Ф_2a!M67*100</f>
        <v>#DIV/0!</v>
      </c>
      <c r="O67" s="155">
        <f>SUMIFS(Квитанции!R:R,Квитанции!B:B,M$8,Квитанции!D:D,$B67,Квитанции!E:E,$D67,Квитанции!K:K,$E67,Квитанции!F:F,$F67,Квитанции!C:C,0,Квитанции!J:J,1)</f>
        <v>0</v>
      </c>
      <c r="P67" s="72">
        <f>SUMIFS(Квитанции!Q:Q,Квитанции!B:B,P$8,Квитанции!D:D,$B67,Квитанции!E:E,$D67,Квитанции!K:K,$E67,Квитанции!F:F,$F67,Квитанции!C:C,0,Квитанции!J:J,1)</f>
        <v>0</v>
      </c>
      <c r="Q67" s="203" t="e">
        <f>P67/Ф_2a!P67*100</f>
        <v>#DIV/0!</v>
      </c>
      <c r="R67" s="167">
        <f>SUMIFS(Квитанции!R:R,Квитанции!B:B,P$8,Квитанции!D:D,$B67,Квитанции!E:E,$D67,Квитанции!K:K,$E67,Квитанции!F:F,$F67,Квитанции!C:C,0,Квитанции!J:J,1)</f>
        <v>0</v>
      </c>
      <c r="S67" s="84">
        <f>SUMIFS(Квитанции!Q:Q,Квитанции!B:B,S$8,Квитанции!D:D,$B67,Квитанции!E:E,$D67,Квитанции!K:K,$E67,Квитанции!F:F,$F67,Квитанции!C:C,0,Квитанции!J:J,1)</f>
        <v>0</v>
      </c>
      <c r="T67" s="203" t="e">
        <f>S67/Ф_2a!S67*100</f>
        <v>#DIV/0!</v>
      </c>
      <c r="U67" s="155">
        <f>SUMIFS(Квитанции!R:R,Квитанции!B:B,S$8,Квитанции!D:D,$B67,Квитанции!E:E,$D67,Квитанции!K:K,$E67,Квитанции!F:F,$F67,Квитанции!C:C,0,Квитанции!J:J,1)</f>
        <v>0</v>
      </c>
      <c r="V67" s="101">
        <f>G67+J67+M67+P67+S67</f>
        <v>0</v>
      </c>
      <c r="W67" s="53" t="e">
        <f>V67/Ф_2a!V67*100</f>
        <v>#DIV/0!</v>
      </c>
      <c r="X67" s="161">
        <f>I67+L67+O67+R67+U67</f>
        <v>0</v>
      </c>
    </row>
    <row r="68" spans="1:24" x14ac:dyDescent="0.2">
      <c r="A68" s="497"/>
      <c r="B68" s="7" t="s">
        <v>10</v>
      </c>
      <c r="C68" s="494"/>
      <c r="D68" s="313">
        <v>1</v>
      </c>
      <c r="E68" s="314" t="s">
        <v>200</v>
      </c>
      <c r="F68" s="315">
        <v>1</v>
      </c>
      <c r="G68" s="84">
        <f>SUMIFS(Квитанции!Q:Q,Квитанции!B:B,G$8,Квитанции!D:D,$B68,Квитанции!E:E,$D68,Квитанции!K:K,$E68,Квитанции!F:F,$F68,Квитанции!C:C,0,Квитанции!J:J,1)</f>
        <v>0</v>
      </c>
      <c r="H68" s="47" t="e">
        <f>G68/Ф_2a!G68*100</f>
        <v>#DIV/0!</v>
      </c>
      <c r="I68" s="155">
        <f>SUMIFS(Квитанции!R:R,Квитанции!B:B,G$8,Квитанции!D:D,$B68,Квитанции!E:E,$D68,Квитанции!K:K,$E68,Квитанции!F:F,$F68,Квитанции!C:C,0,Квитанции!J:J,1)</f>
        <v>0</v>
      </c>
      <c r="J68" s="72">
        <f>SUMIFS(Квитанции!Q:Q,Квитанции!B:B,J$8,Квитанции!D:D,$B68,Квитанции!E:E,$D68,Квитанции!K:K,$E68,Квитанции!F:F,$F68,Квитанции!C:C,0,Квитанции!J:J,1)</f>
        <v>0</v>
      </c>
      <c r="K68" s="47" t="e">
        <f>J68/Ф_2a!J68*100</f>
        <v>#DIV/0!</v>
      </c>
      <c r="L68" s="167">
        <f>SUMIFS(Квитанции!R:R,Квитанции!B:B,J$8,Квитанции!D:D,$B68,Квитанции!E:E,$D68,Квитанции!K:K,$E68,Квитанции!F:F,$F68,Квитанции!C:C,0,Квитанции!J:J,1)</f>
        <v>0</v>
      </c>
      <c r="M68" s="84">
        <f>SUMIFS(Квитанции!Q:Q,Квитанции!B:B,M$8,Квитанции!D:D,$B68,Квитанции!E:E,$D68,Квитанции!K:K,$E68,Квитанции!F:F,$F68,Квитанции!C:C,0,Квитанции!J:J,1)</f>
        <v>0</v>
      </c>
      <c r="N68" s="47" t="e">
        <f>M68/Ф_2a!M68*100</f>
        <v>#DIV/0!</v>
      </c>
      <c r="O68" s="155">
        <f>SUMIFS(Квитанции!R:R,Квитанции!B:B,M$8,Квитанции!D:D,$B68,Квитанции!E:E,$D68,Квитанции!K:K,$E68,Квитанции!F:F,$F68,Квитанции!C:C,0,Квитанции!J:J,1)</f>
        <v>0</v>
      </c>
      <c r="P68" s="72">
        <f>SUMIFS(Квитанции!Q:Q,Квитанции!B:B,P$8,Квитанции!D:D,$B68,Квитанции!E:E,$D68,Квитанции!K:K,$E68,Квитанции!F:F,$F68,Квитанции!C:C,0,Квитанции!J:J,1)</f>
        <v>0</v>
      </c>
      <c r="Q68" s="47" t="e">
        <f>P68/Ф_2a!P68*100</f>
        <v>#DIV/0!</v>
      </c>
      <c r="R68" s="167">
        <f>SUMIFS(Квитанции!R:R,Квитанции!B:B,P$8,Квитанции!D:D,$B68,Квитанции!E:E,$D68,Квитанции!K:K,$E68,Квитанции!F:F,$F68,Квитанции!C:C,0,Квитанции!J:J,1)</f>
        <v>0</v>
      </c>
      <c r="S68" s="84">
        <f>SUMIFS(Квитанции!Q:Q,Квитанции!B:B,S$8,Квитанции!D:D,$B68,Квитанции!E:E,$D68,Квитанции!K:K,$E68,Квитанции!F:F,$F68,Квитанции!C:C,0,Квитанции!J:J,1)</f>
        <v>0</v>
      </c>
      <c r="T68" s="47" t="e">
        <f>S68/Ф_2a!S68*100</f>
        <v>#DIV/0!</v>
      </c>
      <c r="U68" s="155">
        <f>SUMIFS(Квитанции!R:R,Квитанции!B:B,S$8,Квитанции!D:D,$B68,Квитанции!E:E,$D68,Квитанции!K:K,$E68,Квитанции!F:F,$F68,Квитанции!C:C,0,Квитанции!J:J,1)</f>
        <v>0</v>
      </c>
      <c r="V68" s="28">
        <f>G68+J68+M68+P68+S68</f>
        <v>0</v>
      </c>
      <c r="W68" s="49" t="e">
        <f>V68/Ф_2a!V68*100</f>
        <v>#DIV/0!</v>
      </c>
      <c r="X68" s="158">
        <f>I68+L68+O68+R68+U68</f>
        <v>0</v>
      </c>
    </row>
    <row r="69" spans="1:24" x14ac:dyDescent="0.2">
      <c r="A69" s="497"/>
      <c r="B69" s="7" t="s">
        <v>177</v>
      </c>
      <c r="C69" s="494"/>
      <c r="D69" s="313">
        <v>1</v>
      </c>
      <c r="E69" s="314" t="s">
        <v>200</v>
      </c>
      <c r="F69" s="315">
        <v>1</v>
      </c>
      <c r="G69" s="89">
        <f>SUMIFS(Квитанции!Q:Q,Квитанции!B:B,G$8,Квитанции!D:D,$B69,Квитанции!E:E,$D69,Квитанции!K:K,$E69,Квитанции!F:F,$F69,Квитанции!C:C,0,Квитанции!J:J,1)</f>
        <v>0</v>
      </c>
      <c r="H69" s="47" t="e">
        <f>G69/Ф_2a!G69*100</f>
        <v>#DIV/0!</v>
      </c>
      <c r="I69" s="160">
        <f>SUMIFS(Квитанции!R:R,Квитанции!B:B,G$8,Квитанции!D:D,$B69,Квитанции!E:E,$D69,Квитанции!K:K,$E69,Квитанции!F:F,$F69,Квитанции!C:C,0,Квитанции!J:J,1)</f>
        <v>0</v>
      </c>
      <c r="J69" s="72">
        <f>SUMIFS(Квитанции!Q:Q,Квитанции!B:B,J$8,Квитанции!D:D,$B69,Квитанции!E:E,$D69,Квитанции!K:K,$E69,Квитанции!F:F,$F69,Квитанции!C:C,0,Квитанции!J:J,1)</f>
        <v>0</v>
      </c>
      <c r="K69" s="47" t="e">
        <f>J69/Ф_2a!J69*100</f>
        <v>#DIV/0!</v>
      </c>
      <c r="L69" s="167">
        <f>SUMIFS(Квитанции!R:R,Квитанции!B:B,J$8,Квитанции!D:D,$B69,Квитанции!E:E,$D69,Квитанции!K:K,$E69,Квитанции!F:F,$F69,Квитанции!C:C,0,Квитанции!J:J,1)</f>
        <v>0</v>
      </c>
      <c r="M69" s="84">
        <f>SUMIFS(Квитанции!Q:Q,Квитанции!B:B,M$8,Квитанции!D:D,$B69,Квитанции!E:E,$D69,Квитанции!K:K,$E69,Квитанции!F:F,$F69,Квитанции!C:C,0,Квитанции!J:J,1)</f>
        <v>0</v>
      </c>
      <c r="N69" s="47" t="e">
        <f>M69/Ф_2a!M69*100</f>
        <v>#DIV/0!</v>
      </c>
      <c r="O69" s="155">
        <f>SUMIFS(Квитанции!R:R,Квитанции!B:B,M$8,Квитанции!D:D,$B69,Квитанции!E:E,$D69,Квитанции!K:K,$E69,Квитанции!F:F,$F69,Квитанции!C:C,0,Квитанции!J:J,1)</f>
        <v>0</v>
      </c>
      <c r="P69" s="72">
        <f>SUMIFS(Квитанции!Q:Q,Квитанции!B:B,P$8,Квитанции!D:D,$B69,Квитанции!E:E,$D69,Квитанции!K:K,$E69,Квитанции!F:F,$F69,Квитанции!C:C,0,Квитанции!J:J,1)</f>
        <v>0</v>
      </c>
      <c r="Q69" s="47" t="e">
        <f>P69/Ф_2a!P69*100</f>
        <v>#DIV/0!</v>
      </c>
      <c r="R69" s="167">
        <f>SUMIFS(Квитанции!R:R,Квитанции!B:B,P$8,Квитанции!D:D,$B69,Квитанции!E:E,$D69,Квитанции!K:K,$E69,Квитанции!F:F,$F69,Квитанции!C:C,0,Квитанции!J:J,1)</f>
        <v>0</v>
      </c>
      <c r="S69" s="84">
        <f>SUMIFS(Квитанции!Q:Q,Квитанции!B:B,S$8,Квитанции!D:D,$B69,Квитанции!E:E,$D69,Квитанции!K:K,$E69,Квитанции!F:F,$F69,Квитанции!C:C,0,Квитанции!J:J,1)</f>
        <v>0</v>
      </c>
      <c r="T69" s="47" t="e">
        <f>S69/Ф_2a!S69*100</f>
        <v>#DIV/0!</v>
      </c>
      <c r="U69" s="155">
        <f>SUMIFS(Квитанции!R:R,Квитанции!B:B,S$8,Квитанции!D:D,$B69,Квитанции!E:E,$D69,Квитанции!K:K,$E69,Квитанции!F:F,$F69,Квитанции!C:C,0,Квитанции!J:J,1)</f>
        <v>0</v>
      </c>
      <c r="V69" s="102">
        <f>G69+J69+M69+P69+S69</f>
        <v>0</v>
      </c>
      <c r="W69" s="49" t="e">
        <f>V69/Ф_2a!V69*100</f>
        <v>#DIV/0!</v>
      </c>
      <c r="X69" s="158">
        <f>I69+L69+O69+R69+U69</f>
        <v>0</v>
      </c>
    </row>
    <row r="70" spans="1:24" ht="12.75" thickBot="1" x14ac:dyDescent="0.25">
      <c r="A70" s="497"/>
      <c r="B70" s="8" t="s">
        <v>178</v>
      </c>
      <c r="C70" s="495"/>
      <c r="D70" s="313"/>
      <c r="E70" s="314"/>
      <c r="F70" s="315"/>
      <c r="G70" s="85">
        <f>G67+G68+G69</f>
        <v>0</v>
      </c>
      <c r="H70" s="388" t="e">
        <f>G70/Ф_2a!G70*100</f>
        <v>#DIV/0!</v>
      </c>
      <c r="I70" s="156">
        <f t="shared" ref="I70:X70" si="28">I67+I68+I69</f>
        <v>0</v>
      </c>
      <c r="J70" s="73">
        <f t="shared" si="28"/>
        <v>0</v>
      </c>
      <c r="K70" s="388" t="e">
        <f>J70/Ф_2a!J70*100</f>
        <v>#DIV/0!</v>
      </c>
      <c r="L70" s="168">
        <f t="shared" si="28"/>
        <v>0</v>
      </c>
      <c r="M70" s="85">
        <f t="shared" si="28"/>
        <v>0</v>
      </c>
      <c r="N70" s="388" t="e">
        <f>M70/Ф_2a!M70*100</f>
        <v>#DIV/0!</v>
      </c>
      <c r="O70" s="156">
        <f t="shared" si="28"/>
        <v>0</v>
      </c>
      <c r="P70" s="73">
        <f t="shared" si="28"/>
        <v>0</v>
      </c>
      <c r="Q70" s="388" t="e">
        <f>P70/Ф_2a!P70*100</f>
        <v>#DIV/0!</v>
      </c>
      <c r="R70" s="168">
        <f t="shared" si="28"/>
        <v>0</v>
      </c>
      <c r="S70" s="85">
        <f t="shared" si="28"/>
        <v>0</v>
      </c>
      <c r="T70" s="388" t="e">
        <f>S70/Ф_2a!S70*100</f>
        <v>#DIV/0!</v>
      </c>
      <c r="U70" s="156">
        <f t="shared" si="28"/>
        <v>0</v>
      </c>
      <c r="V70" s="77">
        <f t="shared" si="28"/>
        <v>0</v>
      </c>
      <c r="W70" s="54" t="e">
        <f>V70/Ф_2a!V70*100</f>
        <v>#DIV/0!</v>
      </c>
      <c r="X70" s="162">
        <f t="shared" si="28"/>
        <v>0</v>
      </c>
    </row>
    <row r="71" spans="1:24" x14ac:dyDescent="0.2">
      <c r="A71" s="497"/>
      <c r="B71" s="5" t="s">
        <v>176</v>
      </c>
      <c r="C71" s="494" t="s">
        <v>17</v>
      </c>
      <c r="D71" s="313">
        <v>3</v>
      </c>
      <c r="E71" s="314" t="s">
        <v>200</v>
      </c>
      <c r="F71" s="315">
        <v>1</v>
      </c>
      <c r="G71" s="145">
        <f>SUMIFS(Квитанции!Q:Q,Квитанции!B:B,G$8,Квитанции!D:D,$B71,Квитанции!E:E,$D71,Квитанции!K:K,$E71,Квитанции!F:F,$F71,Квитанции!C:C,0,Квитанции!J:J,1)</f>
        <v>0</v>
      </c>
      <c r="H71" s="46" t="e">
        <f>G71/Ф_2a!G71*100</f>
        <v>#DIV/0!</v>
      </c>
      <c r="I71" s="198">
        <f>SUMIFS(Квитанции!R:R,Квитанции!B:B,G$8,Квитанции!D:D,$B71,Квитанции!E:E,$D71,Квитанции!K:K,$E71,Квитанции!F:F,$F71,Квитанции!C:C,0,Квитанции!J:J,1)</f>
        <v>0</v>
      </c>
      <c r="J71" s="72">
        <f>SUMIFS(Квитанции!Q:Q,Квитанции!B:B,J$8,Квитанции!D:D,$B71,Квитанции!E:E,$D71,Квитанции!K:K,$E71,Квитанции!F:F,$F71,Квитанции!C:C,0,Квитанции!J:J,1)</f>
        <v>0</v>
      </c>
      <c r="K71" s="46" t="e">
        <f>J71/Ф_2a!J71*100</f>
        <v>#DIV/0!</v>
      </c>
      <c r="L71" s="167">
        <f>SUMIFS(Квитанции!R:R,Квитанции!B:B,J$8,Квитанции!D:D,$B71,Квитанции!E:E,$D71,Квитанции!K:K,$E71,Квитанции!F:F,$F71,Квитанции!C:C,0,Квитанции!J:J,1)</f>
        <v>0</v>
      </c>
      <c r="M71" s="84">
        <f>SUMIFS(Квитанции!Q:Q,Квитанции!B:B,M$8,Квитанции!D:D,$B71,Квитанции!E:E,$D71,Квитанции!K:K,$E71,Квитанции!F:F,$F71,Квитанции!C:C,0,Квитанции!J:J,1)</f>
        <v>0</v>
      </c>
      <c r="N71" s="46" t="e">
        <f>M71/Ф_2a!M71*100</f>
        <v>#DIV/0!</v>
      </c>
      <c r="O71" s="155">
        <f>SUMIFS(Квитанции!R:R,Квитанции!B:B,M$8,Квитанции!D:D,$B71,Квитанции!E:E,$D71,Квитанции!K:K,$E71,Квитанции!F:F,$F71,Квитанции!C:C,0,Квитанции!J:J,1)</f>
        <v>0</v>
      </c>
      <c r="P71" s="72">
        <f>SUMIFS(Квитанции!Q:Q,Квитанции!B:B,P$8,Квитанции!D:D,$B71,Квитанции!E:E,$D71,Квитанции!K:K,$E71,Квитанции!F:F,$F71,Квитанции!C:C,0,Квитанции!J:J,1)</f>
        <v>0</v>
      </c>
      <c r="Q71" s="46" t="e">
        <f>P71/Ф_2a!P71*100</f>
        <v>#DIV/0!</v>
      </c>
      <c r="R71" s="167">
        <f>SUMIFS(Квитанции!R:R,Квитанции!B:B,P$8,Квитанции!D:D,$B71,Квитанции!E:E,$D71,Квитанции!K:K,$E71,Квитанции!F:F,$F71,Квитанции!C:C,0,Квитанции!J:J,1)</f>
        <v>0</v>
      </c>
      <c r="S71" s="84">
        <f>SUMIFS(Квитанции!Q:Q,Квитанции!B:B,S$8,Квитанции!D:D,$B71,Квитанции!E:E,$D71,Квитанции!K:K,$E71,Квитанции!F:F,$F71,Квитанции!C:C,0,Квитанции!J:J,1)</f>
        <v>0</v>
      </c>
      <c r="T71" s="46" t="e">
        <f>S71/Ф_2a!S71*100</f>
        <v>#DIV/0!</v>
      </c>
      <c r="U71" s="155">
        <f>SUMIFS(Квитанции!R:R,Квитанции!B:B,S$8,Квитанции!D:D,$B71,Квитанции!E:E,$D71,Квитанции!K:K,$E71,Квитанции!F:F,$F71,Квитанции!C:C,0,Квитанции!J:J,1)</f>
        <v>0</v>
      </c>
      <c r="V71" s="27">
        <f>G71+J71+M71+P71+S71</f>
        <v>0</v>
      </c>
      <c r="W71" s="51" t="e">
        <f>V71/Ф_2a!V71*100</f>
        <v>#DIV/0!</v>
      </c>
      <c r="X71" s="163">
        <f>I71+L71+O71+R71+U71</f>
        <v>0</v>
      </c>
    </row>
    <row r="72" spans="1:24" x14ac:dyDescent="0.2">
      <c r="A72" s="497"/>
      <c r="B72" s="7" t="s">
        <v>10</v>
      </c>
      <c r="C72" s="494"/>
      <c r="D72" s="313">
        <v>3</v>
      </c>
      <c r="E72" s="314" t="s">
        <v>200</v>
      </c>
      <c r="F72" s="315">
        <v>1</v>
      </c>
      <c r="G72" s="84">
        <f>SUMIFS(Квитанции!Q:Q,Квитанции!B:B,G$8,Квитанции!D:D,$B72,Квитанции!E:E,$D72,Квитанции!K:K,$E72,Квитанции!F:F,$F72,Квитанции!C:C,0,Квитанции!J:J,1)</f>
        <v>0</v>
      </c>
      <c r="H72" s="47" t="e">
        <f>G72/Ф_2a!G72*100</f>
        <v>#DIV/0!</v>
      </c>
      <c r="I72" s="155">
        <f>SUMIFS(Квитанции!R:R,Квитанции!B:B,G$8,Квитанции!D:D,$B72,Квитанции!E:E,$D72,Квитанции!K:K,$E72,Квитанции!F:F,$F72,Квитанции!C:C,0,Квитанции!J:J,1)</f>
        <v>0</v>
      </c>
      <c r="J72" s="72">
        <f>SUMIFS(Квитанции!Q:Q,Квитанции!B:B,J$8,Квитанции!D:D,$B72,Квитанции!E:E,$D72,Квитанции!K:K,$E72,Квитанции!F:F,$F72,Квитанции!C:C,0,Квитанции!J:J,1)</f>
        <v>0</v>
      </c>
      <c r="K72" s="47" t="e">
        <f>J72/Ф_2a!J72*100</f>
        <v>#DIV/0!</v>
      </c>
      <c r="L72" s="167">
        <f>SUMIFS(Квитанции!R:R,Квитанции!B:B,J$8,Квитанции!D:D,$B72,Квитанции!E:E,$D72,Квитанции!K:K,$E72,Квитанции!F:F,$F72,Квитанции!C:C,0,Квитанции!J:J,1)</f>
        <v>0</v>
      </c>
      <c r="M72" s="84">
        <f>SUMIFS(Квитанции!Q:Q,Квитанции!B:B,M$8,Квитанции!D:D,$B72,Квитанции!E:E,$D72,Квитанции!K:K,$E72,Квитанции!F:F,$F72,Квитанции!C:C,0,Квитанции!J:J,1)</f>
        <v>0</v>
      </c>
      <c r="N72" s="47" t="e">
        <f>M72/Ф_2a!M72*100</f>
        <v>#DIV/0!</v>
      </c>
      <c r="O72" s="155">
        <f>SUMIFS(Квитанции!R:R,Квитанции!B:B,M$8,Квитанции!D:D,$B72,Квитанции!E:E,$D72,Квитанции!K:K,$E72,Квитанции!F:F,$F72,Квитанции!C:C,0,Квитанции!J:J,1)</f>
        <v>0</v>
      </c>
      <c r="P72" s="72">
        <f>SUMIFS(Квитанции!Q:Q,Квитанции!B:B,P$8,Квитанции!D:D,$B72,Квитанции!E:E,$D72,Квитанции!K:K,$E72,Квитанции!F:F,$F72,Квитанции!C:C,0,Квитанции!J:J,1)</f>
        <v>0</v>
      </c>
      <c r="Q72" s="47" t="e">
        <f>P72/Ф_2a!P72*100</f>
        <v>#DIV/0!</v>
      </c>
      <c r="R72" s="167">
        <f>SUMIFS(Квитанции!R:R,Квитанции!B:B,P$8,Квитанции!D:D,$B72,Квитанции!E:E,$D72,Квитанции!K:K,$E72,Квитанции!F:F,$F72,Квитанции!C:C,0,Квитанции!J:J,1)</f>
        <v>0</v>
      </c>
      <c r="S72" s="84">
        <f>SUMIFS(Квитанции!Q:Q,Квитанции!B:B,S$8,Квитанции!D:D,$B72,Квитанции!E:E,$D72,Квитанции!K:K,$E72,Квитанции!F:F,$F72,Квитанции!C:C,0,Квитанции!J:J,1)</f>
        <v>0</v>
      </c>
      <c r="T72" s="47" t="e">
        <f>S72/Ф_2a!S72*100</f>
        <v>#DIV/0!</v>
      </c>
      <c r="U72" s="155">
        <f>SUMIFS(Квитанции!R:R,Квитанции!B:B,S$8,Квитанции!D:D,$B72,Квитанции!E:E,$D72,Квитанции!K:K,$E72,Квитанции!F:F,$F72,Квитанции!C:C,0,Квитанции!J:J,1)</f>
        <v>0</v>
      </c>
      <c r="V72" s="28">
        <f>G72+J72+M72+P72+S72</f>
        <v>0</v>
      </c>
      <c r="W72" s="49" t="e">
        <f>V72/Ф_2a!V72*100</f>
        <v>#DIV/0!</v>
      </c>
      <c r="X72" s="158">
        <f>I72+L72+O72+R72+U72</f>
        <v>0</v>
      </c>
    </row>
    <row r="73" spans="1:24" x14ac:dyDescent="0.2">
      <c r="A73" s="497"/>
      <c r="B73" s="7" t="s">
        <v>177</v>
      </c>
      <c r="C73" s="494"/>
      <c r="D73" s="313">
        <v>3</v>
      </c>
      <c r="E73" s="314" t="s">
        <v>200</v>
      </c>
      <c r="F73" s="315">
        <v>1</v>
      </c>
      <c r="G73" s="89">
        <f>SUMIFS(Квитанции!Q:Q,Квитанции!B:B,G$8,Квитанции!D:D,$B73,Квитанции!E:E,$D73,Квитанции!K:K,$E73,Квитанции!F:F,$F73,Квитанции!C:C,0,Квитанции!J:J,1)</f>
        <v>0</v>
      </c>
      <c r="H73" s="47" t="e">
        <f>G73/Ф_2a!G73*100</f>
        <v>#DIV/0!</v>
      </c>
      <c r="I73" s="160">
        <f>SUMIFS(Квитанции!R:R,Квитанции!B:B,G$8,Квитанции!D:D,$B73,Квитанции!E:E,$D73,Квитанции!K:K,$E73,Квитанции!F:F,$F73,Квитанции!C:C,0,Квитанции!J:J,1)</f>
        <v>0</v>
      </c>
      <c r="J73" s="72">
        <f>SUMIFS(Квитанции!Q:Q,Квитанции!B:B,J$8,Квитанции!D:D,$B73,Квитанции!E:E,$D73,Квитанции!K:K,$E73,Квитанции!F:F,$F73,Квитанции!C:C,0,Квитанции!J:J,1)</f>
        <v>0</v>
      </c>
      <c r="K73" s="47" t="e">
        <f>J73/Ф_2a!J73*100</f>
        <v>#DIV/0!</v>
      </c>
      <c r="L73" s="167">
        <f>SUMIFS(Квитанции!R:R,Квитанции!B:B,J$8,Квитанции!D:D,$B73,Квитанции!E:E,$D73,Квитанции!K:K,$E73,Квитанции!F:F,$F73,Квитанции!C:C,0,Квитанции!J:J,1)</f>
        <v>0</v>
      </c>
      <c r="M73" s="84">
        <f>SUMIFS(Квитанции!Q:Q,Квитанции!B:B,M$8,Квитанции!D:D,$B73,Квитанции!E:E,$D73,Квитанции!K:K,$E73,Квитанции!F:F,$F73,Квитанции!C:C,0,Квитанции!J:J,1)</f>
        <v>0</v>
      </c>
      <c r="N73" s="47" t="e">
        <f>M73/Ф_2a!M73*100</f>
        <v>#DIV/0!</v>
      </c>
      <c r="O73" s="155">
        <f>SUMIFS(Квитанции!R:R,Квитанции!B:B,M$8,Квитанции!D:D,$B73,Квитанции!E:E,$D73,Квитанции!K:K,$E73,Квитанции!F:F,$F73,Квитанции!C:C,0,Квитанции!J:J,1)</f>
        <v>0</v>
      </c>
      <c r="P73" s="72">
        <f>SUMIFS(Квитанции!Q:Q,Квитанции!B:B,P$8,Квитанции!D:D,$B73,Квитанции!E:E,$D73,Квитанции!K:K,$E73,Квитанции!F:F,$F73,Квитанции!C:C,0,Квитанции!J:J,1)</f>
        <v>0</v>
      </c>
      <c r="Q73" s="47" t="e">
        <f>P73/Ф_2a!P73*100</f>
        <v>#DIV/0!</v>
      </c>
      <c r="R73" s="167">
        <f>SUMIFS(Квитанции!R:R,Квитанции!B:B,P$8,Квитанции!D:D,$B73,Квитанции!E:E,$D73,Квитанции!K:K,$E73,Квитанции!F:F,$F73,Квитанции!C:C,0,Квитанции!J:J,1)</f>
        <v>0</v>
      </c>
      <c r="S73" s="84">
        <f>SUMIFS(Квитанции!Q:Q,Квитанции!B:B,S$8,Квитанции!D:D,$B73,Квитанции!E:E,$D73,Квитанции!K:K,$E73,Квитанции!F:F,$F73,Квитанции!C:C,0,Квитанции!J:J,1)</f>
        <v>0</v>
      </c>
      <c r="T73" s="47" t="e">
        <f>S73/Ф_2a!S73*100</f>
        <v>#DIV/0!</v>
      </c>
      <c r="U73" s="155">
        <f>SUMIFS(Квитанции!R:R,Квитанции!B:B,S$8,Квитанции!D:D,$B73,Квитанции!E:E,$D73,Квитанции!K:K,$E73,Квитанции!F:F,$F73,Квитанции!C:C,0,Квитанции!J:J,1)</f>
        <v>0</v>
      </c>
      <c r="V73" s="102">
        <f>G73+J73+M73+P73+S73</f>
        <v>0</v>
      </c>
      <c r="W73" s="49" t="e">
        <f>V73/Ф_2a!V73*100</f>
        <v>#DIV/0!</v>
      </c>
      <c r="X73" s="158">
        <f>I73+L73+O73+R73+U73</f>
        <v>0</v>
      </c>
    </row>
    <row r="74" spans="1:24" ht="12.75" thickBot="1" x14ac:dyDescent="0.25">
      <c r="A74" s="497"/>
      <c r="B74" s="8" t="s">
        <v>178</v>
      </c>
      <c r="C74" s="494"/>
      <c r="D74" s="313"/>
      <c r="E74" s="314"/>
      <c r="F74" s="315"/>
      <c r="G74" s="92">
        <f>G71+G72+G73</f>
        <v>0</v>
      </c>
      <c r="H74" s="48" t="e">
        <f>G74/Ф_2a!G74*100</f>
        <v>#DIV/0!</v>
      </c>
      <c r="I74" s="164">
        <f t="shared" ref="I74:X74" si="29">I71+I72+I73</f>
        <v>0</v>
      </c>
      <c r="J74" s="79">
        <f t="shared" si="29"/>
        <v>0</v>
      </c>
      <c r="K74" s="48" t="e">
        <f>J74/Ф_2a!J74*100</f>
        <v>#DIV/0!</v>
      </c>
      <c r="L74" s="176">
        <f t="shared" si="29"/>
        <v>0</v>
      </c>
      <c r="M74" s="92">
        <f t="shared" si="29"/>
        <v>0</v>
      </c>
      <c r="N74" s="48" t="e">
        <f>M74/Ф_2a!M74*100</f>
        <v>#DIV/0!</v>
      </c>
      <c r="O74" s="164">
        <f t="shared" si="29"/>
        <v>0</v>
      </c>
      <c r="P74" s="79">
        <f t="shared" si="29"/>
        <v>0</v>
      </c>
      <c r="Q74" s="48" t="e">
        <f>P74/Ф_2a!P74*100</f>
        <v>#DIV/0!</v>
      </c>
      <c r="R74" s="176">
        <f t="shared" si="29"/>
        <v>0</v>
      </c>
      <c r="S74" s="92">
        <f t="shared" si="29"/>
        <v>0</v>
      </c>
      <c r="T74" s="48" t="e">
        <f>S74/Ф_2a!S74*100</f>
        <v>#DIV/0!</v>
      </c>
      <c r="U74" s="164">
        <f t="shared" si="29"/>
        <v>0</v>
      </c>
      <c r="V74" s="74">
        <f t="shared" si="29"/>
        <v>0</v>
      </c>
      <c r="W74" s="50" t="e">
        <f>V74/Ф_2a!V74*100</f>
        <v>#DIV/0!</v>
      </c>
      <c r="X74" s="159">
        <f t="shared" si="29"/>
        <v>0</v>
      </c>
    </row>
    <row r="75" spans="1:24" x14ac:dyDescent="0.2">
      <c r="A75" s="497"/>
      <c r="B75" s="5" t="s">
        <v>176</v>
      </c>
      <c r="C75" s="493" t="s">
        <v>18</v>
      </c>
      <c r="D75" s="313"/>
      <c r="E75" s="314"/>
      <c r="F75" s="315"/>
      <c r="G75" s="83">
        <f>G67+G71</f>
        <v>0</v>
      </c>
      <c r="H75" s="203" t="e">
        <f>G75/Ф_2a!G75*100</f>
        <v>#DIV/0!</v>
      </c>
      <c r="I75" s="154">
        <f t="shared" ref="I75:U75" si="30">I67+I71</f>
        <v>0</v>
      </c>
      <c r="J75" s="71">
        <f t="shared" si="30"/>
        <v>0</v>
      </c>
      <c r="K75" s="203" t="e">
        <f>J75/Ф_2a!J75*100</f>
        <v>#DIV/0!</v>
      </c>
      <c r="L75" s="166">
        <f t="shared" si="30"/>
        <v>0</v>
      </c>
      <c r="M75" s="83">
        <f t="shared" si="30"/>
        <v>0</v>
      </c>
      <c r="N75" s="203" t="e">
        <f>M75/Ф_2a!M75*100</f>
        <v>#DIV/0!</v>
      </c>
      <c r="O75" s="154">
        <f t="shared" si="30"/>
        <v>0</v>
      </c>
      <c r="P75" s="71">
        <f t="shared" si="30"/>
        <v>0</v>
      </c>
      <c r="Q75" s="203" t="e">
        <f>P75/Ф_2a!P75*100</f>
        <v>#DIV/0!</v>
      </c>
      <c r="R75" s="166">
        <f t="shared" si="30"/>
        <v>0</v>
      </c>
      <c r="S75" s="83">
        <f t="shared" si="30"/>
        <v>0</v>
      </c>
      <c r="T75" s="203" t="e">
        <f>S75/Ф_2a!S75*100</f>
        <v>#DIV/0!</v>
      </c>
      <c r="U75" s="154">
        <f t="shared" si="30"/>
        <v>0</v>
      </c>
      <c r="V75" s="101">
        <f>G75+J75+M75+P75+S75</f>
        <v>0</v>
      </c>
      <c r="W75" s="53" t="e">
        <f>V75/Ф_2a!V75*100</f>
        <v>#DIV/0!</v>
      </c>
      <c r="X75" s="161">
        <f>I75+L75+O75+R75+U75</f>
        <v>0</v>
      </c>
    </row>
    <row r="76" spans="1:24" x14ac:dyDescent="0.2">
      <c r="A76" s="497"/>
      <c r="B76" s="7" t="s">
        <v>10</v>
      </c>
      <c r="C76" s="494"/>
      <c r="D76" s="313"/>
      <c r="E76" s="314"/>
      <c r="F76" s="315"/>
      <c r="G76" s="84">
        <f t="shared" ref="G76:U77" si="31">G68+G72</f>
        <v>0</v>
      </c>
      <c r="H76" s="47" t="e">
        <f>G76/Ф_2a!G76*100</f>
        <v>#DIV/0!</v>
      </c>
      <c r="I76" s="155">
        <f t="shared" si="31"/>
        <v>0</v>
      </c>
      <c r="J76" s="72">
        <f t="shared" si="31"/>
        <v>0</v>
      </c>
      <c r="K76" s="47" t="e">
        <f>J76/Ф_2a!J76*100</f>
        <v>#DIV/0!</v>
      </c>
      <c r="L76" s="167">
        <f t="shared" si="31"/>
        <v>0</v>
      </c>
      <c r="M76" s="84">
        <f t="shared" si="31"/>
        <v>0</v>
      </c>
      <c r="N76" s="47" t="e">
        <f>M76/Ф_2a!M76*100</f>
        <v>#DIV/0!</v>
      </c>
      <c r="O76" s="155">
        <f t="shared" si="31"/>
        <v>0</v>
      </c>
      <c r="P76" s="72">
        <f t="shared" si="31"/>
        <v>0</v>
      </c>
      <c r="Q76" s="47" t="e">
        <f>P76/Ф_2a!P76*100</f>
        <v>#DIV/0!</v>
      </c>
      <c r="R76" s="167">
        <f t="shared" si="31"/>
        <v>0</v>
      </c>
      <c r="S76" s="84">
        <f t="shared" si="31"/>
        <v>0</v>
      </c>
      <c r="T76" s="47" t="e">
        <f>S76/Ф_2a!S76*100</f>
        <v>#DIV/0!</v>
      </c>
      <c r="U76" s="155">
        <f t="shared" si="31"/>
        <v>0</v>
      </c>
      <c r="V76" s="28">
        <f>G76+J76+M76+P76+S76</f>
        <v>0</v>
      </c>
      <c r="W76" s="49" t="e">
        <f>V76/Ф_2a!V76*100</f>
        <v>#DIV/0!</v>
      </c>
      <c r="X76" s="158">
        <f>I76+L76+O76+R76+U76</f>
        <v>0</v>
      </c>
    </row>
    <row r="77" spans="1:24" x14ac:dyDescent="0.2">
      <c r="A77" s="497"/>
      <c r="B77" s="7" t="s">
        <v>177</v>
      </c>
      <c r="C77" s="494"/>
      <c r="D77" s="313"/>
      <c r="E77" s="314"/>
      <c r="F77" s="315"/>
      <c r="G77" s="84">
        <f t="shared" si="31"/>
        <v>0</v>
      </c>
      <c r="H77" s="47" t="e">
        <f>G77/Ф_2a!G77*100</f>
        <v>#DIV/0!</v>
      </c>
      <c r="I77" s="155">
        <f t="shared" si="31"/>
        <v>0</v>
      </c>
      <c r="J77" s="72">
        <f t="shared" si="31"/>
        <v>0</v>
      </c>
      <c r="K77" s="47" t="e">
        <f>J77/Ф_2a!J77*100</f>
        <v>#DIV/0!</v>
      </c>
      <c r="L77" s="167">
        <f t="shared" si="31"/>
        <v>0</v>
      </c>
      <c r="M77" s="84">
        <f t="shared" si="31"/>
        <v>0</v>
      </c>
      <c r="N77" s="47" t="e">
        <f>M77/Ф_2a!M77*100</f>
        <v>#DIV/0!</v>
      </c>
      <c r="O77" s="155">
        <f t="shared" si="31"/>
        <v>0</v>
      </c>
      <c r="P77" s="72">
        <f t="shared" si="31"/>
        <v>0</v>
      </c>
      <c r="Q77" s="47" t="e">
        <f>P77/Ф_2a!P77*100</f>
        <v>#DIV/0!</v>
      </c>
      <c r="R77" s="167">
        <f t="shared" si="31"/>
        <v>0</v>
      </c>
      <c r="S77" s="84">
        <f t="shared" si="31"/>
        <v>0</v>
      </c>
      <c r="T77" s="47" t="e">
        <f>S77/Ф_2a!S77*100</f>
        <v>#DIV/0!</v>
      </c>
      <c r="U77" s="155">
        <f t="shared" si="31"/>
        <v>0</v>
      </c>
      <c r="V77" s="102">
        <f>G77+J77+M77+P77+S77</f>
        <v>0</v>
      </c>
      <c r="W77" s="49" t="e">
        <f>V77/Ф_2a!V77*100</f>
        <v>#DIV/0!</v>
      </c>
      <c r="X77" s="158">
        <f>I77+L77+O77+R77+U77</f>
        <v>0</v>
      </c>
    </row>
    <row r="78" spans="1:24" ht="12.75" thickBot="1" x14ac:dyDescent="0.25">
      <c r="A78" s="497"/>
      <c r="B78" s="8" t="s">
        <v>178</v>
      </c>
      <c r="C78" s="495"/>
      <c r="D78" s="313"/>
      <c r="E78" s="314"/>
      <c r="F78" s="315"/>
      <c r="G78" s="92">
        <f>G75+G76+G77</f>
        <v>0</v>
      </c>
      <c r="H78" s="48" t="e">
        <f>G78/Ф_2a!G78*100</f>
        <v>#DIV/0!</v>
      </c>
      <c r="I78" s="164">
        <f t="shared" ref="I78:X78" si="32">I75+I76+I77</f>
        <v>0</v>
      </c>
      <c r="J78" s="79">
        <f t="shared" si="32"/>
        <v>0</v>
      </c>
      <c r="K78" s="48" t="e">
        <f>J78/Ф_2a!J78*100</f>
        <v>#DIV/0!</v>
      </c>
      <c r="L78" s="176">
        <f t="shared" si="32"/>
        <v>0</v>
      </c>
      <c r="M78" s="92">
        <f t="shared" si="32"/>
        <v>0</v>
      </c>
      <c r="N78" s="48" t="e">
        <f>M78/Ф_2a!M78*100</f>
        <v>#DIV/0!</v>
      </c>
      <c r="O78" s="164">
        <f t="shared" si="32"/>
        <v>0</v>
      </c>
      <c r="P78" s="79">
        <f t="shared" si="32"/>
        <v>0</v>
      </c>
      <c r="Q78" s="48" t="e">
        <f>P78/Ф_2a!P78*100</f>
        <v>#DIV/0!</v>
      </c>
      <c r="R78" s="176">
        <f t="shared" si="32"/>
        <v>0</v>
      </c>
      <c r="S78" s="92">
        <f t="shared" si="32"/>
        <v>0</v>
      </c>
      <c r="T78" s="48" t="e">
        <f>S78/Ф_2a!S78*100</f>
        <v>#DIV/0!</v>
      </c>
      <c r="U78" s="164">
        <f t="shared" si="32"/>
        <v>0</v>
      </c>
      <c r="V78" s="77">
        <f t="shared" si="32"/>
        <v>0</v>
      </c>
      <c r="W78" s="50" t="e">
        <f>V78/Ф_2a!V78*100</f>
        <v>#DIV/0!</v>
      </c>
      <c r="X78" s="162">
        <f t="shared" si="32"/>
        <v>0</v>
      </c>
    </row>
    <row r="79" spans="1:24" ht="12.4" customHeight="1" x14ac:dyDescent="0.2">
      <c r="A79" s="508" t="s">
        <v>34</v>
      </c>
      <c r="B79" s="5" t="s">
        <v>176</v>
      </c>
      <c r="C79" s="494" t="s">
        <v>16</v>
      </c>
      <c r="D79" s="313">
        <v>1</v>
      </c>
      <c r="E79" s="314" t="s">
        <v>200</v>
      </c>
      <c r="F79" s="315">
        <v>2</v>
      </c>
      <c r="G79" s="145">
        <f>SUMIFS(Квитанции!Q:Q,Квитанции!B:B,G$8,Квитанции!D:D,$B79,Квитанции!E:E,$D79,Квитанции!K:K,$E79,Квитанции!F:F,$F79,Квитанции!C:C,0,Квитанции!J:J,1)</f>
        <v>0</v>
      </c>
      <c r="H79" s="203" t="e">
        <f>G79/Ф_2a!G79*100</f>
        <v>#DIV/0!</v>
      </c>
      <c r="I79" s="198">
        <f>SUMIFS(Квитанции!R:R,Квитанции!B:B,G$8,Квитанции!D:D,$B79,Квитанции!E:E,$D79,Квитанции!K:K,$E79,Квитанции!F:F,$F79,Квитанции!C:C,0,Квитанции!J:J,1)</f>
        <v>0</v>
      </c>
      <c r="J79" s="72">
        <f>SUMIFS(Квитанции!Q:Q,Квитанции!B:B,J$8,Квитанции!D:D,$B79,Квитанции!E:E,$D79,Квитанции!K:K,$E79,Квитанции!F:F,$F79,Квитанции!C:C,0,Квитанции!J:J,1)</f>
        <v>0</v>
      </c>
      <c r="K79" s="203" t="e">
        <f>J79/Ф_2a!J79*100</f>
        <v>#DIV/0!</v>
      </c>
      <c r="L79" s="167">
        <f>SUMIFS(Квитанции!R:R,Квитанции!B:B,J$8,Квитанции!D:D,$B79,Квитанции!E:E,$D79,Квитанции!K:K,$E79,Квитанции!F:F,$F79,Квитанции!C:C,0,Квитанции!J:J,1)</f>
        <v>0</v>
      </c>
      <c r="M79" s="84">
        <f>SUMIFS(Квитанции!Q:Q,Квитанции!B:B,M$8,Квитанции!D:D,$B79,Квитанции!E:E,$D79,Квитанции!K:K,$E79,Квитанции!F:F,$F79,Квитанции!C:C,0,Квитанции!J:J,1)</f>
        <v>0</v>
      </c>
      <c r="N79" s="203" t="e">
        <f>M79/Ф_2a!M79*100</f>
        <v>#DIV/0!</v>
      </c>
      <c r="O79" s="155">
        <f>SUMIFS(Квитанции!R:R,Квитанции!B:B,M$8,Квитанции!D:D,$B79,Квитанции!E:E,$D79,Квитанции!K:K,$E79,Квитанции!F:F,$F79,Квитанции!C:C,0,Квитанции!J:J,1)</f>
        <v>0</v>
      </c>
      <c r="P79" s="72">
        <f>SUMIFS(Квитанции!Q:Q,Квитанции!B:B,P$8,Квитанции!D:D,$B79,Квитанции!E:E,$D79,Квитанции!K:K,$E79,Квитанции!F:F,$F79,Квитанции!C:C,0,Квитанции!J:J,1)</f>
        <v>0</v>
      </c>
      <c r="Q79" s="203" t="e">
        <f>P79/Ф_2a!P79*100</f>
        <v>#DIV/0!</v>
      </c>
      <c r="R79" s="167">
        <f>SUMIFS(Квитанции!R:R,Квитанции!B:B,P$8,Квитанции!D:D,$B79,Квитанции!E:E,$D79,Квитанции!K:K,$E79,Квитанции!F:F,$F79,Квитанции!C:C,0,Квитанции!J:J,1)</f>
        <v>0</v>
      </c>
      <c r="S79" s="84">
        <f>SUMIFS(Квитанции!Q:Q,Квитанции!B:B,S$8,Квитанции!D:D,$B79,Квитанции!E:E,$D79,Квитанции!K:K,$E79,Квитанции!F:F,$F79,Квитанции!C:C,0,Квитанции!J:J,1)</f>
        <v>0</v>
      </c>
      <c r="T79" s="203" t="e">
        <f>S79/Ф_2a!S79*100</f>
        <v>#DIV/0!</v>
      </c>
      <c r="U79" s="155">
        <f>SUMIFS(Квитанции!R:R,Квитанции!B:B,S$8,Квитанции!D:D,$B79,Квитанции!E:E,$D79,Квитанции!K:K,$E79,Квитанции!F:F,$F79,Квитанции!C:C,0,Квитанции!J:J,1)</f>
        <v>0</v>
      </c>
      <c r="V79" s="27">
        <f>G79+J79+M79+P79+S79</f>
        <v>0</v>
      </c>
      <c r="W79" s="53" t="e">
        <f>V79/Ф_2a!V79*100</f>
        <v>#DIV/0!</v>
      </c>
      <c r="X79" s="163">
        <f>I79+L79+O79+R79+U79</f>
        <v>0</v>
      </c>
    </row>
    <row r="80" spans="1:24" ht="12.4" customHeight="1" x14ac:dyDescent="0.2">
      <c r="A80" s="509"/>
      <c r="B80" s="7" t="s">
        <v>10</v>
      </c>
      <c r="C80" s="494"/>
      <c r="D80" s="313">
        <v>1</v>
      </c>
      <c r="E80" s="314" t="s">
        <v>200</v>
      </c>
      <c r="F80" s="315">
        <v>2</v>
      </c>
      <c r="G80" s="84">
        <f>SUMIFS(Квитанции!Q:Q,Квитанции!B:B,G$8,Квитанции!D:D,$B80,Квитанции!E:E,$D80,Квитанции!K:K,$E80,Квитанции!F:F,$F80,Квитанции!C:C,0,Квитанции!J:J,1)</f>
        <v>0</v>
      </c>
      <c r="H80" s="47" t="e">
        <f>G80/Ф_2a!G80*100</f>
        <v>#DIV/0!</v>
      </c>
      <c r="I80" s="155">
        <f>SUMIFS(Квитанции!R:R,Квитанции!B:B,G$8,Квитанции!D:D,$B80,Квитанции!E:E,$D80,Квитанции!K:K,$E80,Квитанции!F:F,$F80,Квитанции!C:C,0,Квитанции!J:J,1)</f>
        <v>0</v>
      </c>
      <c r="J80" s="72">
        <f>SUMIFS(Квитанции!Q:Q,Квитанции!B:B,J$8,Квитанции!D:D,$B80,Квитанции!E:E,$D80,Квитанции!K:K,$E80,Квитанции!F:F,$F80,Квитанции!C:C,0,Квитанции!J:J,1)</f>
        <v>0</v>
      </c>
      <c r="K80" s="47" t="e">
        <f>J80/Ф_2a!J80*100</f>
        <v>#DIV/0!</v>
      </c>
      <c r="L80" s="167">
        <f>SUMIFS(Квитанции!R:R,Квитанции!B:B,J$8,Квитанции!D:D,$B80,Квитанции!E:E,$D80,Квитанции!K:K,$E80,Квитанции!F:F,$F80,Квитанции!C:C,0,Квитанции!J:J,1)</f>
        <v>0</v>
      </c>
      <c r="M80" s="84">
        <f>SUMIFS(Квитанции!Q:Q,Квитанции!B:B,M$8,Квитанции!D:D,$B80,Квитанции!E:E,$D80,Квитанции!K:K,$E80,Квитанции!F:F,$F80,Квитанции!C:C,0,Квитанции!J:J,1)</f>
        <v>0</v>
      </c>
      <c r="N80" s="47" t="e">
        <f>M80/Ф_2a!M80*100</f>
        <v>#DIV/0!</v>
      </c>
      <c r="O80" s="155">
        <f>SUMIFS(Квитанции!R:R,Квитанции!B:B,M$8,Квитанции!D:D,$B80,Квитанции!E:E,$D80,Квитанции!K:K,$E80,Квитанции!F:F,$F80,Квитанции!C:C,0,Квитанции!J:J,1)</f>
        <v>0</v>
      </c>
      <c r="P80" s="72">
        <f>SUMIFS(Квитанции!Q:Q,Квитанции!B:B,P$8,Квитанции!D:D,$B80,Квитанции!E:E,$D80,Квитанции!K:K,$E80,Квитанции!F:F,$F80,Квитанции!C:C,0,Квитанции!J:J,1)</f>
        <v>0</v>
      </c>
      <c r="Q80" s="47" t="e">
        <f>P80/Ф_2a!P80*100</f>
        <v>#DIV/0!</v>
      </c>
      <c r="R80" s="167">
        <f>SUMIFS(Квитанции!R:R,Квитанции!B:B,P$8,Квитанции!D:D,$B80,Квитанции!E:E,$D80,Квитанции!K:K,$E80,Квитанции!F:F,$F80,Квитанции!C:C,0,Квитанции!J:J,1)</f>
        <v>0</v>
      </c>
      <c r="S80" s="84">
        <f>SUMIFS(Квитанции!Q:Q,Квитанции!B:B,S$8,Квитанции!D:D,$B80,Квитанции!E:E,$D80,Квитанции!K:K,$E80,Квитанции!F:F,$F80,Квитанции!C:C,0,Квитанции!J:J,1)</f>
        <v>0</v>
      </c>
      <c r="T80" s="47" t="e">
        <f>S80/Ф_2a!S80*100</f>
        <v>#DIV/0!</v>
      </c>
      <c r="U80" s="155">
        <f>SUMIFS(Квитанции!R:R,Квитанции!B:B,S$8,Квитанции!D:D,$B80,Квитанции!E:E,$D80,Квитанции!K:K,$E80,Квитанции!F:F,$F80,Квитанции!C:C,0,Квитанции!J:J,1)</f>
        <v>0</v>
      </c>
      <c r="V80" s="28">
        <f>G80+J80+M80+P80+S80</f>
        <v>0</v>
      </c>
      <c r="W80" s="49" t="e">
        <f>V80/Ф_2a!V80*100</f>
        <v>#DIV/0!</v>
      </c>
      <c r="X80" s="158">
        <f>I80+L80+O80+R80+U80</f>
        <v>0</v>
      </c>
    </row>
    <row r="81" spans="1:24" ht="12.4" customHeight="1" x14ac:dyDescent="0.2">
      <c r="A81" s="509"/>
      <c r="B81" s="7" t="s">
        <v>177</v>
      </c>
      <c r="C81" s="494"/>
      <c r="D81" s="313">
        <v>1</v>
      </c>
      <c r="E81" s="314" t="s">
        <v>200</v>
      </c>
      <c r="F81" s="315">
        <v>2</v>
      </c>
      <c r="G81" s="89">
        <f>SUMIFS(Квитанции!Q:Q,Квитанции!B:B,G$8,Квитанции!D:D,$B81,Квитанции!E:E,$D81,Квитанции!K:K,$E81,Квитанции!F:F,$F81,Квитанции!C:C,0,Квитанции!J:J,1)</f>
        <v>0</v>
      </c>
      <c r="H81" s="47" t="e">
        <f>G81/Ф_2a!G81*100</f>
        <v>#DIV/0!</v>
      </c>
      <c r="I81" s="160">
        <f>SUMIFS(Квитанции!R:R,Квитанции!B:B,G$8,Квитанции!D:D,$B81,Квитанции!E:E,$D81,Квитанции!K:K,$E81,Квитанции!F:F,$F81,Квитанции!C:C,0,Квитанции!J:J,1)</f>
        <v>0</v>
      </c>
      <c r="J81" s="72">
        <f>SUMIFS(Квитанции!Q:Q,Квитанции!B:B,J$8,Квитанции!D:D,$B81,Квитанции!E:E,$D81,Квитанции!K:K,$E81,Квитанции!F:F,$F81,Квитанции!C:C,0,Квитанции!J:J,1)</f>
        <v>0</v>
      </c>
      <c r="K81" s="47" t="e">
        <f>J81/Ф_2a!J81*100</f>
        <v>#DIV/0!</v>
      </c>
      <c r="L81" s="167">
        <f>SUMIFS(Квитанции!R:R,Квитанции!B:B,J$8,Квитанции!D:D,$B81,Квитанции!E:E,$D81,Квитанции!K:K,$E81,Квитанции!F:F,$F81,Квитанции!C:C,0,Квитанции!J:J,1)</f>
        <v>0</v>
      </c>
      <c r="M81" s="84">
        <f>SUMIFS(Квитанции!Q:Q,Квитанции!B:B,M$8,Квитанции!D:D,$B81,Квитанции!E:E,$D81,Квитанции!K:K,$E81,Квитанции!F:F,$F81,Квитанции!C:C,0,Квитанции!J:J,1)</f>
        <v>0</v>
      </c>
      <c r="N81" s="47" t="e">
        <f>M81/Ф_2a!M81*100</f>
        <v>#DIV/0!</v>
      </c>
      <c r="O81" s="155">
        <f>SUMIFS(Квитанции!R:R,Квитанции!B:B,M$8,Квитанции!D:D,$B81,Квитанции!E:E,$D81,Квитанции!K:K,$E81,Квитанции!F:F,$F81,Квитанции!C:C,0,Квитанции!J:J,1)</f>
        <v>0</v>
      </c>
      <c r="P81" s="72">
        <f>SUMIFS(Квитанции!Q:Q,Квитанции!B:B,P$8,Квитанции!D:D,$B81,Квитанции!E:E,$D81,Квитанции!K:K,$E81,Квитанции!F:F,$F81,Квитанции!C:C,0,Квитанции!J:J,1)</f>
        <v>0</v>
      </c>
      <c r="Q81" s="47" t="e">
        <f>P81/Ф_2a!P81*100</f>
        <v>#DIV/0!</v>
      </c>
      <c r="R81" s="167">
        <f>SUMIFS(Квитанции!R:R,Квитанции!B:B,P$8,Квитанции!D:D,$B81,Квитанции!E:E,$D81,Квитанции!K:K,$E81,Квитанции!F:F,$F81,Квитанции!C:C,0,Квитанции!J:J,1)</f>
        <v>0</v>
      </c>
      <c r="S81" s="84">
        <f>SUMIFS(Квитанции!Q:Q,Квитанции!B:B,S$8,Квитанции!D:D,$B81,Квитанции!E:E,$D81,Квитанции!K:K,$E81,Квитанции!F:F,$F81,Квитанции!C:C,0,Квитанции!J:J,1)</f>
        <v>0</v>
      </c>
      <c r="T81" s="47" t="e">
        <f>S81/Ф_2a!S81*100</f>
        <v>#DIV/0!</v>
      </c>
      <c r="U81" s="155">
        <f>SUMIFS(Квитанции!R:R,Квитанции!B:B,S$8,Квитанции!D:D,$B81,Квитанции!E:E,$D81,Квитанции!K:K,$E81,Квитанции!F:F,$F81,Квитанции!C:C,0,Квитанции!J:J,1)</f>
        <v>0</v>
      </c>
      <c r="V81" s="102">
        <f>G81+J81+M81+P81+S81</f>
        <v>0</v>
      </c>
      <c r="W81" s="49" t="e">
        <f>V81/Ф_2a!V81*100</f>
        <v>#DIV/0!</v>
      </c>
      <c r="X81" s="158">
        <f>I81+L81+O81+R81+U81</f>
        <v>0</v>
      </c>
    </row>
    <row r="82" spans="1:24" ht="12.4" customHeight="1" thickBot="1" x14ac:dyDescent="0.25">
      <c r="A82" s="509"/>
      <c r="B82" s="8" t="s">
        <v>178</v>
      </c>
      <c r="C82" s="494"/>
      <c r="D82" s="313"/>
      <c r="E82" s="314"/>
      <c r="F82" s="315"/>
      <c r="G82" s="85">
        <f>G79+G80+G81</f>
        <v>0</v>
      </c>
      <c r="H82" s="388" t="e">
        <f>G82/Ф_2a!G82*100</f>
        <v>#DIV/0!</v>
      </c>
      <c r="I82" s="156">
        <f t="shared" ref="I82:X82" si="33">I79+I80+I81</f>
        <v>0</v>
      </c>
      <c r="J82" s="73">
        <f t="shared" si="33"/>
        <v>0</v>
      </c>
      <c r="K82" s="388" t="e">
        <f>J82/Ф_2a!J82*100</f>
        <v>#DIV/0!</v>
      </c>
      <c r="L82" s="168">
        <f t="shared" si="33"/>
        <v>0</v>
      </c>
      <c r="M82" s="85">
        <f t="shared" si="33"/>
        <v>0</v>
      </c>
      <c r="N82" s="388" t="e">
        <f>M82/Ф_2a!M82*100</f>
        <v>#DIV/0!</v>
      </c>
      <c r="O82" s="156">
        <f t="shared" si="33"/>
        <v>0</v>
      </c>
      <c r="P82" s="73">
        <f t="shared" si="33"/>
        <v>0</v>
      </c>
      <c r="Q82" s="388" t="e">
        <f>P82/Ф_2a!P82*100</f>
        <v>#DIV/0!</v>
      </c>
      <c r="R82" s="168">
        <f t="shared" si="33"/>
        <v>0</v>
      </c>
      <c r="S82" s="85">
        <f t="shared" si="33"/>
        <v>0</v>
      </c>
      <c r="T82" s="388" t="e">
        <f>S82/Ф_2a!S82*100</f>
        <v>#DIV/0!</v>
      </c>
      <c r="U82" s="156">
        <f t="shared" si="33"/>
        <v>0</v>
      </c>
      <c r="V82" s="74">
        <f t="shared" si="33"/>
        <v>0</v>
      </c>
      <c r="W82" s="54" t="e">
        <f>V82/Ф_2a!V82*100</f>
        <v>#DIV/0!</v>
      </c>
      <c r="X82" s="159">
        <f t="shared" si="33"/>
        <v>0</v>
      </c>
    </row>
    <row r="83" spans="1:24" ht="12.4" customHeight="1" x14ac:dyDescent="0.2">
      <c r="A83" s="509"/>
      <c r="B83" s="5" t="s">
        <v>176</v>
      </c>
      <c r="C83" s="493" t="s">
        <v>17</v>
      </c>
      <c r="D83" s="313">
        <v>3</v>
      </c>
      <c r="E83" s="314" t="s">
        <v>200</v>
      </c>
      <c r="F83" s="315">
        <v>2</v>
      </c>
      <c r="G83" s="145">
        <f>SUMIFS(Квитанции!Q:Q,Квитанции!B:B,G$8,Квитанции!D:D,$B83,Квитанции!E:E,$D83,Квитанции!K:K,$E83,Квитанции!F:F,$F83,Квитанции!C:C,0,Квитанции!J:J,1)</f>
        <v>0</v>
      </c>
      <c r="H83" s="46" t="e">
        <f>G83/Ф_2a!G83*100</f>
        <v>#DIV/0!</v>
      </c>
      <c r="I83" s="198">
        <f>SUMIFS(Квитанции!R:R,Квитанции!B:B,G$8,Квитанции!D:D,$B83,Квитанции!E:E,$D83,Квитанции!K:K,$E83,Квитанции!F:F,$F83,Квитанции!C:C,0,Квитанции!J:J,1)</f>
        <v>0</v>
      </c>
      <c r="J83" s="72">
        <f>SUMIFS(Квитанции!Q:Q,Квитанции!B:B,J$8,Квитанции!D:D,$B83,Квитанции!E:E,$D83,Квитанции!K:K,$E83,Квитанции!F:F,$F83,Квитанции!C:C,0,Квитанции!J:J,1)</f>
        <v>0</v>
      </c>
      <c r="K83" s="46" t="e">
        <f>J83/Ф_2a!J83*100</f>
        <v>#DIV/0!</v>
      </c>
      <c r="L83" s="167">
        <f>SUMIFS(Квитанции!R:R,Квитанции!B:B,J$8,Квитанции!D:D,$B83,Квитанции!E:E,$D83,Квитанции!K:K,$E83,Квитанции!F:F,$F83,Квитанции!C:C,0,Квитанции!J:J,1)</f>
        <v>0</v>
      </c>
      <c r="M83" s="84">
        <f>SUMIFS(Квитанции!Q:Q,Квитанции!B:B,M$8,Квитанции!D:D,$B83,Квитанции!E:E,$D83,Квитанции!K:K,$E83,Квитанции!F:F,$F83,Квитанции!C:C,0,Квитанции!J:J,1)</f>
        <v>0</v>
      </c>
      <c r="N83" s="46" t="e">
        <f>M83/Ф_2a!M83*100</f>
        <v>#DIV/0!</v>
      </c>
      <c r="O83" s="155">
        <f>SUMIFS(Квитанции!R:R,Квитанции!B:B,M$8,Квитанции!D:D,$B83,Квитанции!E:E,$D83,Квитанции!K:K,$E83,Квитанции!F:F,$F83,Квитанции!C:C,0,Квитанции!J:J,1)</f>
        <v>0</v>
      </c>
      <c r="P83" s="72">
        <f>SUMIFS(Квитанции!Q:Q,Квитанции!B:B,P$8,Квитанции!D:D,$B83,Квитанции!E:E,$D83,Квитанции!K:K,$E83,Квитанции!F:F,$F83,Квитанции!C:C,0,Квитанции!J:J,1)</f>
        <v>0</v>
      </c>
      <c r="Q83" s="46" t="e">
        <f>P83/Ф_2a!P83*100</f>
        <v>#DIV/0!</v>
      </c>
      <c r="R83" s="167">
        <f>SUMIFS(Квитанции!R:R,Квитанции!B:B,P$8,Квитанции!D:D,$B83,Квитанции!E:E,$D83,Квитанции!K:K,$E83,Квитанции!F:F,$F83,Квитанции!C:C,0,Квитанции!J:J,1)</f>
        <v>0</v>
      </c>
      <c r="S83" s="84">
        <f>SUMIFS(Квитанции!Q:Q,Квитанции!B:B,S$8,Квитанции!D:D,$B83,Квитанции!E:E,$D83,Квитанции!K:K,$E83,Квитанции!F:F,$F83,Квитанции!C:C,0,Квитанции!J:J,1)</f>
        <v>0</v>
      </c>
      <c r="T83" s="46" t="e">
        <f>S83/Ф_2a!S83*100</f>
        <v>#DIV/0!</v>
      </c>
      <c r="U83" s="155">
        <f>SUMIFS(Квитанции!R:R,Квитанции!B:B,S$8,Квитанции!D:D,$B83,Квитанции!E:E,$D83,Квитанции!K:K,$E83,Квитанции!F:F,$F83,Квитанции!C:C,0,Квитанции!J:J,1)</f>
        <v>0</v>
      </c>
      <c r="V83" s="101">
        <f>G83+J83+M83+P83+S83</f>
        <v>0</v>
      </c>
      <c r="W83" s="51" t="e">
        <f>V83/Ф_2a!V83*100</f>
        <v>#DIV/0!</v>
      </c>
      <c r="X83" s="161">
        <f>I83+L83+O83+R83+U83</f>
        <v>0</v>
      </c>
    </row>
    <row r="84" spans="1:24" ht="12.4" customHeight="1" x14ac:dyDescent="0.2">
      <c r="A84" s="509"/>
      <c r="B84" s="7" t="s">
        <v>10</v>
      </c>
      <c r="C84" s="494"/>
      <c r="D84" s="313">
        <v>3</v>
      </c>
      <c r="E84" s="314" t="s">
        <v>200</v>
      </c>
      <c r="F84" s="315">
        <v>2</v>
      </c>
      <c r="G84" s="84">
        <f>SUMIFS(Квитанции!Q:Q,Квитанции!B:B,G$8,Квитанции!D:D,$B84,Квитанции!E:E,$D84,Квитанции!K:K,$E84,Квитанции!F:F,$F84,Квитанции!C:C,0,Квитанции!J:J,1)</f>
        <v>0</v>
      </c>
      <c r="H84" s="47" t="e">
        <f>G84/Ф_2a!G84*100</f>
        <v>#DIV/0!</v>
      </c>
      <c r="I84" s="155">
        <f>SUMIFS(Квитанции!R:R,Квитанции!B:B,G$8,Квитанции!D:D,$B84,Квитанции!E:E,$D84,Квитанции!K:K,$E84,Квитанции!F:F,$F84,Квитанции!C:C,0,Квитанции!J:J,1)</f>
        <v>0</v>
      </c>
      <c r="J84" s="72">
        <f>SUMIFS(Квитанции!Q:Q,Квитанции!B:B,J$8,Квитанции!D:D,$B84,Квитанции!E:E,$D84,Квитанции!K:K,$E84,Квитанции!F:F,$F84,Квитанции!C:C,0,Квитанции!J:J,1)</f>
        <v>0</v>
      </c>
      <c r="K84" s="47" t="e">
        <f>J84/Ф_2a!J84*100</f>
        <v>#DIV/0!</v>
      </c>
      <c r="L84" s="167">
        <f>SUMIFS(Квитанции!R:R,Квитанции!B:B,J$8,Квитанции!D:D,$B84,Квитанции!E:E,$D84,Квитанции!K:K,$E84,Квитанции!F:F,$F84,Квитанции!C:C,0,Квитанции!J:J,1)</f>
        <v>0</v>
      </c>
      <c r="M84" s="84">
        <f>SUMIFS(Квитанции!Q:Q,Квитанции!B:B,M$8,Квитанции!D:D,$B84,Квитанции!E:E,$D84,Квитанции!K:K,$E84,Квитанции!F:F,$F84,Квитанции!C:C,0,Квитанции!J:J,1)</f>
        <v>0</v>
      </c>
      <c r="N84" s="47" t="e">
        <f>M84/Ф_2a!M84*100</f>
        <v>#DIV/0!</v>
      </c>
      <c r="O84" s="155">
        <f>SUMIFS(Квитанции!R:R,Квитанции!B:B,M$8,Квитанции!D:D,$B84,Квитанции!E:E,$D84,Квитанции!K:K,$E84,Квитанции!F:F,$F84,Квитанции!C:C,0,Квитанции!J:J,1)</f>
        <v>0</v>
      </c>
      <c r="P84" s="72">
        <f>SUMIFS(Квитанции!Q:Q,Квитанции!B:B,P$8,Квитанции!D:D,$B84,Квитанции!E:E,$D84,Квитанции!K:K,$E84,Квитанции!F:F,$F84,Квитанции!C:C,0,Квитанции!J:J,1)</f>
        <v>0</v>
      </c>
      <c r="Q84" s="47" t="e">
        <f>P84/Ф_2a!P84*100</f>
        <v>#DIV/0!</v>
      </c>
      <c r="R84" s="167">
        <f>SUMIFS(Квитанции!R:R,Квитанции!B:B,P$8,Квитанции!D:D,$B84,Квитанции!E:E,$D84,Квитанции!K:K,$E84,Квитанции!F:F,$F84,Квитанции!C:C,0,Квитанции!J:J,1)</f>
        <v>0</v>
      </c>
      <c r="S84" s="84">
        <f>SUMIFS(Квитанции!Q:Q,Квитанции!B:B,S$8,Квитанции!D:D,$B84,Квитанции!E:E,$D84,Квитанции!K:K,$E84,Квитанции!F:F,$F84,Квитанции!C:C,0,Квитанции!J:J,1)</f>
        <v>0</v>
      </c>
      <c r="T84" s="47" t="e">
        <f>S84/Ф_2a!S84*100</f>
        <v>#DIV/0!</v>
      </c>
      <c r="U84" s="155">
        <f>SUMIFS(Квитанции!R:R,Квитанции!B:B,S$8,Квитанции!D:D,$B84,Квитанции!E:E,$D84,Квитанции!K:K,$E84,Квитанции!F:F,$F84,Квитанции!C:C,0,Квитанции!J:J,1)</f>
        <v>0</v>
      </c>
      <c r="V84" s="28">
        <f>G84+J84+M84+P84+S84</f>
        <v>0</v>
      </c>
      <c r="W84" s="49" t="e">
        <f>V84/Ф_2a!V84*100</f>
        <v>#DIV/0!</v>
      </c>
      <c r="X84" s="158">
        <f>I84+L84+O84+R84+U84</f>
        <v>0</v>
      </c>
    </row>
    <row r="85" spans="1:24" ht="12.4" customHeight="1" x14ac:dyDescent="0.2">
      <c r="A85" s="509"/>
      <c r="B85" s="7" t="s">
        <v>177</v>
      </c>
      <c r="C85" s="494"/>
      <c r="D85" s="313">
        <v>3</v>
      </c>
      <c r="E85" s="314" t="s">
        <v>200</v>
      </c>
      <c r="F85" s="315">
        <v>2</v>
      </c>
      <c r="G85" s="89">
        <f>SUMIFS(Квитанции!Q:Q,Квитанции!B:B,G$8,Квитанции!D:D,$B85,Квитанции!E:E,$D85,Квитанции!K:K,$E85,Квитанции!F:F,$F85,Квитанции!C:C,0,Квитанции!J:J,1)</f>
        <v>0</v>
      </c>
      <c r="H85" s="47" t="e">
        <f>G85/Ф_2a!G85*100</f>
        <v>#DIV/0!</v>
      </c>
      <c r="I85" s="160">
        <f>SUMIFS(Квитанции!R:R,Квитанции!B:B,G$8,Квитанции!D:D,$B85,Квитанции!E:E,$D85,Квитанции!K:K,$E85,Квитанции!F:F,$F85,Квитанции!C:C,0,Квитанции!J:J,1)</f>
        <v>0</v>
      </c>
      <c r="J85" s="72">
        <f>SUMIFS(Квитанции!Q:Q,Квитанции!B:B,J$8,Квитанции!D:D,$B85,Квитанции!E:E,$D85,Квитанции!K:K,$E85,Квитанции!F:F,$F85,Квитанции!C:C,0,Квитанции!J:J,1)</f>
        <v>0</v>
      </c>
      <c r="K85" s="47" t="e">
        <f>J85/Ф_2a!J85*100</f>
        <v>#DIV/0!</v>
      </c>
      <c r="L85" s="167">
        <f>SUMIFS(Квитанции!R:R,Квитанции!B:B,J$8,Квитанции!D:D,$B85,Квитанции!E:E,$D85,Квитанции!K:K,$E85,Квитанции!F:F,$F85,Квитанции!C:C,0,Квитанции!J:J,1)</f>
        <v>0</v>
      </c>
      <c r="M85" s="84">
        <f>SUMIFS(Квитанции!Q:Q,Квитанции!B:B,M$8,Квитанции!D:D,$B85,Квитанции!E:E,$D85,Квитанции!K:K,$E85,Квитанции!F:F,$F85,Квитанции!C:C,0,Квитанции!J:J,1)</f>
        <v>0</v>
      </c>
      <c r="N85" s="47" t="e">
        <f>M85/Ф_2a!M85*100</f>
        <v>#DIV/0!</v>
      </c>
      <c r="O85" s="155">
        <f>SUMIFS(Квитанции!R:R,Квитанции!B:B,M$8,Квитанции!D:D,$B85,Квитанции!E:E,$D85,Квитанции!K:K,$E85,Квитанции!F:F,$F85,Квитанции!C:C,0,Квитанции!J:J,1)</f>
        <v>0</v>
      </c>
      <c r="P85" s="72">
        <f>SUMIFS(Квитанции!Q:Q,Квитанции!B:B,P$8,Квитанции!D:D,$B85,Квитанции!E:E,$D85,Квитанции!K:K,$E85,Квитанции!F:F,$F85,Квитанции!C:C,0,Квитанции!J:J,1)</f>
        <v>0</v>
      </c>
      <c r="Q85" s="47" t="e">
        <f>P85/Ф_2a!P85*100</f>
        <v>#DIV/0!</v>
      </c>
      <c r="R85" s="167">
        <f>SUMIFS(Квитанции!R:R,Квитанции!B:B,P$8,Квитанции!D:D,$B85,Квитанции!E:E,$D85,Квитанции!K:K,$E85,Квитанции!F:F,$F85,Квитанции!C:C,0,Квитанции!J:J,1)</f>
        <v>0</v>
      </c>
      <c r="S85" s="84">
        <f>SUMIFS(Квитанции!Q:Q,Квитанции!B:B,S$8,Квитанции!D:D,$B85,Квитанции!E:E,$D85,Квитанции!K:K,$E85,Квитанции!F:F,$F85,Квитанции!C:C,0,Квитанции!J:J,1)</f>
        <v>0</v>
      </c>
      <c r="T85" s="47" t="e">
        <f>S85/Ф_2a!S85*100</f>
        <v>#DIV/0!</v>
      </c>
      <c r="U85" s="155">
        <f>SUMIFS(Квитанции!R:R,Квитанции!B:B,S$8,Квитанции!D:D,$B85,Квитанции!E:E,$D85,Квитанции!K:K,$E85,Квитанции!F:F,$F85,Квитанции!C:C,0,Квитанции!J:J,1)</f>
        <v>0</v>
      </c>
      <c r="V85" s="102">
        <f>G85+J85+M85+P85+S85</f>
        <v>0</v>
      </c>
      <c r="W85" s="49" t="e">
        <f>V85/Ф_2a!V85*100</f>
        <v>#DIV/0!</v>
      </c>
      <c r="X85" s="158">
        <f>I85+L85+O85+R85+U85</f>
        <v>0</v>
      </c>
    </row>
    <row r="86" spans="1:24" ht="12.4" customHeight="1" thickBot="1" x14ac:dyDescent="0.25">
      <c r="A86" s="509"/>
      <c r="B86" s="8" t="s">
        <v>178</v>
      </c>
      <c r="C86" s="495"/>
      <c r="D86" s="313"/>
      <c r="E86" s="314"/>
      <c r="F86" s="315"/>
      <c r="G86" s="85">
        <f>G83+G84+G85</f>
        <v>0</v>
      </c>
      <c r="H86" s="48" t="e">
        <f>G86/Ф_2a!G86*100</f>
        <v>#DIV/0!</v>
      </c>
      <c r="I86" s="156">
        <f t="shared" ref="I86:X86" si="34">I83+I84+I85</f>
        <v>0</v>
      </c>
      <c r="J86" s="73">
        <f t="shared" si="34"/>
        <v>0</v>
      </c>
      <c r="K86" s="48" t="e">
        <f>J86/Ф_2a!J86*100</f>
        <v>#DIV/0!</v>
      </c>
      <c r="L86" s="168">
        <f t="shared" si="34"/>
        <v>0</v>
      </c>
      <c r="M86" s="85">
        <f t="shared" si="34"/>
        <v>0</v>
      </c>
      <c r="N86" s="48" t="e">
        <f>M86/Ф_2a!M86*100</f>
        <v>#DIV/0!</v>
      </c>
      <c r="O86" s="156">
        <f t="shared" si="34"/>
        <v>0</v>
      </c>
      <c r="P86" s="73">
        <f t="shared" si="34"/>
        <v>0</v>
      </c>
      <c r="Q86" s="48" t="e">
        <f>P86/Ф_2a!P86*100</f>
        <v>#DIV/0!</v>
      </c>
      <c r="R86" s="168">
        <f t="shared" si="34"/>
        <v>0</v>
      </c>
      <c r="S86" s="85">
        <f t="shared" si="34"/>
        <v>0</v>
      </c>
      <c r="T86" s="48" t="e">
        <f>S86/Ф_2a!S86*100</f>
        <v>#DIV/0!</v>
      </c>
      <c r="U86" s="156">
        <f t="shared" si="34"/>
        <v>0</v>
      </c>
      <c r="V86" s="77">
        <f t="shared" si="34"/>
        <v>0</v>
      </c>
      <c r="W86" s="50" t="e">
        <f>V86/Ф_2a!V86*100</f>
        <v>#DIV/0!</v>
      </c>
      <c r="X86" s="162">
        <f t="shared" si="34"/>
        <v>0</v>
      </c>
    </row>
    <row r="87" spans="1:24" ht="12.4" customHeight="1" x14ac:dyDescent="0.2">
      <c r="A87" s="509"/>
      <c r="B87" s="5" t="s">
        <v>176</v>
      </c>
      <c r="C87" s="493" t="s">
        <v>18</v>
      </c>
      <c r="D87" s="313"/>
      <c r="E87" s="314"/>
      <c r="F87" s="315"/>
      <c r="G87" s="83">
        <f>G79+G83</f>
        <v>0</v>
      </c>
      <c r="H87" s="203" t="e">
        <f>G87/Ф_2a!G87*100</f>
        <v>#DIV/0!</v>
      </c>
      <c r="I87" s="154">
        <f t="shared" ref="I87:U87" si="35">I79+I83</f>
        <v>0</v>
      </c>
      <c r="J87" s="71">
        <f t="shared" si="35"/>
        <v>0</v>
      </c>
      <c r="K87" s="203" t="e">
        <f>J87/Ф_2a!J87*100</f>
        <v>#DIV/0!</v>
      </c>
      <c r="L87" s="166">
        <f t="shared" si="35"/>
        <v>0</v>
      </c>
      <c r="M87" s="83">
        <f t="shared" si="35"/>
        <v>0</v>
      </c>
      <c r="N87" s="203" t="e">
        <f>M87/Ф_2a!M87*100</f>
        <v>#DIV/0!</v>
      </c>
      <c r="O87" s="154">
        <f t="shared" si="35"/>
        <v>0</v>
      </c>
      <c r="P87" s="71">
        <f t="shared" si="35"/>
        <v>0</v>
      </c>
      <c r="Q87" s="203" t="e">
        <f>P87/Ф_2a!P87*100</f>
        <v>#DIV/0!</v>
      </c>
      <c r="R87" s="166">
        <f t="shared" si="35"/>
        <v>0</v>
      </c>
      <c r="S87" s="83">
        <f t="shared" si="35"/>
        <v>0</v>
      </c>
      <c r="T87" s="203" t="e">
        <f>S87/Ф_2a!S87*100</f>
        <v>#DIV/0!</v>
      </c>
      <c r="U87" s="154">
        <f t="shared" si="35"/>
        <v>0</v>
      </c>
      <c r="V87" s="101">
        <f>G87+J87+M87+P87+S87</f>
        <v>0</v>
      </c>
      <c r="W87" s="53" t="e">
        <f>V87/Ф_2a!V87*100</f>
        <v>#DIV/0!</v>
      </c>
      <c r="X87" s="161">
        <f>I87+L87+O87+R87+U87</f>
        <v>0</v>
      </c>
    </row>
    <row r="88" spans="1:24" ht="12.4" customHeight="1" x14ac:dyDescent="0.2">
      <c r="A88" s="509"/>
      <c r="B88" s="7" t="s">
        <v>10</v>
      </c>
      <c r="C88" s="494"/>
      <c r="D88" s="313"/>
      <c r="E88" s="314"/>
      <c r="F88" s="315"/>
      <c r="G88" s="84">
        <f t="shared" ref="G88:U89" si="36">G80+G84</f>
        <v>0</v>
      </c>
      <c r="H88" s="47" t="e">
        <f>G88/Ф_2a!G88*100</f>
        <v>#DIV/0!</v>
      </c>
      <c r="I88" s="155">
        <f t="shared" si="36"/>
        <v>0</v>
      </c>
      <c r="J88" s="72">
        <f t="shared" si="36"/>
        <v>0</v>
      </c>
      <c r="K88" s="47" t="e">
        <f>J88/Ф_2a!J88*100</f>
        <v>#DIV/0!</v>
      </c>
      <c r="L88" s="167">
        <f t="shared" si="36"/>
        <v>0</v>
      </c>
      <c r="M88" s="84">
        <f t="shared" si="36"/>
        <v>0</v>
      </c>
      <c r="N88" s="47" t="e">
        <f>M88/Ф_2a!M88*100</f>
        <v>#DIV/0!</v>
      </c>
      <c r="O88" s="155">
        <f t="shared" si="36"/>
        <v>0</v>
      </c>
      <c r="P88" s="72">
        <f t="shared" si="36"/>
        <v>0</v>
      </c>
      <c r="Q88" s="47" t="e">
        <f>P88/Ф_2a!P88*100</f>
        <v>#DIV/0!</v>
      </c>
      <c r="R88" s="167">
        <f t="shared" si="36"/>
        <v>0</v>
      </c>
      <c r="S88" s="84">
        <f t="shared" si="36"/>
        <v>0</v>
      </c>
      <c r="T88" s="47" t="e">
        <f>S88/Ф_2a!S88*100</f>
        <v>#DIV/0!</v>
      </c>
      <c r="U88" s="155">
        <f t="shared" si="36"/>
        <v>0</v>
      </c>
      <c r="V88" s="28">
        <f>G88+J88+M88+P88+S88</f>
        <v>0</v>
      </c>
      <c r="W88" s="49" t="e">
        <f>V88/Ф_2a!V88*100</f>
        <v>#DIV/0!</v>
      </c>
      <c r="X88" s="158">
        <f>I88+L88+O88+R88+U88</f>
        <v>0</v>
      </c>
    </row>
    <row r="89" spans="1:24" ht="12.4" customHeight="1" x14ac:dyDescent="0.2">
      <c r="A89" s="509"/>
      <c r="B89" s="7" t="s">
        <v>177</v>
      </c>
      <c r="C89" s="494"/>
      <c r="D89" s="313"/>
      <c r="E89" s="314"/>
      <c r="F89" s="315"/>
      <c r="G89" s="84">
        <f t="shared" si="36"/>
        <v>0</v>
      </c>
      <c r="H89" s="47" t="e">
        <f>G89/Ф_2a!G89*100</f>
        <v>#DIV/0!</v>
      </c>
      <c r="I89" s="155">
        <f t="shared" si="36"/>
        <v>0</v>
      </c>
      <c r="J89" s="72">
        <f t="shared" si="36"/>
        <v>0</v>
      </c>
      <c r="K89" s="47" t="e">
        <f>J89/Ф_2a!J89*100</f>
        <v>#DIV/0!</v>
      </c>
      <c r="L89" s="167">
        <f t="shared" si="36"/>
        <v>0</v>
      </c>
      <c r="M89" s="84">
        <f t="shared" si="36"/>
        <v>0</v>
      </c>
      <c r="N89" s="47" t="e">
        <f>M89/Ф_2a!M89*100</f>
        <v>#DIV/0!</v>
      </c>
      <c r="O89" s="155">
        <f t="shared" si="36"/>
        <v>0</v>
      </c>
      <c r="P89" s="72">
        <f t="shared" si="36"/>
        <v>0</v>
      </c>
      <c r="Q89" s="47" t="e">
        <f>P89/Ф_2a!P89*100</f>
        <v>#DIV/0!</v>
      </c>
      <c r="R89" s="167">
        <f t="shared" si="36"/>
        <v>0</v>
      </c>
      <c r="S89" s="84">
        <f t="shared" si="36"/>
        <v>0</v>
      </c>
      <c r="T89" s="47" t="e">
        <f>S89/Ф_2a!S89*100</f>
        <v>#DIV/0!</v>
      </c>
      <c r="U89" s="155">
        <f t="shared" si="36"/>
        <v>0</v>
      </c>
      <c r="V89" s="102">
        <f>G89+J89+M89+P89+S89</f>
        <v>0</v>
      </c>
      <c r="W89" s="49" t="e">
        <f>V89/Ф_2a!V89*100</f>
        <v>#DIV/0!</v>
      </c>
      <c r="X89" s="158">
        <f>I89+L89+O89+R89+U89</f>
        <v>0</v>
      </c>
    </row>
    <row r="90" spans="1:24" ht="12.4" customHeight="1" thickBot="1" x14ac:dyDescent="0.25">
      <c r="A90" s="513"/>
      <c r="B90" s="8" t="s">
        <v>178</v>
      </c>
      <c r="C90" s="495"/>
      <c r="D90" s="313"/>
      <c r="E90" s="314"/>
      <c r="F90" s="315"/>
      <c r="G90" s="85">
        <f>G87+G88+G89</f>
        <v>0</v>
      </c>
      <c r="H90" s="48" t="e">
        <f>G90/Ф_2a!G90*100</f>
        <v>#DIV/0!</v>
      </c>
      <c r="I90" s="156">
        <f t="shared" ref="I90:X90" si="37">I87+I88+I89</f>
        <v>0</v>
      </c>
      <c r="J90" s="73">
        <f t="shared" si="37"/>
        <v>0</v>
      </c>
      <c r="K90" s="48" t="e">
        <f>J90/Ф_2a!J90*100</f>
        <v>#DIV/0!</v>
      </c>
      <c r="L90" s="168">
        <f t="shared" si="37"/>
        <v>0</v>
      </c>
      <c r="M90" s="85">
        <f t="shared" si="37"/>
        <v>0</v>
      </c>
      <c r="N90" s="48" t="e">
        <f>M90/Ф_2a!M90*100</f>
        <v>#DIV/0!</v>
      </c>
      <c r="O90" s="156">
        <f t="shared" si="37"/>
        <v>0</v>
      </c>
      <c r="P90" s="73">
        <f t="shared" si="37"/>
        <v>0</v>
      </c>
      <c r="Q90" s="48" t="e">
        <f>P90/Ф_2a!P90*100</f>
        <v>#DIV/0!</v>
      </c>
      <c r="R90" s="168">
        <f t="shared" si="37"/>
        <v>0</v>
      </c>
      <c r="S90" s="85">
        <f t="shared" si="37"/>
        <v>0</v>
      </c>
      <c r="T90" s="48" t="e">
        <f>S90/Ф_2a!S90*100</f>
        <v>#DIV/0!</v>
      </c>
      <c r="U90" s="156">
        <f t="shared" si="37"/>
        <v>0</v>
      </c>
      <c r="V90" s="77">
        <f t="shared" si="37"/>
        <v>0</v>
      </c>
      <c r="W90" s="50" t="e">
        <f>V90/Ф_2a!V90*100</f>
        <v>#DIV/0!</v>
      </c>
      <c r="X90" s="162">
        <f t="shared" si="37"/>
        <v>0</v>
      </c>
    </row>
    <row r="91" spans="1:24" ht="10.9" customHeight="1" x14ac:dyDescent="0.2">
      <c r="A91" s="133" t="s">
        <v>0</v>
      </c>
      <c r="B91" s="55"/>
      <c r="C91" s="55"/>
      <c r="D91" s="316"/>
      <c r="E91" s="314"/>
      <c r="F91" s="315"/>
      <c r="G91" s="214"/>
      <c r="H91" s="55"/>
      <c r="I91" s="157"/>
      <c r="J91" s="55"/>
      <c r="K91" s="55"/>
      <c r="L91" s="169"/>
      <c r="M91" s="87"/>
      <c r="N91" s="55"/>
      <c r="O91" s="157"/>
      <c r="P91" s="55"/>
      <c r="Q91" s="55"/>
      <c r="R91" s="169"/>
      <c r="S91" s="87"/>
      <c r="T91" s="55"/>
      <c r="U91" s="157"/>
      <c r="V91" s="55"/>
      <c r="W91" s="484"/>
      <c r="X91" s="157"/>
    </row>
    <row r="92" spans="1:24" ht="13.15" customHeight="1" x14ac:dyDescent="0.2">
      <c r="A92" s="134" t="s">
        <v>51</v>
      </c>
      <c r="B92" s="28" t="s">
        <v>30</v>
      </c>
      <c r="C92" s="394" t="s">
        <v>30</v>
      </c>
      <c r="D92" s="319"/>
      <c r="E92" s="314" t="s">
        <v>200</v>
      </c>
      <c r="F92" s="315">
        <v>2</v>
      </c>
      <c r="G92" s="84">
        <f>SUMIFS(Квитанции!Q:Q,Квитанции!B:B,G$8,Квитанции!G:G,$F92,Квитанции!K:K,$E92,Квитанции!F:F,2,Квитанции!C:C,0,Квитанции!J:J,1)</f>
        <v>0</v>
      </c>
      <c r="H92" s="49" t="s">
        <v>30</v>
      </c>
      <c r="I92" s="328">
        <f>SUMIFS(Квитанции!R:R,Квитанции!B:B,G$8,Квитанции!G:G,$F92,Квитанции!K:K,$E92,Квитанции!F:F,2,Квитанции!C:C,0,Квитанции!J:J,1)</f>
        <v>0</v>
      </c>
      <c r="J92" s="72">
        <f>SUMIFS(Квитанции!Q:Q,Квитанции!B:B,J$8,Квитанции!G:G,$F92,Квитанции!K:K,$E92,Квитанции!F:F,2,Квитанции!C:C,0,Квитанции!J:J,1)</f>
        <v>0</v>
      </c>
      <c r="K92" s="49" t="s">
        <v>30</v>
      </c>
      <c r="L92" s="167">
        <f>SUMIFS(Квитанции!R:R,Квитанции!B:B,J$8,Квитанции!G:G,$F92,Квитанции!K:K,$E92,Квитанции!F:F,2,Квитанции!C:C,0,Квитанции!J:J,1)</f>
        <v>0</v>
      </c>
      <c r="M92" s="84">
        <f>SUMIFS(Квитанции!Q:Q,Квитанции!B:B,M$8,Квитанции!G:G,$F92,Квитанции!K:K,$E92,Квитанции!F:F,2,Квитанции!C:C,0,Квитанции!J:J,1)</f>
        <v>0</v>
      </c>
      <c r="N92" s="49" t="s">
        <v>30</v>
      </c>
      <c r="O92" s="155">
        <f>SUMIFS(Квитанции!R:R,Квитанции!B:B,M$8,Квитанции!G:G,$F92,Квитанции!K:K,$E92,Квитанции!F:F,2,Квитанции!C:C,0,Квитанции!J:J,1)</f>
        <v>0</v>
      </c>
      <c r="P92" s="72">
        <f>SUMIFS(Квитанции!Q:Q,Квитанции!B:B,P$8,Квитанции!G:G,$F92,Квитанции!K:K,$E92,Квитанции!F:F,2,Квитанции!C:C,0,Квитанции!J:J,1)</f>
        <v>0</v>
      </c>
      <c r="Q92" s="49" t="s">
        <v>30</v>
      </c>
      <c r="R92" s="167">
        <f>SUMIFS(Квитанции!R:R,Квитанции!B:B,P$8,Квитанции!G:G,$F92,Квитанции!K:K,$E92,Квитанции!F:F,2,Квитанции!C:C,0,Квитанции!J:J,1)</f>
        <v>0</v>
      </c>
      <c r="S92" s="84">
        <f>SUMIFS(Квитанции!Q:Q,Квитанции!B:B,S$8,Квитанции!G:G,$F92,Квитанции!K:K,$E92,Квитанции!F:F,2,Квитанции!C:C,0,Квитанции!J:J,1)</f>
        <v>0</v>
      </c>
      <c r="T92" s="49" t="s">
        <v>30</v>
      </c>
      <c r="U92" s="155">
        <f>SUMIFS(Квитанции!R:R,Квитанции!B:B,S$8,Квитанции!G:G,$F92,Квитанции!K:K,$E92,Квитанции!F:F,2,Квитанции!C:C,0,Квитанции!J:J,1)</f>
        <v>0</v>
      </c>
      <c r="V92" s="28">
        <f>G92+J92+M92+P92+S92</f>
        <v>0</v>
      </c>
      <c r="W92" s="49" t="s">
        <v>30</v>
      </c>
      <c r="X92" s="158">
        <f>U92+R92+O92+L92+I92</f>
        <v>0</v>
      </c>
    </row>
    <row r="93" spans="1:24" ht="13.15" customHeight="1" thickBot="1" x14ac:dyDescent="0.25">
      <c r="A93" s="136" t="s">
        <v>52</v>
      </c>
      <c r="B93" s="77" t="s">
        <v>30</v>
      </c>
      <c r="C93" s="70" t="s">
        <v>30</v>
      </c>
      <c r="D93" s="319"/>
      <c r="E93" s="314" t="s">
        <v>200</v>
      </c>
      <c r="F93" s="315">
        <v>1</v>
      </c>
      <c r="G93" s="85">
        <f>SUMIFS(Квитанции!Q:Q,Квитанции!B:B,G$8,Квитанции!G:G,$F93,Квитанции!K:K,$E93,Квитанции!F:F,2,Квитанции!C:C,0,Квитанции!J:J,1)</f>
        <v>0</v>
      </c>
      <c r="H93" s="50" t="s">
        <v>30</v>
      </c>
      <c r="I93" s="383">
        <f>SUMIFS(Квитанции!R:R,Квитанции!B:B,G$8,Квитанции!G:G,$F93,Квитанции!K:K,$E93,Квитанции!F:F,2,Квитанции!C:C,0,Квитанции!J:J,1)</f>
        <v>0</v>
      </c>
      <c r="J93" s="73">
        <f>SUMIFS(Квитанции!Q:Q,Квитанции!B:B,J$8,Квитанции!G:G,$F93,Квитанции!K:K,$E93,Квитанции!F:F,2,Квитанции!C:C,0,Квитанции!J:J,1)</f>
        <v>0</v>
      </c>
      <c r="K93" s="50" t="s">
        <v>30</v>
      </c>
      <c r="L93" s="168">
        <f>SUMIFS(Квитанции!R:R,Квитанции!B:B,J$8,Квитанции!G:G,$F93,Квитанции!K:K,$E93,Квитанции!F:F,2,Квитанции!C:C,0,Квитанции!J:J,1)</f>
        <v>0</v>
      </c>
      <c r="M93" s="85">
        <f>SUMIFS(Квитанции!Q:Q,Квитанции!B:B,M$8,Квитанции!G:G,$F93,Квитанции!K:K,$E93,Квитанции!F:F,2,Квитанции!C:C,0,Квитанции!J:J,1)</f>
        <v>0</v>
      </c>
      <c r="N93" s="50" t="s">
        <v>30</v>
      </c>
      <c r="O93" s="156">
        <f>SUMIFS(Квитанции!R:R,Квитанции!B:B,M$8,Квитанции!G:G,$F93,Квитанции!K:K,$E93,Квитанции!F:F,2,Квитанции!C:C,0,Квитанции!J:J,1)</f>
        <v>0</v>
      </c>
      <c r="P93" s="73">
        <f>SUMIFS(Квитанции!Q:Q,Квитанции!B:B,P$8,Квитанции!G:G,$F93,Квитанции!K:K,$E93,Квитанции!F:F,2,Квитанции!C:C,0,Квитанции!J:J,1)</f>
        <v>0</v>
      </c>
      <c r="Q93" s="50" t="s">
        <v>30</v>
      </c>
      <c r="R93" s="168">
        <f>SUMIFS(Квитанции!R:R,Квитанции!B:B,P$8,Квитанции!G:G,$F93,Квитанции!K:K,$E93,Квитанции!F:F,2,Квитанции!C:C,0,Квитанции!J:J,1)</f>
        <v>0</v>
      </c>
      <c r="S93" s="85">
        <f>SUMIFS(Квитанции!Q:Q,Квитанции!B:B,S$8,Квитанции!G:G,$F93,Квитанции!K:K,$E93,Квитанции!F:F,2,Квитанции!C:C,0,Квитанции!J:J,1)</f>
        <v>0</v>
      </c>
      <c r="T93" s="50" t="s">
        <v>30</v>
      </c>
      <c r="U93" s="156">
        <f>SUMIFS(Квитанции!R:R,Квитанции!B:B,S$8,Квитанции!G:G,$F93,Квитанции!K:K,$E93,Квитанции!F:F,2,Квитанции!C:C,0,Квитанции!J:J,1)</f>
        <v>0</v>
      </c>
      <c r="V93" s="28">
        <f>G93+J93+M93+P93+S93</f>
        <v>0</v>
      </c>
      <c r="W93" s="54" t="s">
        <v>30</v>
      </c>
      <c r="X93" s="162">
        <f>U93+R93+O93+L93+I93</f>
        <v>0</v>
      </c>
    </row>
    <row r="94" spans="1:24" ht="11.45" customHeight="1" x14ac:dyDescent="0.2">
      <c r="A94" s="544" t="s">
        <v>40</v>
      </c>
      <c r="B94" s="5" t="s">
        <v>176</v>
      </c>
      <c r="C94" s="493" t="s">
        <v>16</v>
      </c>
      <c r="D94" s="313">
        <v>1</v>
      </c>
      <c r="E94" s="314" t="s">
        <v>200</v>
      </c>
      <c r="F94" s="315">
        <v>3</v>
      </c>
      <c r="G94" s="145">
        <f>SUMIFS(Квитанции!Q:Q,Квитанции!B:B,G$8,Квитанции!D:D,$B94,Квитанции!E:E,$D94,Квитанции!K:K,$E94,Квитанции!F:F,$F94,Квитанции!C:C,0,Квитанции!J:J,1)</f>
        <v>0</v>
      </c>
      <c r="H94" s="46" t="e">
        <f>G94/Ф_2a!G94*100</f>
        <v>#DIV/0!</v>
      </c>
      <c r="I94" s="198">
        <f>SUMIFS(Квитанции!R:R,Квитанции!B:B,G$8,Квитанции!D:D,$B94,Квитанции!E:E,$D94,Квитанции!K:K,$E94,Квитанции!F:F,$F94,Квитанции!C:C,0,Квитанции!J:J,1)</f>
        <v>0</v>
      </c>
      <c r="J94" s="72">
        <f>SUMIFS(Квитанции!Q:Q,Квитанции!B:B,J$8,Квитанции!D:D,$B94,Квитанции!E:E,$D94,Квитанции!K:K,$E94,Квитанции!F:F,$F94,Квитанции!C:C,0,Квитанции!J:J,1)</f>
        <v>0</v>
      </c>
      <c r="K94" s="46" t="e">
        <f>J94/Ф_2a!J94*100</f>
        <v>#DIV/0!</v>
      </c>
      <c r="L94" s="167">
        <f>SUMIFS(Квитанции!R:R,Квитанции!B:B,J$8,Квитанции!D:D,$B94,Квитанции!E:E,$D94,Квитанции!K:K,$E94,Квитанции!F:F,$F94,Квитанции!C:C,0,Квитанции!J:J,1)</f>
        <v>0</v>
      </c>
      <c r="M94" s="84">
        <f>SUMIFS(Квитанции!Q:Q,Квитанции!B:B,M$8,Квитанции!D:D,$B94,Квитанции!E:E,$D94,Квитанции!K:K,$E94,Квитанции!F:F,$F94,Квитанции!C:C,0,Квитанции!J:J,1)</f>
        <v>0</v>
      </c>
      <c r="N94" s="46" t="e">
        <f>M94/Ф_2a!M94*100</f>
        <v>#DIV/0!</v>
      </c>
      <c r="O94" s="155">
        <f>SUMIFS(Квитанции!R:R,Квитанции!B:B,M$8,Квитанции!D:D,$B94,Квитанции!E:E,$D94,Квитанции!K:K,$E94,Квитанции!F:F,$F94,Квитанции!C:C,0,Квитанции!J:J,1)</f>
        <v>0</v>
      </c>
      <c r="P94" s="72">
        <f>SUMIFS(Квитанции!Q:Q,Квитанции!B:B,P$8,Квитанции!D:D,$B94,Квитанции!E:E,$D94,Квитанции!K:K,$E94,Квитанции!F:F,$F94,Квитанции!C:C,0,Квитанции!J:J,1)</f>
        <v>0</v>
      </c>
      <c r="Q94" s="46" t="e">
        <f>P94/Ф_2a!P94*100</f>
        <v>#DIV/0!</v>
      </c>
      <c r="R94" s="167">
        <f>SUMIFS(Квитанции!R:R,Квитанции!B:B,P$8,Квитанции!D:D,$B94,Квитанции!E:E,$D94,Квитанции!K:K,$E94,Квитанции!F:F,$F94,Квитанции!C:C,0,Квитанции!J:J,1)</f>
        <v>0</v>
      </c>
      <c r="S94" s="84">
        <f>SUMIFS(Квитанции!Q:Q,Квитанции!B:B,S$8,Квитанции!D:D,$B94,Квитанции!E:E,$D94,Квитанции!K:K,$E94,Квитанции!F:F,$F94,Квитанции!C:C,0,Квитанции!J:J,1)</f>
        <v>0</v>
      </c>
      <c r="T94" s="46" t="e">
        <f>S94/Ф_2a!S94*100</f>
        <v>#DIV/0!</v>
      </c>
      <c r="U94" s="155">
        <f>SUMIFS(Квитанции!R:R,Квитанции!B:B,S$8,Квитанции!D:D,$B94,Квитанции!E:E,$D94,Квитанции!K:K,$E94,Квитанции!F:F,$F94,Квитанции!C:C,0,Квитанции!J:J,1)</f>
        <v>0</v>
      </c>
      <c r="V94" s="101">
        <f>G94+J94+M94+P94+S94</f>
        <v>0</v>
      </c>
      <c r="W94" s="51" t="e">
        <f>V94/Ф_2a!V94*100</f>
        <v>#DIV/0!</v>
      </c>
      <c r="X94" s="161">
        <f>I94+L94+O94+R94+U94</f>
        <v>0</v>
      </c>
    </row>
    <row r="95" spans="1:24" ht="11.45" customHeight="1" x14ac:dyDescent="0.2">
      <c r="A95" s="545"/>
      <c r="B95" s="7" t="s">
        <v>10</v>
      </c>
      <c r="C95" s="494"/>
      <c r="D95" s="313">
        <v>1</v>
      </c>
      <c r="E95" s="314" t="s">
        <v>200</v>
      </c>
      <c r="F95" s="315">
        <v>3</v>
      </c>
      <c r="G95" s="84">
        <f>SUMIFS(Квитанции!Q:Q,Квитанции!B:B,G$8,Квитанции!D:D,$B95,Квитанции!E:E,$D95,Квитанции!K:K,$E95,Квитанции!F:F,$F95,Квитанции!C:C,0,Квитанции!J:J,1)</f>
        <v>0</v>
      </c>
      <c r="H95" s="47" t="e">
        <f>G95/Ф_2a!G95*100</f>
        <v>#DIV/0!</v>
      </c>
      <c r="I95" s="155">
        <f>SUMIFS(Квитанции!R:R,Квитанции!B:B,G$8,Квитанции!D:D,$B95,Квитанции!E:E,$D95,Квитанции!K:K,$E95,Квитанции!F:F,$F95,Квитанции!C:C,0,Квитанции!J:J,1)</f>
        <v>0</v>
      </c>
      <c r="J95" s="72">
        <f>SUMIFS(Квитанции!Q:Q,Квитанции!B:B,J$8,Квитанции!D:D,$B95,Квитанции!E:E,$D95,Квитанции!K:K,$E95,Квитанции!F:F,$F95,Квитанции!C:C,0,Квитанции!J:J,1)</f>
        <v>0</v>
      </c>
      <c r="K95" s="47" t="e">
        <f>J95/Ф_2a!J95*100</f>
        <v>#DIV/0!</v>
      </c>
      <c r="L95" s="167">
        <f>SUMIFS(Квитанции!R:R,Квитанции!B:B,J$8,Квитанции!D:D,$B95,Квитанции!E:E,$D95,Квитанции!K:K,$E95,Квитанции!F:F,$F95,Квитанции!C:C,0,Квитанции!J:J,1)</f>
        <v>0</v>
      </c>
      <c r="M95" s="84">
        <f>SUMIFS(Квитанции!Q:Q,Квитанции!B:B,M$8,Квитанции!D:D,$B95,Квитанции!E:E,$D95,Квитанции!K:K,$E95,Квитанции!F:F,$F95,Квитанции!C:C,0,Квитанции!J:J,1)</f>
        <v>0</v>
      </c>
      <c r="N95" s="47" t="e">
        <f>M95/Ф_2a!M95*100</f>
        <v>#DIV/0!</v>
      </c>
      <c r="O95" s="155">
        <f>SUMIFS(Квитанции!R:R,Квитанции!B:B,M$8,Квитанции!D:D,$B95,Квитанции!E:E,$D95,Квитанции!K:K,$E95,Квитанции!F:F,$F95,Квитанции!C:C,0,Квитанции!J:J,1)</f>
        <v>0</v>
      </c>
      <c r="P95" s="72">
        <f>SUMIFS(Квитанции!Q:Q,Квитанции!B:B,P$8,Квитанции!D:D,$B95,Квитанции!E:E,$D95,Квитанции!K:K,$E95,Квитанции!F:F,$F95,Квитанции!C:C,0,Квитанции!J:J,1)</f>
        <v>0</v>
      </c>
      <c r="Q95" s="47" t="e">
        <f>P95/Ф_2a!P95*100</f>
        <v>#DIV/0!</v>
      </c>
      <c r="R95" s="167">
        <f>SUMIFS(Квитанции!R:R,Квитанции!B:B,P$8,Квитанции!D:D,$B95,Квитанции!E:E,$D95,Квитанции!K:K,$E95,Квитанции!F:F,$F95,Квитанции!C:C,0,Квитанции!J:J,1)</f>
        <v>0</v>
      </c>
      <c r="S95" s="84">
        <f>SUMIFS(Квитанции!Q:Q,Квитанции!B:B,S$8,Квитанции!D:D,$B95,Квитанции!E:E,$D95,Квитанции!K:K,$E95,Квитанции!F:F,$F95,Квитанции!C:C,0,Квитанции!J:J,1)</f>
        <v>0</v>
      </c>
      <c r="T95" s="47" t="e">
        <f>S95/Ф_2a!S95*100</f>
        <v>#DIV/0!</v>
      </c>
      <c r="U95" s="155">
        <f>SUMIFS(Квитанции!R:R,Квитанции!B:B,S$8,Квитанции!D:D,$B95,Квитанции!E:E,$D95,Квитанции!K:K,$E95,Квитанции!F:F,$F95,Квитанции!C:C,0,Квитанции!J:J,1)</f>
        <v>0</v>
      </c>
      <c r="V95" s="28">
        <f>G95+J95+M95+P95+S95</f>
        <v>0</v>
      </c>
      <c r="W95" s="49" t="e">
        <f>V95/Ф_2a!V95*100</f>
        <v>#DIV/0!</v>
      </c>
      <c r="X95" s="158">
        <f>I95+L95+O95+R95+U95</f>
        <v>0</v>
      </c>
    </row>
    <row r="96" spans="1:24" ht="11.45" customHeight="1" x14ac:dyDescent="0.2">
      <c r="A96" s="545"/>
      <c r="B96" s="7" t="s">
        <v>177</v>
      </c>
      <c r="C96" s="494"/>
      <c r="D96" s="313">
        <v>1</v>
      </c>
      <c r="E96" s="314" t="s">
        <v>200</v>
      </c>
      <c r="F96" s="315">
        <v>3</v>
      </c>
      <c r="G96" s="89">
        <f>SUMIFS(Квитанции!Q:Q,Квитанции!B:B,G$8,Квитанции!D:D,$B96,Квитанции!E:E,$D96,Квитанции!K:K,$E96,Квитанции!F:F,$F96,Квитанции!C:C,0,Квитанции!J:J,1)</f>
        <v>0</v>
      </c>
      <c r="H96" s="47" t="e">
        <f>G96/Ф_2a!G96*100</f>
        <v>#DIV/0!</v>
      </c>
      <c r="I96" s="160">
        <f>SUMIFS(Квитанции!R:R,Квитанции!B:B,G$8,Квитанции!D:D,$B96,Квитанции!E:E,$D96,Квитанции!K:K,$E96,Квитанции!F:F,$F96,Квитанции!C:C,0,Квитанции!J:J,1)</f>
        <v>0</v>
      </c>
      <c r="J96" s="72">
        <f>SUMIFS(Квитанции!Q:Q,Квитанции!B:B,J$8,Квитанции!D:D,$B96,Квитанции!E:E,$D96,Квитанции!K:K,$E96,Квитанции!F:F,$F96,Квитанции!C:C,0,Квитанции!J:J,1)</f>
        <v>0</v>
      </c>
      <c r="K96" s="47" t="e">
        <f>J96/Ф_2a!J96*100</f>
        <v>#DIV/0!</v>
      </c>
      <c r="L96" s="167">
        <f>SUMIFS(Квитанции!R:R,Квитанции!B:B,J$8,Квитанции!D:D,$B96,Квитанции!E:E,$D96,Квитанции!K:K,$E96,Квитанции!F:F,$F96,Квитанции!C:C,0,Квитанции!J:J,1)</f>
        <v>0</v>
      </c>
      <c r="M96" s="84">
        <f>SUMIFS(Квитанции!Q:Q,Квитанции!B:B,M$8,Квитанции!D:D,$B96,Квитанции!E:E,$D96,Квитанции!K:K,$E96,Квитанции!F:F,$F96,Квитанции!C:C,0,Квитанции!J:J,1)</f>
        <v>0</v>
      </c>
      <c r="N96" s="47" t="e">
        <f>M96/Ф_2a!M96*100</f>
        <v>#DIV/0!</v>
      </c>
      <c r="O96" s="155">
        <f>SUMIFS(Квитанции!R:R,Квитанции!B:B,M$8,Квитанции!D:D,$B96,Квитанции!E:E,$D96,Квитанции!K:K,$E96,Квитанции!F:F,$F96,Квитанции!C:C,0,Квитанции!J:J,1)</f>
        <v>0</v>
      </c>
      <c r="P96" s="72">
        <f>SUMIFS(Квитанции!Q:Q,Квитанции!B:B,P$8,Квитанции!D:D,$B96,Квитанции!E:E,$D96,Квитанции!K:K,$E96,Квитанции!F:F,$F96,Квитанции!C:C,0,Квитанции!J:J,1)</f>
        <v>0</v>
      </c>
      <c r="Q96" s="47" t="e">
        <f>P96/Ф_2a!P96*100</f>
        <v>#DIV/0!</v>
      </c>
      <c r="R96" s="167">
        <f>SUMIFS(Квитанции!R:R,Квитанции!B:B,P$8,Квитанции!D:D,$B96,Квитанции!E:E,$D96,Квитанции!K:K,$E96,Квитанции!F:F,$F96,Квитанции!C:C,0,Квитанции!J:J,1)</f>
        <v>0</v>
      </c>
      <c r="S96" s="84">
        <f>SUMIFS(Квитанции!Q:Q,Квитанции!B:B,S$8,Квитанции!D:D,$B96,Квитанции!E:E,$D96,Квитанции!K:K,$E96,Квитанции!F:F,$F96,Квитанции!C:C,0,Квитанции!J:J,1)</f>
        <v>0</v>
      </c>
      <c r="T96" s="47" t="e">
        <f>S96/Ф_2a!S96*100</f>
        <v>#DIV/0!</v>
      </c>
      <c r="U96" s="155">
        <f>SUMIFS(Квитанции!R:R,Квитанции!B:B,S$8,Квитанции!D:D,$B96,Квитанции!E:E,$D96,Квитанции!K:K,$E96,Квитанции!F:F,$F96,Квитанции!C:C,0,Квитанции!J:J,1)</f>
        <v>0</v>
      </c>
      <c r="V96" s="102">
        <f>G96+J96+M96+P96+S96</f>
        <v>0</v>
      </c>
      <c r="W96" s="49" t="e">
        <f>V96/Ф_2a!V96*100</f>
        <v>#DIV/0!</v>
      </c>
      <c r="X96" s="158">
        <f>I96+L96+O96+R96+U96</f>
        <v>0</v>
      </c>
    </row>
    <row r="97" spans="1:24" ht="11.45" customHeight="1" thickBot="1" x14ac:dyDescent="0.25">
      <c r="A97" s="545"/>
      <c r="B97" s="8" t="s">
        <v>178</v>
      </c>
      <c r="C97" s="495"/>
      <c r="D97" s="313"/>
      <c r="E97" s="314"/>
      <c r="F97" s="315"/>
      <c r="G97" s="85">
        <f>G94+G95+G96</f>
        <v>0</v>
      </c>
      <c r="H97" s="48" t="e">
        <f>G97/Ф_2a!G97*100</f>
        <v>#DIV/0!</v>
      </c>
      <c r="I97" s="156">
        <f t="shared" ref="I97:X97" si="38">I94+I95+I96</f>
        <v>0</v>
      </c>
      <c r="J97" s="73">
        <f t="shared" si="38"/>
        <v>0</v>
      </c>
      <c r="K97" s="48" t="e">
        <f>J97/Ф_2a!J97*100</f>
        <v>#DIV/0!</v>
      </c>
      <c r="L97" s="168">
        <f t="shared" si="38"/>
        <v>0</v>
      </c>
      <c r="M97" s="85">
        <f t="shared" si="38"/>
        <v>0</v>
      </c>
      <c r="N97" s="48" t="e">
        <f>M97/Ф_2a!M97*100</f>
        <v>#DIV/0!</v>
      </c>
      <c r="O97" s="156">
        <f t="shared" si="38"/>
        <v>0</v>
      </c>
      <c r="P97" s="73">
        <f t="shared" si="38"/>
        <v>0</v>
      </c>
      <c r="Q97" s="48" t="e">
        <f>P97/Ф_2a!P97*100</f>
        <v>#DIV/0!</v>
      </c>
      <c r="R97" s="168">
        <f t="shared" si="38"/>
        <v>0</v>
      </c>
      <c r="S97" s="85">
        <f t="shared" si="38"/>
        <v>0</v>
      </c>
      <c r="T97" s="48" t="e">
        <f>S97/Ф_2a!S97*100</f>
        <v>#DIV/0!</v>
      </c>
      <c r="U97" s="156">
        <f t="shared" si="38"/>
        <v>0</v>
      </c>
      <c r="V97" s="77">
        <f t="shared" si="38"/>
        <v>0</v>
      </c>
      <c r="W97" s="50" t="e">
        <f>V97/Ф_2a!V97*100</f>
        <v>#DIV/0!</v>
      </c>
      <c r="X97" s="162">
        <f t="shared" si="38"/>
        <v>0</v>
      </c>
    </row>
    <row r="98" spans="1:24" ht="11.45" customHeight="1" x14ac:dyDescent="0.2">
      <c r="A98" s="545"/>
      <c r="B98" s="5" t="s">
        <v>176</v>
      </c>
      <c r="C98" s="493" t="s">
        <v>17</v>
      </c>
      <c r="D98" s="313">
        <v>3</v>
      </c>
      <c r="E98" s="314" t="s">
        <v>200</v>
      </c>
      <c r="F98" s="315">
        <v>3</v>
      </c>
      <c r="G98" s="145">
        <f>SUMIFS(Квитанции!Q:Q,Квитанции!B:B,G$8,Квитанции!D:D,$B98,Квитанции!E:E,$D98,Квитанции!K:K,$E98,Квитанции!F:F,$F98,Квитанции!C:C,0,Квитанции!J:J,1)</f>
        <v>0</v>
      </c>
      <c r="H98" s="203" t="e">
        <f>G98/Ф_2a!G98*100</f>
        <v>#DIV/0!</v>
      </c>
      <c r="I98" s="198">
        <f>SUMIFS(Квитанции!R:R,Квитанции!B:B,G$8,Квитанции!D:D,$B98,Квитанции!E:E,$D98,Квитанции!K:K,$E98,Квитанции!F:F,$F98,Квитанции!C:C,0,Квитанции!J:J,1)</f>
        <v>0</v>
      </c>
      <c r="J98" s="72">
        <f>SUMIFS(Квитанции!Q:Q,Квитанции!B:B,J$8,Квитанции!D:D,$B98,Квитанции!E:E,$D98,Квитанции!K:K,$E98,Квитанции!F:F,$F98,Квитанции!C:C,0,Квитанции!J:J,1)</f>
        <v>0</v>
      </c>
      <c r="K98" s="203" t="e">
        <f>J98/Ф_2a!J98*100</f>
        <v>#DIV/0!</v>
      </c>
      <c r="L98" s="167">
        <f>SUMIFS(Квитанции!R:R,Квитанции!B:B,J$8,Квитанции!D:D,$B98,Квитанции!E:E,$D98,Квитанции!K:K,$E98,Квитанции!F:F,$F98,Квитанции!C:C,0,Квитанции!J:J,1)</f>
        <v>0</v>
      </c>
      <c r="M98" s="84">
        <f>SUMIFS(Квитанции!Q:Q,Квитанции!B:B,M$8,Квитанции!D:D,$B98,Квитанции!E:E,$D98,Квитанции!K:K,$E98,Квитанции!F:F,$F98,Квитанции!C:C,0,Квитанции!J:J,1)</f>
        <v>0</v>
      </c>
      <c r="N98" s="203" t="e">
        <f>M98/Ф_2a!M98*100</f>
        <v>#DIV/0!</v>
      </c>
      <c r="O98" s="155">
        <f>SUMIFS(Квитанции!R:R,Квитанции!B:B,M$8,Квитанции!D:D,$B98,Квитанции!E:E,$D98,Квитанции!K:K,$E98,Квитанции!F:F,$F98,Квитанции!C:C,0,Квитанции!J:J,1)</f>
        <v>0</v>
      </c>
      <c r="P98" s="72">
        <f>SUMIFS(Квитанции!Q:Q,Квитанции!B:B,P$8,Квитанции!D:D,$B98,Квитанции!E:E,$D98,Квитанции!K:K,$E98,Квитанции!F:F,$F98,Квитанции!C:C,0,Квитанции!J:J,1)</f>
        <v>0</v>
      </c>
      <c r="Q98" s="203" t="e">
        <f>P98/Ф_2a!P98*100</f>
        <v>#DIV/0!</v>
      </c>
      <c r="R98" s="167">
        <f>SUMIFS(Квитанции!R:R,Квитанции!B:B,P$8,Квитанции!D:D,$B98,Квитанции!E:E,$D98,Квитанции!K:K,$E98,Квитанции!F:F,$F98,Квитанции!C:C,0,Квитанции!J:J,1)</f>
        <v>0</v>
      </c>
      <c r="S98" s="84">
        <f>SUMIFS(Квитанции!Q:Q,Квитанции!B:B,S$8,Квитанции!D:D,$B98,Квитанции!E:E,$D98,Квитанции!K:K,$E98,Квитанции!F:F,$F98,Квитанции!C:C,0,Квитанции!J:J,1)</f>
        <v>0</v>
      </c>
      <c r="T98" s="203" t="e">
        <f>S98/Ф_2a!S98*100</f>
        <v>#DIV/0!</v>
      </c>
      <c r="U98" s="155">
        <f>SUMIFS(Квитанции!R:R,Квитанции!B:B,S$8,Квитанции!D:D,$B98,Квитанции!E:E,$D98,Квитанции!K:K,$E98,Квитанции!F:F,$F98,Квитанции!C:C,0,Квитанции!J:J,1)</f>
        <v>0</v>
      </c>
      <c r="V98" s="101">
        <f>G98+J98+M98+P98+S98</f>
        <v>0</v>
      </c>
      <c r="W98" s="53" t="e">
        <f>V98/Ф_2a!V98*100</f>
        <v>#DIV/0!</v>
      </c>
      <c r="X98" s="161">
        <f>I98+L98+O98+R98+U98</f>
        <v>0</v>
      </c>
    </row>
    <row r="99" spans="1:24" ht="11.45" customHeight="1" x14ac:dyDescent="0.2">
      <c r="A99" s="545"/>
      <c r="B99" s="7" t="s">
        <v>10</v>
      </c>
      <c r="C99" s="494"/>
      <c r="D99" s="313">
        <v>3</v>
      </c>
      <c r="E99" s="314" t="s">
        <v>200</v>
      </c>
      <c r="F99" s="315">
        <v>3</v>
      </c>
      <c r="G99" s="84">
        <f>SUMIFS(Квитанции!Q:Q,Квитанции!B:B,G$8,Квитанции!D:D,$B99,Квитанции!E:E,$D99,Квитанции!K:K,$E99,Квитанции!F:F,$F99,Квитанции!C:C,0,Квитанции!J:J,1)</f>
        <v>0</v>
      </c>
      <c r="H99" s="47" t="e">
        <f>G99/Ф_2a!G99*100</f>
        <v>#DIV/0!</v>
      </c>
      <c r="I99" s="155">
        <f>SUMIFS(Квитанции!R:R,Квитанции!B:B,G$8,Квитанции!D:D,$B99,Квитанции!E:E,$D99,Квитанции!K:K,$E99,Квитанции!F:F,$F99,Квитанции!C:C,0,Квитанции!J:J,1)</f>
        <v>0</v>
      </c>
      <c r="J99" s="72">
        <f>SUMIFS(Квитанции!Q:Q,Квитанции!B:B,J$8,Квитанции!D:D,$B99,Квитанции!E:E,$D99,Квитанции!K:K,$E99,Квитанции!F:F,$F99,Квитанции!C:C,0,Квитанции!J:J,1)</f>
        <v>0</v>
      </c>
      <c r="K99" s="47" t="e">
        <f>J99/Ф_2a!J99*100</f>
        <v>#DIV/0!</v>
      </c>
      <c r="L99" s="167">
        <f>SUMIFS(Квитанции!R:R,Квитанции!B:B,J$8,Квитанции!D:D,$B99,Квитанции!E:E,$D99,Квитанции!K:K,$E99,Квитанции!F:F,$F99,Квитанции!C:C,0,Квитанции!J:J,1)</f>
        <v>0</v>
      </c>
      <c r="M99" s="84">
        <f>SUMIFS(Квитанции!Q:Q,Квитанции!B:B,M$8,Квитанции!D:D,$B99,Квитанции!E:E,$D99,Квитанции!K:K,$E99,Квитанции!F:F,$F99,Квитанции!C:C,0,Квитанции!J:J,1)</f>
        <v>0</v>
      </c>
      <c r="N99" s="47" t="e">
        <f>M99/Ф_2a!M99*100</f>
        <v>#DIV/0!</v>
      </c>
      <c r="O99" s="155">
        <f>SUMIFS(Квитанции!R:R,Квитанции!B:B,M$8,Квитанции!D:D,$B99,Квитанции!E:E,$D99,Квитанции!K:K,$E99,Квитанции!F:F,$F99,Квитанции!C:C,0,Квитанции!J:J,1)</f>
        <v>0</v>
      </c>
      <c r="P99" s="72">
        <f>SUMIFS(Квитанции!Q:Q,Квитанции!B:B,P$8,Квитанции!D:D,$B99,Квитанции!E:E,$D99,Квитанции!K:K,$E99,Квитанции!F:F,$F99,Квитанции!C:C,0,Квитанции!J:J,1)</f>
        <v>0</v>
      </c>
      <c r="Q99" s="47" t="e">
        <f>P99/Ф_2a!P99*100</f>
        <v>#DIV/0!</v>
      </c>
      <c r="R99" s="167">
        <f>SUMIFS(Квитанции!R:R,Квитанции!B:B,P$8,Квитанции!D:D,$B99,Квитанции!E:E,$D99,Квитанции!K:K,$E99,Квитанции!F:F,$F99,Квитанции!C:C,0,Квитанции!J:J,1)</f>
        <v>0</v>
      </c>
      <c r="S99" s="84">
        <f>SUMIFS(Квитанции!Q:Q,Квитанции!B:B,S$8,Квитанции!D:D,$B99,Квитанции!E:E,$D99,Квитанции!K:K,$E99,Квитанции!F:F,$F99,Квитанции!C:C,0,Квитанции!J:J,1)</f>
        <v>0</v>
      </c>
      <c r="T99" s="47" t="e">
        <f>S99/Ф_2a!S99*100</f>
        <v>#DIV/0!</v>
      </c>
      <c r="U99" s="155">
        <f>SUMIFS(Квитанции!R:R,Квитанции!B:B,S$8,Квитанции!D:D,$B99,Квитанции!E:E,$D99,Квитанции!K:K,$E99,Квитанции!F:F,$F99,Квитанции!C:C,0,Квитанции!J:J,1)</f>
        <v>0</v>
      </c>
      <c r="V99" s="28">
        <f>G99+J99+M99+P99+S99</f>
        <v>0</v>
      </c>
      <c r="W99" s="49" t="e">
        <f>V99/Ф_2a!V99*100</f>
        <v>#DIV/0!</v>
      </c>
      <c r="X99" s="158">
        <f>I99+L99+O99+R99+U99</f>
        <v>0</v>
      </c>
    </row>
    <row r="100" spans="1:24" ht="11.45" customHeight="1" x14ac:dyDescent="0.2">
      <c r="A100" s="545"/>
      <c r="B100" s="7" t="s">
        <v>177</v>
      </c>
      <c r="C100" s="494"/>
      <c r="D100" s="313">
        <v>3</v>
      </c>
      <c r="E100" s="314" t="s">
        <v>200</v>
      </c>
      <c r="F100" s="315">
        <v>3</v>
      </c>
      <c r="G100" s="89">
        <f>SUMIFS(Квитанции!Q:Q,Квитанции!B:B,G$8,Квитанции!D:D,$B100,Квитанции!E:E,$D100,Квитанции!K:K,$E100,Квитанции!F:F,$F100,Квитанции!C:C,0,Квитанции!J:J,1)</f>
        <v>0</v>
      </c>
      <c r="H100" s="47" t="e">
        <f>G100/Ф_2a!G100*100</f>
        <v>#DIV/0!</v>
      </c>
      <c r="I100" s="160">
        <f>SUMIFS(Квитанции!R:R,Квитанции!B:B,G$8,Квитанции!D:D,$B100,Квитанции!E:E,$D100,Квитанции!K:K,$E100,Квитанции!F:F,$F100,Квитанции!C:C,0,Квитанции!J:J,1)</f>
        <v>0</v>
      </c>
      <c r="J100" s="72">
        <f>SUMIFS(Квитанции!Q:Q,Квитанции!B:B,J$8,Квитанции!D:D,$B100,Квитанции!E:E,$D100,Квитанции!K:K,$E100,Квитанции!F:F,$F100,Квитанции!C:C,0,Квитанции!J:J,1)</f>
        <v>0</v>
      </c>
      <c r="K100" s="47" t="e">
        <f>J100/Ф_2a!J100*100</f>
        <v>#DIV/0!</v>
      </c>
      <c r="L100" s="167">
        <f>SUMIFS(Квитанции!R:R,Квитанции!B:B,J$8,Квитанции!D:D,$B100,Квитанции!E:E,$D100,Квитанции!K:K,$E100,Квитанции!F:F,$F100,Квитанции!C:C,0,Квитанции!J:J,1)</f>
        <v>0</v>
      </c>
      <c r="M100" s="84">
        <f>SUMIFS(Квитанции!Q:Q,Квитанции!B:B,M$8,Квитанции!D:D,$B100,Квитанции!E:E,$D100,Квитанции!K:K,$E100,Квитанции!F:F,$F100,Квитанции!C:C,0,Квитанции!J:J,1)</f>
        <v>0</v>
      </c>
      <c r="N100" s="47" t="e">
        <f>M100/Ф_2a!M100*100</f>
        <v>#DIV/0!</v>
      </c>
      <c r="O100" s="155">
        <f>SUMIFS(Квитанции!R:R,Квитанции!B:B,M$8,Квитанции!D:D,$B100,Квитанции!E:E,$D100,Квитанции!K:K,$E100,Квитанции!F:F,$F100,Квитанции!C:C,0,Квитанции!J:J,1)</f>
        <v>0</v>
      </c>
      <c r="P100" s="72">
        <f>SUMIFS(Квитанции!Q:Q,Квитанции!B:B,P$8,Квитанции!D:D,$B100,Квитанции!E:E,$D100,Квитанции!K:K,$E100,Квитанции!F:F,$F100,Квитанции!C:C,0,Квитанции!J:J,1)</f>
        <v>0</v>
      </c>
      <c r="Q100" s="47" t="e">
        <f>P100/Ф_2a!P100*100</f>
        <v>#DIV/0!</v>
      </c>
      <c r="R100" s="167">
        <f>SUMIFS(Квитанции!R:R,Квитанции!B:B,P$8,Квитанции!D:D,$B100,Квитанции!E:E,$D100,Квитанции!K:K,$E100,Квитанции!F:F,$F100,Квитанции!C:C,0,Квитанции!J:J,1)</f>
        <v>0</v>
      </c>
      <c r="S100" s="84">
        <f>SUMIFS(Квитанции!Q:Q,Квитанции!B:B,S$8,Квитанции!D:D,$B100,Квитанции!E:E,$D100,Квитанции!K:K,$E100,Квитанции!F:F,$F100,Квитанции!C:C,0,Квитанции!J:J,1)</f>
        <v>0</v>
      </c>
      <c r="T100" s="47" t="e">
        <f>S100/Ф_2a!S100*100</f>
        <v>#DIV/0!</v>
      </c>
      <c r="U100" s="155">
        <f>SUMIFS(Квитанции!R:R,Квитанции!B:B,S$8,Квитанции!D:D,$B100,Квитанции!E:E,$D100,Квитанции!K:K,$E100,Квитанции!F:F,$F100,Квитанции!C:C,0,Квитанции!J:J,1)</f>
        <v>0</v>
      </c>
      <c r="V100" s="102">
        <f>G100+J100+M100+P100+S100</f>
        <v>0</v>
      </c>
      <c r="W100" s="49" t="e">
        <f>V100/Ф_2a!V100*100</f>
        <v>#DIV/0!</v>
      </c>
      <c r="X100" s="158">
        <f>I100+L100+O100+R100+U100</f>
        <v>0</v>
      </c>
    </row>
    <row r="101" spans="1:24" ht="11.45" customHeight="1" thickBot="1" x14ac:dyDescent="0.25">
      <c r="A101" s="546"/>
      <c r="B101" s="8" t="s">
        <v>178</v>
      </c>
      <c r="C101" s="494"/>
      <c r="D101" s="313"/>
      <c r="E101" s="314"/>
      <c r="F101" s="315"/>
      <c r="G101" s="92">
        <f>G98+G99+G100</f>
        <v>0</v>
      </c>
      <c r="H101" s="48" t="e">
        <f>G101/Ф_2a!G101*100</f>
        <v>#DIV/0!</v>
      </c>
      <c r="I101" s="164">
        <f t="shared" ref="I101:X101" si="39">I98+I99+I100</f>
        <v>0</v>
      </c>
      <c r="J101" s="79">
        <f t="shared" si="39"/>
        <v>0</v>
      </c>
      <c r="K101" s="48" t="e">
        <f>J101/Ф_2a!J101*100</f>
        <v>#DIV/0!</v>
      </c>
      <c r="L101" s="176">
        <f t="shared" si="39"/>
        <v>0</v>
      </c>
      <c r="M101" s="92">
        <f t="shared" si="39"/>
        <v>0</v>
      </c>
      <c r="N101" s="48" t="e">
        <f>M101/Ф_2a!M101*100</f>
        <v>#DIV/0!</v>
      </c>
      <c r="O101" s="164">
        <f t="shared" si="39"/>
        <v>0</v>
      </c>
      <c r="P101" s="79">
        <f t="shared" si="39"/>
        <v>0</v>
      </c>
      <c r="Q101" s="48" t="e">
        <f>P101/Ф_2a!P101*100</f>
        <v>#DIV/0!</v>
      </c>
      <c r="R101" s="176">
        <f t="shared" si="39"/>
        <v>0</v>
      </c>
      <c r="S101" s="92">
        <f t="shared" si="39"/>
        <v>0</v>
      </c>
      <c r="T101" s="48" t="e">
        <f>S101/Ф_2a!S101*100</f>
        <v>#DIV/0!</v>
      </c>
      <c r="U101" s="164">
        <f t="shared" si="39"/>
        <v>0</v>
      </c>
      <c r="V101" s="74">
        <f t="shared" si="39"/>
        <v>0</v>
      </c>
      <c r="W101" s="50" t="e">
        <f>V101/Ф_2a!V101*100</f>
        <v>#DIV/0!</v>
      </c>
      <c r="X101" s="159">
        <f t="shared" si="39"/>
        <v>0</v>
      </c>
    </row>
    <row r="102" spans="1:24" s="177" customFormat="1" ht="13.9" customHeight="1" thickBot="1" x14ac:dyDescent="0.25">
      <c r="A102" s="120">
        <v>1</v>
      </c>
      <c r="B102" s="106">
        <v>2</v>
      </c>
      <c r="C102" s="120">
        <v>3</v>
      </c>
      <c r="D102" s="319"/>
      <c r="E102" s="320"/>
      <c r="F102" s="321"/>
      <c r="G102" s="125">
        <v>4</v>
      </c>
      <c r="H102" s="123">
        <v>5</v>
      </c>
      <c r="I102" s="126">
        <v>6</v>
      </c>
      <c r="J102" s="127">
        <v>7</v>
      </c>
      <c r="K102" s="123">
        <v>8</v>
      </c>
      <c r="L102" s="128">
        <v>9</v>
      </c>
      <c r="M102" s="125">
        <v>10</v>
      </c>
      <c r="N102" s="123">
        <v>11</v>
      </c>
      <c r="O102" s="126">
        <v>12</v>
      </c>
      <c r="P102" s="127">
        <v>13</v>
      </c>
      <c r="Q102" s="123">
        <v>14</v>
      </c>
      <c r="R102" s="128">
        <v>15</v>
      </c>
      <c r="S102" s="125">
        <v>16</v>
      </c>
      <c r="T102" s="123">
        <v>17</v>
      </c>
      <c r="U102" s="126">
        <v>18</v>
      </c>
      <c r="V102" s="127">
        <v>19</v>
      </c>
      <c r="W102" s="123">
        <v>20</v>
      </c>
      <c r="X102" s="126">
        <v>21</v>
      </c>
    </row>
    <row r="103" spans="1:24" ht="13.15" customHeight="1" x14ac:dyDescent="0.2">
      <c r="A103" s="544" t="s">
        <v>40</v>
      </c>
      <c r="B103" s="5" t="s">
        <v>176</v>
      </c>
      <c r="C103" s="505" t="s">
        <v>18</v>
      </c>
      <c r="D103" s="313"/>
      <c r="E103" s="314"/>
      <c r="F103" s="315"/>
      <c r="G103" s="89">
        <f>G94+G98</f>
        <v>0</v>
      </c>
      <c r="H103" s="46" t="e">
        <f>G103/Ф_2a!G103*100</f>
        <v>#DIV/0!</v>
      </c>
      <c r="I103" s="160">
        <f t="shared" ref="I103:U103" si="40">I94+I98</f>
        <v>0</v>
      </c>
      <c r="J103" s="75">
        <f t="shared" si="40"/>
        <v>0</v>
      </c>
      <c r="K103" s="46" t="e">
        <f>J103/Ф_2a!J103*100</f>
        <v>#DIV/0!</v>
      </c>
      <c r="L103" s="172">
        <f t="shared" si="40"/>
        <v>0</v>
      </c>
      <c r="M103" s="89">
        <f t="shared" si="40"/>
        <v>0</v>
      </c>
      <c r="N103" s="46" t="e">
        <f>M103/Ф_2a!M103*100</f>
        <v>#DIV/0!</v>
      </c>
      <c r="O103" s="160">
        <f t="shared" si="40"/>
        <v>0</v>
      </c>
      <c r="P103" s="75">
        <f t="shared" si="40"/>
        <v>0</v>
      </c>
      <c r="Q103" s="46" t="e">
        <f>P103/Ф_2a!P103*100</f>
        <v>#DIV/0!</v>
      </c>
      <c r="R103" s="172">
        <f t="shared" si="40"/>
        <v>0</v>
      </c>
      <c r="S103" s="89">
        <f t="shared" si="40"/>
        <v>0</v>
      </c>
      <c r="T103" s="46" t="e">
        <f>S103/Ф_2a!S103*100</f>
        <v>#DIV/0!</v>
      </c>
      <c r="U103" s="160">
        <f t="shared" si="40"/>
        <v>0</v>
      </c>
      <c r="V103" s="27">
        <f>G103+J103+M103+P103+S103</f>
        <v>0</v>
      </c>
      <c r="W103" s="51" t="e">
        <f>V103/Ф_2a!V103*100</f>
        <v>#DIV/0!</v>
      </c>
      <c r="X103" s="163">
        <f>I103+L103+O103+R103+U103</f>
        <v>0</v>
      </c>
    </row>
    <row r="104" spans="1:24" ht="13.15" customHeight="1" x14ac:dyDescent="0.2">
      <c r="A104" s="545"/>
      <c r="B104" s="7" t="s">
        <v>10</v>
      </c>
      <c r="C104" s="506"/>
      <c r="D104" s="313"/>
      <c r="E104" s="314"/>
      <c r="F104" s="315"/>
      <c r="G104" s="84">
        <f t="shared" ref="G104:U105" si="41">G95+G99</f>
        <v>0</v>
      </c>
      <c r="H104" s="47" t="e">
        <f>G104/Ф_2a!G104*100</f>
        <v>#DIV/0!</v>
      </c>
      <c r="I104" s="155">
        <f t="shared" si="41"/>
        <v>0</v>
      </c>
      <c r="J104" s="72">
        <f t="shared" si="41"/>
        <v>0</v>
      </c>
      <c r="K104" s="47" t="e">
        <f>J104/Ф_2a!J104*100</f>
        <v>#DIV/0!</v>
      </c>
      <c r="L104" s="167">
        <f t="shared" si="41"/>
        <v>0</v>
      </c>
      <c r="M104" s="84">
        <f t="shared" si="41"/>
        <v>0</v>
      </c>
      <c r="N104" s="47" t="e">
        <f>M104/Ф_2a!M104*100</f>
        <v>#DIV/0!</v>
      </c>
      <c r="O104" s="155">
        <f t="shared" si="41"/>
        <v>0</v>
      </c>
      <c r="P104" s="72">
        <f t="shared" si="41"/>
        <v>0</v>
      </c>
      <c r="Q104" s="47" t="e">
        <f>P104/Ф_2a!P104*100</f>
        <v>#DIV/0!</v>
      </c>
      <c r="R104" s="167">
        <f t="shared" si="41"/>
        <v>0</v>
      </c>
      <c r="S104" s="84">
        <f t="shared" si="41"/>
        <v>0</v>
      </c>
      <c r="T104" s="47" t="e">
        <f>S104/Ф_2a!S104*100</f>
        <v>#DIV/0!</v>
      </c>
      <c r="U104" s="155">
        <f t="shared" si="41"/>
        <v>0</v>
      </c>
      <c r="V104" s="28">
        <f>G104+J104+M104+P104+S104</f>
        <v>0</v>
      </c>
      <c r="W104" s="49" t="e">
        <f>V104/Ф_2a!V104*100</f>
        <v>#DIV/0!</v>
      </c>
      <c r="X104" s="158">
        <f>I104+L104+O104+R104+U104</f>
        <v>0</v>
      </c>
    </row>
    <row r="105" spans="1:24" ht="13.15" customHeight="1" x14ac:dyDescent="0.2">
      <c r="A105" s="545"/>
      <c r="B105" s="7" t="s">
        <v>177</v>
      </c>
      <c r="C105" s="506"/>
      <c r="D105" s="313"/>
      <c r="E105" s="314"/>
      <c r="F105" s="315"/>
      <c r="G105" s="84">
        <f t="shared" si="41"/>
        <v>0</v>
      </c>
      <c r="H105" s="47" t="e">
        <f>G105/Ф_2a!G105*100</f>
        <v>#DIV/0!</v>
      </c>
      <c r="I105" s="155">
        <f t="shared" si="41"/>
        <v>0</v>
      </c>
      <c r="J105" s="72">
        <f t="shared" si="41"/>
        <v>0</v>
      </c>
      <c r="K105" s="47" t="e">
        <f>J105/Ф_2a!J105*100</f>
        <v>#DIV/0!</v>
      </c>
      <c r="L105" s="167">
        <f t="shared" si="41"/>
        <v>0</v>
      </c>
      <c r="M105" s="84">
        <f t="shared" si="41"/>
        <v>0</v>
      </c>
      <c r="N105" s="47" t="e">
        <f>M105/Ф_2a!M105*100</f>
        <v>#DIV/0!</v>
      </c>
      <c r="O105" s="155">
        <f t="shared" si="41"/>
        <v>0</v>
      </c>
      <c r="P105" s="72">
        <f t="shared" si="41"/>
        <v>0</v>
      </c>
      <c r="Q105" s="47" t="e">
        <f>P105/Ф_2a!P105*100</f>
        <v>#DIV/0!</v>
      </c>
      <c r="R105" s="167">
        <f t="shared" si="41"/>
        <v>0</v>
      </c>
      <c r="S105" s="84">
        <f t="shared" si="41"/>
        <v>0</v>
      </c>
      <c r="T105" s="47" t="e">
        <f>S105/Ф_2a!S105*100</f>
        <v>#DIV/0!</v>
      </c>
      <c r="U105" s="155">
        <f t="shared" si="41"/>
        <v>0</v>
      </c>
      <c r="V105" s="102">
        <f>G105+J105+M105+P105+S105</f>
        <v>0</v>
      </c>
      <c r="W105" s="49" t="e">
        <f>V105/Ф_2a!V105*100</f>
        <v>#DIV/0!</v>
      </c>
      <c r="X105" s="158">
        <f>I105+L105+O105+R105+U105</f>
        <v>0</v>
      </c>
    </row>
    <row r="106" spans="1:24" ht="13.15" customHeight="1" thickBot="1" x14ac:dyDescent="0.25">
      <c r="A106" s="546"/>
      <c r="B106" s="8" t="s">
        <v>178</v>
      </c>
      <c r="C106" s="507"/>
      <c r="D106" s="313"/>
      <c r="E106" s="314"/>
      <c r="F106" s="315"/>
      <c r="G106" s="85">
        <f>G103+G104+G105</f>
        <v>0</v>
      </c>
      <c r="H106" s="48" t="e">
        <f>G106/Ф_2a!G106*100</f>
        <v>#DIV/0!</v>
      </c>
      <c r="I106" s="156">
        <f t="shared" ref="I106:X106" si="42">I103+I104+I105</f>
        <v>0</v>
      </c>
      <c r="J106" s="73">
        <f t="shared" si="42"/>
        <v>0</v>
      </c>
      <c r="K106" s="48" t="e">
        <f>J106/Ф_2a!J106*100</f>
        <v>#DIV/0!</v>
      </c>
      <c r="L106" s="168">
        <f t="shared" si="42"/>
        <v>0</v>
      </c>
      <c r="M106" s="85">
        <f t="shared" si="42"/>
        <v>0</v>
      </c>
      <c r="N106" s="48" t="e">
        <f>M106/Ф_2a!M106*100</f>
        <v>#DIV/0!</v>
      </c>
      <c r="O106" s="156">
        <f t="shared" si="42"/>
        <v>0</v>
      </c>
      <c r="P106" s="73">
        <f t="shared" si="42"/>
        <v>0</v>
      </c>
      <c r="Q106" s="48" t="e">
        <f>P106/Ф_2a!P106*100</f>
        <v>#DIV/0!</v>
      </c>
      <c r="R106" s="168">
        <f t="shared" si="42"/>
        <v>0</v>
      </c>
      <c r="S106" s="85">
        <f t="shared" si="42"/>
        <v>0</v>
      </c>
      <c r="T106" s="48" t="e">
        <f>S106/Ф_2a!S106*100</f>
        <v>#DIV/0!</v>
      </c>
      <c r="U106" s="156">
        <f t="shared" si="42"/>
        <v>0</v>
      </c>
      <c r="V106" s="77">
        <f t="shared" si="42"/>
        <v>0</v>
      </c>
      <c r="W106" s="50" t="e">
        <f>V106/Ф_2a!V106*100</f>
        <v>#DIV/0!</v>
      </c>
      <c r="X106" s="162">
        <f t="shared" si="42"/>
        <v>0</v>
      </c>
    </row>
    <row r="107" spans="1:24" x14ac:dyDescent="0.2">
      <c r="A107" s="133" t="s">
        <v>1</v>
      </c>
      <c r="B107" s="55"/>
      <c r="C107" s="55"/>
      <c r="D107" s="316"/>
      <c r="E107" s="317"/>
      <c r="F107" s="318"/>
      <c r="G107" s="87"/>
      <c r="H107" s="55"/>
      <c r="I107" s="157"/>
      <c r="J107" s="55"/>
      <c r="K107" s="55"/>
      <c r="L107" s="169"/>
      <c r="M107" s="87"/>
      <c r="N107" s="55"/>
      <c r="O107" s="157"/>
      <c r="P107" s="55"/>
      <c r="Q107" s="55"/>
      <c r="R107" s="169"/>
      <c r="S107" s="87"/>
      <c r="T107" s="55"/>
      <c r="U107" s="157"/>
      <c r="V107" s="55"/>
      <c r="W107" s="484"/>
      <c r="X107" s="157"/>
    </row>
    <row r="108" spans="1:24" x14ac:dyDescent="0.2">
      <c r="A108" s="134" t="s">
        <v>51</v>
      </c>
      <c r="B108" s="28" t="s">
        <v>30</v>
      </c>
      <c r="C108" s="394" t="s">
        <v>30</v>
      </c>
      <c r="D108" s="319"/>
      <c r="E108" s="314" t="s">
        <v>200</v>
      </c>
      <c r="F108" s="321">
        <v>2</v>
      </c>
      <c r="G108" s="84">
        <f>SUMIFS(Квитанции!Q:Q,Квитанции!B:B,G$8,Квитанции!G:G,$F108,Квитанции!K:K,$E108,Квитанции!F:F,3,Квитанции!C:C,0,Квитанции!J:J,1)</f>
        <v>0</v>
      </c>
      <c r="H108" s="49" t="s">
        <v>30</v>
      </c>
      <c r="I108" s="328">
        <f>SUMIFS(Квитанции!R:R,Квитанции!B:B,G$8,Квитанции!G:G,$F108,Квитанции!K:K,$E108,Квитанции!F:F,3,Квитанции!C:C,0,Квитанции!J:J,1)</f>
        <v>0</v>
      </c>
      <c r="J108" s="72">
        <f>SUMIFS(Квитанции!Q:Q,Квитанции!B:B,J$8,Квитанции!G:G,$F108,Квитанции!K:K,$E108,Квитанции!F:F,3,Квитанции!C:C,0,Квитанции!J:J,1)</f>
        <v>0</v>
      </c>
      <c r="K108" s="49" t="s">
        <v>30</v>
      </c>
      <c r="L108" s="167">
        <f>SUMIFS(Квитанции!R:R,Квитанции!B:B,J$8,Квитанции!G:G,$F108,Квитанции!K:K,$E108,Квитанции!F:F,3,Квитанции!C:C,0,Квитанции!J:J,1)</f>
        <v>0</v>
      </c>
      <c r="M108" s="84">
        <f>SUMIFS(Квитанции!Q:Q,Квитанции!B:B,M$8,Квитанции!G:G,$F108,Квитанции!K:K,$E108,Квитанции!F:F,3,Квитанции!C:C,0,Квитанции!J:J,1)</f>
        <v>0</v>
      </c>
      <c r="N108" s="49" t="s">
        <v>30</v>
      </c>
      <c r="O108" s="155">
        <f>SUMIFS(Квитанции!R:R,Квитанции!B:B,M$8,Квитанции!G:G,$F108,Квитанции!K:K,$E108,Квитанции!F:F,3,Квитанции!C:C,0,Квитанции!J:J,1)</f>
        <v>0</v>
      </c>
      <c r="P108" s="72">
        <f>SUMIFS(Квитанции!Q:Q,Квитанции!B:B,P$8,Квитанции!G:G,$F108,Квитанции!K:K,$E108,Квитанции!F:F,3,Квитанции!C:C,0,Квитанции!J:J,1)</f>
        <v>0</v>
      </c>
      <c r="Q108" s="49" t="s">
        <v>30</v>
      </c>
      <c r="R108" s="167">
        <f>SUMIFS(Квитанции!R:R,Квитанции!B:B,P$8,Квитанции!G:G,$F108,Квитанции!K:K,$E108,Квитанции!F:F,3,Квитанции!C:C,0,Квитанции!J:J,1)</f>
        <v>0</v>
      </c>
      <c r="S108" s="84">
        <f>SUMIFS(Квитанции!Q:Q,Квитанции!B:B,S$8,Квитанции!G:G,$F108,Квитанции!K:K,$E108,Квитанции!F:F,3,Квитанции!C:C,0,Квитанции!J:J,1)</f>
        <v>0</v>
      </c>
      <c r="T108" s="49" t="s">
        <v>30</v>
      </c>
      <c r="U108" s="155">
        <f>SUMIFS(Квитанции!R:R,Квитанции!B:B,S$8,Квитанции!G:G,$F108,Квитанции!K:K,$E108,Квитанции!F:F,3,Квитанции!C:C,0,Квитанции!J:J,1)</f>
        <v>0</v>
      </c>
      <c r="V108" s="209">
        <f t="shared" ref="V108:V113" si="43">G108+J108+M108+P108+S108</f>
        <v>0</v>
      </c>
      <c r="W108" s="49" t="s">
        <v>30</v>
      </c>
      <c r="X108" s="158">
        <f t="shared" ref="X108:X113" si="44">I108+L108+O108+R108+U108</f>
        <v>0</v>
      </c>
    </row>
    <row r="109" spans="1:24" x14ac:dyDescent="0.2">
      <c r="A109" s="134" t="s">
        <v>52</v>
      </c>
      <c r="B109" s="28" t="s">
        <v>30</v>
      </c>
      <c r="C109" s="394" t="s">
        <v>30</v>
      </c>
      <c r="D109" s="319"/>
      <c r="E109" s="314" t="s">
        <v>200</v>
      </c>
      <c r="F109" s="321">
        <v>1</v>
      </c>
      <c r="G109" s="84">
        <f>SUMIFS(Квитанции!Q:Q,Квитанции!B:B,G$8,Квитанции!G:G,$F109,Квитанции!K:K,$E109,Квитанции!F:F,3,Квитанции!C:C,0,Квитанции!J:J,1)</f>
        <v>0</v>
      </c>
      <c r="H109" s="49" t="s">
        <v>30</v>
      </c>
      <c r="I109" s="328">
        <f>SUMIFS(Квитанции!R:R,Квитанции!B:B,G$8,Квитанции!G:G,$F109,Квитанции!K:K,$E109,Квитанции!F:F,3,Квитанции!C:C,0,Квитанции!J:J,1)</f>
        <v>0</v>
      </c>
      <c r="J109" s="72">
        <f>SUMIFS(Квитанции!Q:Q,Квитанции!B:B,J$8,Квитанции!G:G,$F109,Квитанции!K:K,$E109,Квитанции!F:F,3,Квитанции!C:C,0,Квитанции!J:J,1)</f>
        <v>0</v>
      </c>
      <c r="K109" s="49" t="s">
        <v>30</v>
      </c>
      <c r="L109" s="167">
        <f>SUMIFS(Квитанции!R:R,Квитанции!B:B,J$8,Квитанции!G:G,$F109,Квитанции!K:K,$E109,Квитанции!F:F,3,Квитанции!C:C,0,Квитанции!J:J,1)</f>
        <v>0</v>
      </c>
      <c r="M109" s="84">
        <f>SUMIFS(Квитанции!Q:Q,Квитанции!B:B,M$8,Квитанции!G:G,$F109,Квитанции!K:K,$E109,Квитанции!F:F,3,Квитанции!C:C,0,Квитанции!J:J,1)</f>
        <v>0</v>
      </c>
      <c r="N109" s="49" t="s">
        <v>30</v>
      </c>
      <c r="O109" s="155">
        <f>SUMIFS(Квитанции!R:R,Квитанции!B:B,M$8,Квитанции!G:G,$F109,Квитанции!K:K,$E109,Квитанции!F:F,3,Квитанции!C:C,0,Квитанции!J:J,1)</f>
        <v>0</v>
      </c>
      <c r="P109" s="72">
        <f>SUMIFS(Квитанции!Q:Q,Квитанции!B:B,P$8,Квитанции!G:G,$F109,Квитанции!K:K,$E109,Квитанции!F:F,3,Квитанции!C:C,0,Квитанции!J:J,1)</f>
        <v>0</v>
      </c>
      <c r="Q109" s="49" t="s">
        <v>30</v>
      </c>
      <c r="R109" s="167">
        <f>SUMIFS(Квитанции!R:R,Квитанции!B:B,P$8,Квитанции!G:G,$F109,Квитанции!K:K,$E109,Квитанции!F:F,3,Квитанции!C:C,0,Квитанции!J:J,1)</f>
        <v>0</v>
      </c>
      <c r="S109" s="84">
        <f>SUMIFS(Квитанции!Q:Q,Квитанции!B:B,S$8,Квитанции!G:G,$F109,Квитанции!K:K,$E109,Квитанции!F:F,3,Квитанции!C:C,0,Квитанции!J:J,1)</f>
        <v>0</v>
      </c>
      <c r="T109" s="49" t="s">
        <v>30</v>
      </c>
      <c r="U109" s="155">
        <f>SUMIFS(Квитанции!R:R,Квитанции!B:B,S$8,Квитанции!G:G,$F109,Квитанции!K:K,$E109,Квитанции!F:F,3,Квитанции!C:C,0,Квитанции!J:J,1)</f>
        <v>0</v>
      </c>
      <c r="V109" s="209">
        <f t="shared" si="43"/>
        <v>0</v>
      </c>
      <c r="W109" s="49" t="s">
        <v>30</v>
      </c>
      <c r="X109" s="158">
        <f t="shared" si="44"/>
        <v>0</v>
      </c>
    </row>
    <row r="110" spans="1:24" ht="12.75" thickBot="1" x14ac:dyDescent="0.25">
      <c r="A110" s="135" t="s">
        <v>53</v>
      </c>
      <c r="B110" s="77" t="s">
        <v>30</v>
      </c>
      <c r="C110" s="70" t="s">
        <v>30</v>
      </c>
      <c r="D110" s="319"/>
      <c r="E110" s="314" t="s">
        <v>200</v>
      </c>
      <c r="F110" s="321">
        <v>3</v>
      </c>
      <c r="G110" s="84">
        <f>SUMIFS(Квитанции!Q:Q,Квитанции!B:B,G$8,Квитанции!G:G,$F110,Квитанции!K:K,$E110,Квитанции!F:F,3,Квитанции!C:C,0,Квитанции!J:J,1)</f>
        <v>0</v>
      </c>
      <c r="H110" s="49" t="s">
        <v>30</v>
      </c>
      <c r="I110" s="328">
        <f>SUMIFS(Квитанции!R:R,Квитанции!B:B,G$8,Квитанции!G:G,$F110,Квитанции!K:K,$E110,Квитанции!F:F,3,Квитанции!C:C,0,Квитанции!J:J,1)</f>
        <v>0</v>
      </c>
      <c r="J110" s="72">
        <f>SUMIFS(Квитанции!Q:Q,Квитанции!B:B,J$8,Квитанции!G:G,$F110,Квитанции!K:K,$E110,Квитанции!F:F,3,Квитанции!C:C,0,Квитанции!J:J,1)</f>
        <v>0</v>
      </c>
      <c r="K110" s="49" t="s">
        <v>30</v>
      </c>
      <c r="L110" s="167">
        <f>SUMIFS(Квитанции!R:R,Квитанции!B:B,J$8,Квитанции!G:G,$F110,Квитанции!K:K,$E110,Квитанции!F:F,3,Квитанции!C:C,0,Квитанции!J:J,1)</f>
        <v>0</v>
      </c>
      <c r="M110" s="84">
        <f>SUMIFS(Квитанции!Q:Q,Квитанции!B:B,M$8,Квитанции!G:G,$F110,Квитанции!K:K,$E110,Квитанции!F:F,3,Квитанции!C:C,0,Квитанции!J:J,1)</f>
        <v>0</v>
      </c>
      <c r="N110" s="49" t="s">
        <v>30</v>
      </c>
      <c r="O110" s="155">
        <f>SUMIFS(Квитанции!R:R,Квитанции!B:B,M$8,Квитанции!G:G,$F110,Квитанции!K:K,$E110,Квитанции!F:F,3,Квитанции!C:C,0,Квитанции!J:J,1)</f>
        <v>0</v>
      </c>
      <c r="P110" s="72">
        <f>SUMIFS(Квитанции!Q:Q,Квитанции!B:B,P$8,Квитанции!G:G,$F110,Квитанции!K:K,$E110,Квитанции!F:F,3,Квитанции!C:C,0,Квитанции!J:J,1)</f>
        <v>0</v>
      </c>
      <c r="Q110" s="49" t="s">
        <v>30</v>
      </c>
      <c r="R110" s="167">
        <f>SUMIFS(Квитанции!R:R,Квитанции!B:B,P$8,Квитанции!G:G,$F110,Квитанции!K:K,$E110,Квитанции!F:F,3,Квитанции!C:C,0,Квитанции!J:J,1)</f>
        <v>0</v>
      </c>
      <c r="S110" s="84">
        <f>SUMIFS(Квитанции!Q:Q,Квитанции!B:B,S$8,Квитанции!G:G,$F110,Квитанции!K:K,$E110,Квитанции!F:F,3,Квитанции!C:C,0,Квитанции!J:J,1)</f>
        <v>0</v>
      </c>
      <c r="T110" s="49" t="s">
        <v>30</v>
      </c>
      <c r="U110" s="155">
        <f>SUMIFS(Квитанции!R:R,Квитанции!B:B,S$8,Квитанции!G:G,$F110,Квитанции!K:K,$E110,Квитанции!F:F,3,Квитанции!C:C,0,Квитанции!J:J,1)</f>
        <v>0</v>
      </c>
      <c r="V110" s="209">
        <f t="shared" si="43"/>
        <v>0</v>
      </c>
      <c r="W110" s="54" t="s">
        <v>30</v>
      </c>
      <c r="X110" s="162">
        <f t="shared" si="44"/>
        <v>0</v>
      </c>
    </row>
    <row r="111" spans="1:24" ht="12" customHeight="1" x14ac:dyDescent="0.2">
      <c r="A111" s="508" t="s">
        <v>7</v>
      </c>
      <c r="B111" s="15" t="s">
        <v>176</v>
      </c>
      <c r="C111" s="527" t="s">
        <v>16</v>
      </c>
      <c r="D111" s="319"/>
      <c r="E111" s="320"/>
      <c r="F111" s="321"/>
      <c r="G111" s="29">
        <f>G67+G79+G94</f>
        <v>0</v>
      </c>
      <c r="H111" s="51" t="e">
        <f>G111/Ф_2a!G111*100</f>
        <v>#DIV/0!</v>
      </c>
      <c r="I111" s="161">
        <f>I67+I79+I94</f>
        <v>0</v>
      </c>
      <c r="J111" s="29">
        <f>J67+J79+J94</f>
        <v>0</v>
      </c>
      <c r="K111" s="51" t="e">
        <f>J111/Ф_2a!J111*100</f>
        <v>#DIV/0!</v>
      </c>
      <c r="L111" s="161">
        <f>L67+L79+L94</f>
        <v>0</v>
      </c>
      <c r="M111" s="29">
        <f>M67+M79+M94</f>
        <v>0</v>
      </c>
      <c r="N111" s="51" t="e">
        <f>M111/Ф_2a!M111*100</f>
        <v>#DIV/0!</v>
      </c>
      <c r="O111" s="161">
        <f>O67+O79+O94</f>
        <v>0</v>
      </c>
      <c r="P111" s="29">
        <f>P67+P79+P94</f>
        <v>0</v>
      </c>
      <c r="Q111" s="51" t="e">
        <f>P111/Ф_2a!P111*100</f>
        <v>#DIV/0!</v>
      </c>
      <c r="R111" s="161">
        <f>R67+R79+R94</f>
        <v>0</v>
      </c>
      <c r="S111" s="29">
        <f>S67+S79+S94</f>
        <v>0</v>
      </c>
      <c r="T111" s="51" t="e">
        <f>S111/Ф_2a!S111*100</f>
        <v>#DIV/0!</v>
      </c>
      <c r="U111" s="161">
        <f>U67+U79+U94</f>
        <v>0</v>
      </c>
      <c r="V111" s="101">
        <f t="shared" si="43"/>
        <v>0</v>
      </c>
      <c r="W111" s="51" t="e">
        <f>V111/Ф_2a!V111*100</f>
        <v>#DIV/0!</v>
      </c>
      <c r="X111" s="161">
        <f t="shared" si="44"/>
        <v>0</v>
      </c>
    </row>
    <row r="112" spans="1:24" x14ac:dyDescent="0.2">
      <c r="A112" s="509"/>
      <c r="B112" s="13" t="s">
        <v>10</v>
      </c>
      <c r="C112" s="528"/>
      <c r="D112" s="319"/>
      <c r="E112" s="320"/>
      <c r="F112" s="321"/>
      <c r="G112" s="30">
        <f t="shared" ref="G112:G117" si="45">G68+G80+G95</f>
        <v>0</v>
      </c>
      <c r="H112" s="49" t="e">
        <f>G112/Ф_2a!G112*100</f>
        <v>#DIV/0!</v>
      </c>
      <c r="I112" s="158">
        <f t="shared" ref="I112:J117" si="46">I68+I80+I95</f>
        <v>0</v>
      </c>
      <c r="J112" s="30">
        <f t="shared" si="46"/>
        <v>0</v>
      </c>
      <c r="K112" s="49" t="e">
        <f>J112/Ф_2a!J112*100</f>
        <v>#DIV/0!</v>
      </c>
      <c r="L112" s="158">
        <f t="shared" ref="L112:M117" si="47">L68+L80+L95</f>
        <v>0</v>
      </c>
      <c r="M112" s="30">
        <f t="shared" si="47"/>
        <v>0</v>
      </c>
      <c r="N112" s="49" t="e">
        <f>M112/Ф_2a!M112*100</f>
        <v>#DIV/0!</v>
      </c>
      <c r="O112" s="158">
        <f t="shared" ref="O112:P117" si="48">O68+O80+O95</f>
        <v>0</v>
      </c>
      <c r="P112" s="30">
        <f t="shared" si="48"/>
        <v>0</v>
      </c>
      <c r="Q112" s="49" t="e">
        <f>P112/Ф_2a!P112*100</f>
        <v>#DIV/0!</v>
      </c>
      <c r="R112" s="158">
        <f t="shared" ref="R112:S117" si="49">R68+R80+R95</f>
        <v>0</v>
      </c>
      <c r="S112" s="30">
        <f t="shared" si="49"/>
        <v>0</v>
      </c>
      <c r="T112" s="49" t="e">
        <f>S112/Ф_2a!S112*100</f>
        <v>#DIV/0!</v>
      </c>
      <c r="U112" s="158">
        <f t="shared" ref="U112:U113" si="50">U68+U80+U95</f>
        <v>0</v>
      </c>
      <c r="V112" s="28">
        <f t="shared" si="43"/>
        <v>0</v>
      </c>
      <c r="W112" s="49" t="e">
        <f>V112/Ф_2a!V112*100</f>
        <v>#DIV/0!</v>
      </c>
      <c r="X112" s="158">
        <f t="shared" si="44"/>
        <v>0</v>
      </c>
    </row>
    <row r="113" spans="1:24" x14ac:dyDescent="0.2">
      <c r="A113" s="509"/>
      <c r="B113" s="13" t="s">
        <v>177</v>
      </c>
      <c r="C113" s="528"/>
      <c r="D113" s="319"/>
      <c r="E113" s="320"/>
      <c r="F113" s="321"/>
      <c r="G113" s="30">
        <f t="shared" si="45"/>
        <v>0</v>
      </c>
      <c r="H113" s="49" t="e">
        <f>G113/Ф_2a!G113*100</f>
        <v>#DIV/0!</v>
      </c>
      <c r="I113" s="158">
        <f t="shared" si="46"/>
        <v>0</v>
      </c>
      <c r="J113" s="30">
        <f t="shared" si="46"/>
        <v>0</v>
      </c>
      <c r="K113" s="49" t="e">
        <f>J113/Ф_2a!J113*100</f>
        <v>#DIV/0!</v>
      </c>
      <c r="L113" s="158">
        <f t="shared" si="47"/>
        <v>0</v>
      </c>
      <c r="M113" s="30">
        <f t="shared" si="47"/>
        <v>0</v>
      </c>
      <c r="N113" s="49" t="e">
        <f>M113/Ф_2a!M113*100</f>
        <v>#DIV/0!</v>
      </c>
      <c r="O113" s="158">
        <f t="shared" si="48"/>
        <v>0</v>
      </c>
      <c r="P113" s="30">
        <f t="shared" si="48"/>
        <v>0</v>
      </c>
      <c r="Q113" s="49" t="e">
        <f>P113/Ф_2a!P113*100</f>
        <v>#DIV/0!</v>
      </c>
      <c r="R113" s="158">
        <f t="shared" si="49"/>
        <v>0</v>
      </c>
      <c r="S113" s="30">
        <f t="shared" si="49"/>
        <v>0</v>
      </c>
      <c r="T113" s="49" t="e">
        <f>S113/Ф_2a!S113*100</f>
        <v>#DIV/0!</v>
      </c>
      <c r="U113" s="158">
        <f t="shared" si="50"/>
        <v>0</v>
      </c>
      <c r="V113" s="102">
        <f t="shared" si="43"/>
        <v>0</v>
      </c>
      <c r="W113" s="49" t="e">
        <f>V113/Ф_2a!V113*100</f>
        <v>#DIV/0!</v>
      </c>
      <c r="X113" s="158">
        <f t="shared" si="44"/>
        <v>0</v>
      </c>
    </row>
    <row r="114" spans="1:24" ht="12.75" thickBot="1" x14ac:dyDescent="0.25">
      <c r="A114" s="509"/>
      <c r="B114" s="25" t="s">
        <v>178</v>
      </c>
      <c r="C114" s="529"/>
      <c r="D114" s="319"/>
      <c r="E114" s="320"/>
      <c r="F114" s="321"/>
      <c r="G114" s="90">
        <f>G111+G112+G113</f>
        <v>0</v>
      </c>
      <c r="H114" s="50" t="e">
        <f>G114/Ф_2a!G114*100</f>
        <v>#DIV/0!</v>
      </c>
      <c r="I114" s="162">
        <f>I111+I112+I113</f>
        <v>0</v>
      </c>
      <c r="J114" s="90">
        <f>J111+J112+J113</f>
        <v>0</v>
      </c>
      <c r="K114" s="50" t="e">
        <f>J114/Ф_2a!J114*100</f>
        <v>#DIV/0!</v>
      </c>
      <c r="L114" s="162">
        <f>L111+L112+L113</f>
        <v>0</v>
      </c>
      <c r="M114" s="90">
        <f>M111+M112+M113</f>
        <v>0</v>
      </c>
      <c r="N114" s="50" t="e">
        <f>M114/Ф_2a!M114*100</f>
        <v>#DIV/0!</v>
      </c>
      <c r="O114" s="162">
        <f>O111+O112+O113</f>
        <v>0</v>
      </c>
      <c r="P114" s="90">
        <f>P111+P112+P113</f>
        <v>0</v>
      </c>
      <c r="Q114" s="50" t="e">
        <f>P114/Ф_2a!P114*100</f>
        <v>#DIV/0!</v>
      </c>
      <c r="R114" s="162">
        <f>R111+R112+R113</f>
        <v>0</v>
      </c>
      <c r="S114" s="90">
        <f>S111+S112+S113</f>
        <v>0</v>
      </c>
      <c r="T114" s="50" t="e">
        <f>S114/Ф_2a!S114*100</f>
        <v>#DIV/0!</v>
      </c>
      <c r="U114" s="162">
        <f>U111+U112+U113</f>
        <v>0</v>
      </c>
      <c r="V114" s="77">
        <f t="shared" ref="V114:X114" si="51">V111+V112+V113</f>
        <v>0</v>
      </c>
      <c r="W114" s="50" t="e">
        <f>V114/Ф_2a!V114*100</f>
        <v>#DIV/0!</v>
      </c>
      <c r="X114" s="162">
        <f t="shared" si="51"/>
        <v>0</v>
      </c>
    </row>
    <row r="115" spans="1:24" x14ac:dyDescent="0.2">
      <c r="A115" s="509"/>
      <c r="B115" s="15" t="s">
        <v>176</v>
      </c>
      <c r="C115" s="527" t="s">
        <v>17</v>
      </c>
      <c r="D115" s="319"/>
      <c r="E115" s="320"/>
      <c r="F115" s="321"/>
      <c r="G115" s="29">
        <f t="shared" si="45"/>
        <v>0</v>
      </c>
      <c r="H115" s="51" t="e">
        <f>G115/Ф_2a!G115*100</f>
        <v>#DIV/0!</v>
      </c>
      <c r="I115" s="161">
        <f t="shared" si="46"/>
        <v>0</v>
      </c>
      <c r="J115" s="29">
        <f t="shared" si="46"/>
        <v>0</v>
      </c>
      <c r="K115" s="51" t="e">
        <f>J115/Ф_2a!J115*100</f>
        <v>#DIV/0!</v>
      </c>
      <c r="L115" s="161">
        <f t="shared" ref="L115:L117" si="52">L71+L83+L98</f>
        <v>0</v>
      </c>
      <c r="M115" s="29">
        <f t="shared" si="47"/>
        <v>0</v>
      </c>
      <c r="N115" s="51" t="e">
        <f>M115/Ф_2a!M115*100</f>
        <v>#DIV/0!</v>
      </c>
      <c r="O115" s="161">
        <f t="shared" ref="O115:O117" si="53">O71+O83+O98</f>
        <v>0</v>
      </c>
      <c r="P115" s="29">
        <f t="shared" si="48"/>
        <v>0</v>
      </c>
      <c r="Q115" s="51" t="e">
        <f>P115/Ф_2a!P115*100</f>
        <v>#DIV/0!</v>
      </c>
      <c r="R115" s="161">
        <f t="shared" ref="R115:R117" si="54">R71+R83+R98</f>
        <v>0</v>
      </c>
      <c r="S115" s="29">
        <f t="shared" si="49"/>
        <v>0</v>
      </c>
      <c r="T115" s="51" t="e">
        <f>S115/Ф_2a!S115*100</f>
        <v>#DIV/0!</v>
      </c>
      <c r="U115" s="161">
        <f t="shared" ref="U115:U117" si="55">U71+U83+U98</f>
        <v>0</v>
      </c>
      <c r="V115" s="101">
        <f>G115+J115+M115+P115+S115</f>
        <v>0</v>
      </c>
      <c r="W115" s="51" t="e">
        <f>V115/Ф_2a!V115*100</f>
        <v>#DIV/0!</v>
      </c>
      <c r="X115" s="161">
        <f>I115+L115+O115+R115+U115</f>
        <v>0</v>
      </c>
    </row>
    <row r="116" spans="1:24" x14ac:dyDescent="0.2">
      <c r="A116" s="509"/>
      <c r="B116" s="13" t="s">
        <v>10</v>
      </c>
      <c r="C116" s="528"/>
      <c r="D116" s="319"/>
      <c r="E116" s="320"/>
      <c r="F116" s="321"/>
      <c r="G116" s="30">
        <f t="shared" si="45"/>
        <v>0</v>
      </c>
      <c r="H116" s="49" t="e">
        <f>G116/Ф_2a!G116*100</f>
        <v>#DIV/0!</v>
      </c>
      <c r="I116" s="158">
        <f t="shared" si="46"/>
        <v>0</v>
      </c>
      <c r="J116" s="30">
        <f t="shared" si="46"/>
        <v>0</v>
      </c>
      <c r="K116" s="49" t="e">
        <f>J116/Ф_2a!J116*100</f>
        <v>#DIV/0!</v>
      </c>
      <c r="L116" s="158">
        <f t="shared" si="52"/>
        <v>0</v>
      </c>
      <c r="M116" s="30">
        <f t="shared" si="47"/>
        <v>0</v>
      </c>
      <c r="N116" s="49" t="e">
        <f>M116/Ф_2a!M116*100</f>
        <v>#DIV/0!</v>
      </c>
      <c r="O116" s="158">
        <f t="shared" si="53"/>
        <v>0</v>
      </c>
      <c r="P116" s="30">
        <f t="shared" si="48"/>
        <v>0</v>
      </c>
      <c r="Q116" s="49" t="e">
        <f>P116/Ф_2a!P116*100</f>
        <v>#DIV/0!</v>
      </c>
      <c r="R116" s="158">
        <f t="shared" si="54"/>
        <v>0</v>
      </c>
      <c r="S116" s="30">
        <f t="shared" si="49"/>
        <v>0</v>
      </c>
      <c r="T116" s="49" t="e">
        <f>S116/Ф_2a!S116*100</f>
        <v>#DIV/0!</v>
      </c>
      <c r="U116" s="158">
        <f t="shared" si="55"/>
        <v>0</v>
      </c>
      <c r="V116" s="28">
        <f>G116+J116+M116+P116+S116</f>
        <v>0</v>
      </c>
      <c r="W116" s="49" t="e">
        <f>V116/Ф_2a!V116*100</f>
        <v>#DIV/0!</v>
      </c>
      <c r="X116" s="158">
        <f>I116+L116+O116+R116+U116</f>
        <v>0</v>
      </c>
    </row>
    <row r="117" spans="1:24" x14ac:dyDescent="0.2">
      <c r="A117" s="509"/>
      <c r="B117" s="13" t="s">
        <v>177</v>
      </c>
      <c r="C117" s="528"/>
      <c r="D117" s="319"/>
      <c r="E117" s="320"/>
      <c r="F117" s="321"/>
      <c r="G117" s="30">
        <f t="shared" si="45"/>
        <v>0</v>
      </c>
      <c r="H117" s="49" t="e">
        <f>G117/Ф_2a!G117*100</f>
        <v>#DIV/0!</v>
      </c>
      <c r="I117" s="158">
        <f t="shared" si="46"/>
        <v>0</v>
      </c>
      <c r="J117" s="30">
        <f t="shared" si="46"/>
        <v>0</v>
      </c>
      <c r="K117" s="49" t="e">
        <f>J117/Ф_2a!J117*100</f>
        <v>#DIV/0!</v>
      </c>
      <c r="L117" s="158">
        <f t="shared" si="52"/>
        <v>0</v>
      </c>
      <c r="M117" s="30">
        <f t="shared" si="47"/>
        <v>0</v>
      </c>
      <c r="N117" s="49" t="e">
        <f>M117/Ф_2a!M117*100</f>
        <v>#DIV/0!</v>
      </c>
      <c r="O117" s="158">
        <f t="shared" si="53"/>
        <v>0</v>
      </c>
      <c r="P117" s="30">
        <f t="shared" si="48"/>
        <v>0</v>
      </c>
      <c r="Q117" s="49" t="e">
        <f>P117/Ф_2a!P117*100</f>
        <v>#DIV/0!</v>
      </c>
      <c r="R117" s="158">
        <f t="shared" si="54"/>
        <v>0</v>
      </c>
      <c r="S117" s="30">
        <f t="shared" si="49"/>
        <v>0</v>
      </c>
      <c r="T117" s="49" t="e">
        <f>S117/Ф_2a!S117*100</f>
        <v>#DIV/0!</v>
      </c>
      <c r="U117" s="158">
        <f t="shared" si="55"/>
        <v>0</v>
      </c>
      <c r="V117" s="102">
        <f>G117+J117+M117+P117+S117</f>
        <v>0</v>
      </c>
      <c r="W117" s="49" t="e">
        <f>V117/Ф_2a!V117*100</f>
        <v>#DIV/0!</v>
      </c>
      <c r="X117" s="158">
        <f>I117+L117+O117+R117+U117</f>
        <v>0</v>
      </c>
    </row>
    <row r="118" spans="1:24" ht="12.75" thickBot="1" x14ac:dyDescent="0.25">
      <c r="A118" s="509"/>
      <c r="B118" s="25" t="s">
        <v>178</v>
      </c>
      <c r="C118" s="529"/>
      <c r="D118" s="319"/>
      <c r="E118" s="320"/>
      <c r="F118" s="321"/>
      <c r="G118" s="90">
        <f>G115+G116+G117</f>
        <v>0</v>
      </c>
      <c r="H118" s="50" t="e">
        <f>G118/Ф_2a!G118*100</f>
        <v>#DIV/0!</v>
      </c>
      <c r="I118" s="162">
        <f t="shared" ref="I118:X118" si="56">I115+I116+I117</f>
        <v>0</v>
      </c>
      <c r="J118" s="90">
        <f>J115+J116+J117</f>
        <v>0</v>
      </c>
      <c r="K118" s="50" t="e">
        <f>J118/Ф_2a!J118*100</f>
        <v>#DIV/0!</v>
      </c>
      <c r="L118" s="162">
        <f t="shared" ref="L118" si="57">L115+L116+L117</f>
        <v>0</v>
      </c>
      <c r="M118" s="90">
        <f>M115+M116+M117</f>
        <v>0</v>
      </c>
      <c r="N118" s="50" t="e">
        <f>M118/Ф_2a!M118*100</f>
        <v>#DIV/0!</v>
      </c>
      <c r="O118" s="162">
        <f t="shared" ref="O118" si="58">O115+O116+O117</f>
        <v>0</v>
      </c>
      <c r="P118" s="90">
        <f>P115+P116+P117</f>
        <v>0</v>
      </c>
      <c r="Q118" s="50" t="e">
        <f>P118/Ф_2a!P118*100</f>
        <v>#DIV/0!</v>
      </c>
      <c r="R118" s="162">
        <f t="shared" ref="R118" si="59">R115+R116+R117</f>
        <v>0</v>
      </c>
      <c r="S118" s="90">
        <f>S115+S116+S117</f>
        <v>0</v>
      </c>
      <c r="T118" s="50" t="e">
        <f>S118/Ф_2a!S118*100</f>
        <v>#DIV/0!</v>
      </c>
      <c r="U118" s="162">
        <f t="shared" ref="U118" si="60">U115+U116+U117</f>
        <v>0</v>
      </c>
      <c r="V118" s="77">
        <f t="shared" si="56"/>
        <v>0</v>
      </c>
      <c r="W118" s="50" t="e">
        <f>V118/Ф_2a!V118*100</f>
        <v>#DIV/0!</v>
      </c>
      <c r="X118" s="162">
        <f t="shared" si="56"/>
        <v>0</v>
      </c>
    </row>
    <row r="119" spans="1:24" x14ac:dyDescent="0.2">
      <c r="A119" s="509"/>
      <c r="B119" s="15" t="s">
        <v>176</v>
      </c>
      <c r="C119" s="527" t="s">
        <v>18</v>
      </c>
      <c r="D119" s="319"/>
      <c r="E119" s="320"/>
      <c r="F119" s="321"/>
      <c r="G119" s="29">
        <f>G111+G115</f>
        <v>0</v>
      </c>
      <c r="H119" s="51" t="e">
        <f>G119/Ф_2a!G119*100</f>
        <v>#DIV/0!</v>
      </c>
      <c r="I119" s="161">
        <f t="shared" ref="I119:U119" si="61">I111+I115</f>
        <v>0</v>
      </c>
      <c r="J119" s="76">
        <f t="shared" si="61"/>
        <v>0</v>
      </c>
      <c r="K119" s="51" t="e">
        <f>J119/Ф_2a!J119*100</f>
        <v>#DIV/0!</v>
      </c>
      <c r="L119" s="173">
        <f t="shared" si="61"/>
        <v>0</v>
      </c>
      <c r="M119" s="29">
        <f t="shared" si="61"/>
        <v>0</v>
      </c>
      <c r="N119" s="51" t="e">
        <f>M119/Ф_2a!M119*100</f>
        <v>#DIV/0!</v>
      </c>
      <c r="O119" s="161">
        <f t="shared" si="61"/>
        <v>0</v>
      </c>
      <c r="P119" s="76">
        <f t="shared" si="61"/>
        <v>0</v>
      </c>
      <c r="Q119" s="51" t="e">
        <f>P119/Ф_2a!P119*100</f>
        <v>#DIV/0!</v>
      </c>
      <c r="R119" s="173">
        <f t="shared" si="61"/>
        <v>0</v>
      </c>
      <c r="S119" s="29">
        <f t="shared" si="61"/>
        <v>0</v>
      </c>
      <c r="T119" s="51" t="e">
        <f>S119/Ф_2a!S119*100</f>
        <v>#DIV/0!</v>
      </c>
      <c r="U119" s="161">
        <f t="shared" si="61"/>
        <v>0</v>
      </c>
      <c r="V119" s="101">
        <f>G119+J119+M119+P119+S119</f>
        <v>0</v>
      </c>
      <c r="W119" s="51" t="e">
        <f>V119/Ф_2a!V119*100</f>
        <v>#DIV/0!</v>
      </c>
      <c r="X119" s="161">
        <f>I119+L119+O119+R119+U119</f>
        <v>0</v>
      </c>
    </row>
    <row r="120" spans="1:24" x14ac:dyDescent="0.2">
      <c r="A120" s="509"/>
      <c r="B120" s="13" t="s">
        <v>10</v>
      </c>
      <c r="C120" s="528"/>
      <c r="D120" s="319"/>
      <c r="E120" s="320"/>
      <c r="F120" s="321"/>
      <c r="G120" s="30">
        <f t="shared" ref="G120:U121" si="62">G112+G116</f>
        <v>0</v>
      </c>
      <c r="H120" s="49" t="e">
        <f>G120/Ф_2a!G120*100</f>
        <v>#DIV/0!</v>
      </c>
      <c r="I120" s="158">
        <f t="shared" si="62"/>
        <v>0</v>
      </c>
      <c r="J120" s="28">
        <f t="shared" si="62"/>
        <v>0</v>
      </c>
      <c r="K120" s="49" t="e">
        <f>J120/Ф_2a!J120*100</f>
        <v>#DIV/0!</v>
      </c>
      <c r="L120" s="170">
        <f t="shared" si="62"/>
        <v>0</v>
      </c>
      <c r="M120" s="30">
        <f t="shared" si="62"/>
        <v>0</v>
      </c>
      <c r="N120" s="49" t="e">
        <f>M120/Ф_2a!M120*100</f>
        <v>#DIV/0!</v>
      </c>
      <c r="O120" s="158">
        <f t="shared" si="62"/>
        <v>0</v>
      </c>
      <c r="P120" s="28">
        <f t="shared" si="62"/>
        <v>0</v>
      </c>
      <c r="Q120" s="49" t="e">
        <f>P120/Ф_2a!P120*100</f>
        <v>#DIV/0!</v>
      </c>
      <c r="R120" s="170">
        <f t="shared" si="62"/>
        <v>0</v>
      </c>
      <c r="S120" s="30">
        <f t="shared" si="62"/>
        <v>0</v>
      </c>
      <c r="T120" s="49" t="e">
        <f>S120/Ф_2a!S120*100</f>
        <v>#DIV/0!</v>
      </c>
      <c r="U120" s="158">
        <f t="shared" si="62"/>
        <v>0</v>
      </c>
      <c r="V120" s="28">
        <f>G120+J120+M120+P120+S120</f>
        <v>0</v>
      </c>
      <c r="W120" s="49" t="e">
        <f>V120/Ф_2a!V120*100</f>
        <v>#DIV/0!</v>
      </c>
      <c r="X120" s="158">
        <f>I120+L120+O120+R120+U120</f>
        <v>0</v>
      </c>
    </row>
    <row r="121" spans="1:24" x14ac:dyDescent="0.2">
      <c r="A121" s="509"/>
      <c r="B121" s="13" t="s">
        <v>177</v>
      </c>
      <c r="C121" s="528"/>
      <c r="D121" s="319"/>
      <c r="E121" s="320"/>
      <c r="F121" s="321"/>
      <c r="G121" s="30">
        <f t="shared" si="62"/>
        <v>0</v>
      </c>
      <c r="H121" s="49" t="e">
        <f>G121/Ф_2a!G121*100</f>
        <v>#DIV/0!</v>
      </c>
      <c r="I121" s="158">
        <f t="shared" si="62"/>
        <v>0</v>
      </c>
      <c r="J121" s="28">
        <f t="shared" si="62"/>
        <v>0</v>
      </c>
      <c r="K121" s="49" t="e">
        <f>J121/Ф_2a!J121*100</f>
        <v>#DIV/0!</v>
      </c>
      <c r="L121" s="170">
        <f t="shared" si="62"/>
        <v>0</v>
      </c>
      <c r="M121" s="30">
        <f t="shared" si="62"/>
        <v>0</v>
      </c>
      <c r="N121" s="49" t="e">
        <f>M121/Ф_2a!M121*100</f>
        <v>#DIV/0!</v>
      </c>
      <c r="O121" s="158">
        <f t="shared" si="62"/>
        <v>0</v>
      </c>
      <c r="P121" s="28">
        <f t="shared" si="62"/>
        <v>0</v>
      </c>
      <c r="Q121" s="49" t="e">
        <f>P121/Ф_2a!P121*100</f>
        <v>#DIV/0!</v>
      </c>
      <c r="R121" s="170">
        <f t="shared" si="62"/>
        <v>0</v>
      </c>
      <c r="S121" s="30">
        <f t="shared" si="62"/>
        <v>0</v>
      </c>
      <c r="T121" s="49" t="e">
        <f>S121/Ф_2a!S121*100</f>
        <v>#DIV/0!</v>
      </c>
      <c r="U121" s="158">
        <f t="shared" si="62"/>
        <v>0</v>
      </c>
      <c r="V121" s="102">
        <f>G121+J121+M121+P121+S121</f>
        <v>0</v>
      </c>
      <c r="W121" s="49" t="e">
        <f>V121/Ф_2a!V121*100</f>
        <v>#DIV/0!</v>
      </c>
      <c r="X121" s="158">
        <f>I121+L121+O121+R121+U121</f>
        <v>0</v>
      </c>
    </row>
    <row r="122" spans="1:24" ht="12.75" thickBot="1" x14ac:dyDescent="0.25">
      <c r="A122" s="513"/>
      <c r="B122" s="25" t="s">
        <v>178</v>
      </c>
      <c r="C122" s="529"/>
      <c r="D122" s="319"/>
      <c r="E122" s="320"/>
      <c r="F122" s="321"/>
      <c r="G122" s="90">
        <f>G119+G120+G121</f>
        <v>0</v>
      </c>
      <c r="H122" s="50" t="e">
        <f>G122/Ф_2a!G122*100</f>
        <v>#DIV/0!</v>
      </c>
      <c r="I122" s="162">
        <f t="shared" ref="I122:X122" si="63">I119+I120+I121</f>
        <v>0</v>
      </c>
      <c r="J122" s="77">
        <f t="shared" si="63"/>
        <v>0</v>
      </c>
      <c r="K122" s="50" t="e">
        <f>J122/Ф_2a!J122*100</f>
        <v>#DIV/0!</v>
      </c>
      <c r="L122" s="174">
        <f t="shared" si="63"/>
        <v>0</v>
      </c>
      <c r="M122" s="90">
        <f t="shared" si="63"/>
        <v>0</v>
      </c>
      <c r="N122" s="50" t="e">
        <f>M122/Ф_2a!M122*100</f>
        <v>#DIV/0!</v>
      </c>
      <c r="O122" s="162">
        <f t="shared" si="63"/>
        <v>0</v>
      </c>
      <c r="P122" s="77">
        <f t="shared" si="63"/>
        <v>0</v>
      </c>
      <c r="Q122" s="50" t="e">
        <f>P122/Ф_2a!P122*100</f>
        <v>#DIV/0!</v>
      </c>
      <c r="R122" s="174">
        <f t="shared" si="63"/>
        <v>0</v>
      </c>
      <c r="S122" s="90">
        <f t="shared" si="63"/>
        <v>0</v>
      </c>
      <c r="T122" s="50" t="e">
        <f>S122/Ф_2a!S122*100</f>
        <v>#DIV/0!</v>
      </c>
      <c r="U122" s="162">
        <f t="shared" si="63"/>
        <v>0</v>
      </c>
      <c r="V122" s="77">
        <f t="shared" si="63"/>
        <v>0</v>
      </c>
      <c r="W122" s="50" t="e">
        <f>V122/Ф_2a!V122*100</f>
        <v>#DIV/0!</v>
      </c>
      <c r="X122" s="162">
        <f t="shared" si="63"/>
        <v>0</v>
      </c>
    </row>
    <row r="123" spans="1:24" x14ac:dyDescent="0.2">
      <c r="A123" s="508" t="s">
        <v>2</v>
      </c>
      <c r="B123" s="15" t="s">
        <v>176</v>
      </c>
      <c r="C123" s="527" t="s">
        <v>16</v>
      </c>
      <c r="D123" s="313">
        <v>1</v>
      </c>
      <c r="E123" s="314" t="s">
        <v>2</v>
      </c>
      <c r="F123" s="315">
        <v>1</v>
      </c>
      <c r="G123" s="145">
        <f>SUMIFS(Квитанции!Q:Q,Квитанции!B:B,G$8,Квитанции!D:D,$B123,Квитанции!E:E,$D123,Квитанции!K:K,$E123,Квитанции!F:F,$F123,Квитанции!C:C,0,Квитанции!J:J,1)</f>
        <v>0</v>
      </c>
      <c r="H123" s="46" t="e">
        <f>G123/Ф_2a!G123*100</f>
        <v>#DIV/0!</v>
      </c>
      <c r="I123" s="198">
        <f>SUMIFS(Квитанции!R:R,Квитанции!B:B,G$8,Квитанции!D:D,$B123,Квитанции!E:E,$D123,Квитанции!K:K,$E123,Квитанции!F:F,$F123,Квитанции!C:C,0,Квитанции!J:J,1)</f>
        <v>0</v>
      </c>
      <c r="J123" s="72">
        <f>SUMIFS(Квитанции!Q:Q,Квитанции!B:B,J$8,Квитанции!D:D,$B123,Квитанции!E:E,$D123,Квитанции!K:K,$E123,Квитанции!F:F,$F123,Квитанции!C:C,0,Квитанции!J:J,1)</f>
        <v>0</v>
      </c>
      <c r="K123" s="46" t="e">
        <f>J123/Ф_2a!J123*100</f>
        <v>#DIV/0!</v>
      </c>
      <c r="L123" s="167">
        <f>SUMIFS(Квитанции!R:R,Квитанции!B:B,J$8,Квитанции!D:D,$B123,Квитанции!E:E,$D123,Квитанции!K:K,$E123,Квитанции!F:F,$F123,Квитанции!C:C,0,Квитанции!J:J,1)</f>
        <v>0</v>
      </c>
      <c r="M123" s="84">
        <f>SUMIFS(Квитанции!Q:Q,Квитанции!B:B,M$8,Квитанции!D:D,$B123,Квитанции!E:E,$D123,Квитанции!K:K,$E123,Квитанции!F:F,$F123,Квитанции!C:C,0,Квитанции!J:J,1)</f>
        <v>0</v>
      </c>
      <c r="N123" s="46" t="e">
        <f>M123/Ф_2a!M123*100</f>
        <v>#DIV/0!</v>
      </c>
      <c r="O123" s="155">
        <f>SUMIFS(Квитанции!R:R,Квитанции!B:B,M$8,Квитанции!D:D,$B123,Квитанции!E:E,$D123,Квитанции!K:K,$E123,Квитанции!F:F,$F123,Квитанции!C:C,0,Квитанции!J:J,1)</f>
        <v>0</v>
      </c>
      <c r="P123" s="72">
        <f>SUMIFS(Квитанции!Q:Q,Квитанции!B:B,P$8,Квитанции!D:D,$B123,Квитанции!E:E,$D123,Квитанции!K:K,$E123,Квитанции!F:F,$F123,Квитанции!C:C,0,Квитанции!J:J,1)</f>
        <v>0</v>
      </c>
      <c r="Q123" s="46" t="e">
        <f>P123/Ф_2a!P123*100</f>
        <v>#DIV/0!</v>
      </c>
      <c r="R123" s="167">
        <f>SUMIFS(Квитанции!R:R,Квитанции!B:B,P$8,Квитанции!D:D,$B123,Квитанции!E:E,$D123,Квитанции!K:K,$E123,Квитанции!F:F,$F123,Квитанции!C:C,0,Квитанции!J:J,1)</f>
        <v>0</v>
      </c>
      <c r="S123" s="84">
        <f>SUMIFS(Квитанции!Q:Q,Квитанции!B:B,S$8,Квитанции!D:D,$B123,Квитанции!E:E,$D123,Квитанции!K:K,$E123,Квитанции!F:F,$F123,Квитанции!C:C,0,Квитанции!J:J,1)</f>
        <v>0</v>
      </c>
      <c r="T123" s="46" t="e">
        <f>S123/Ф_2a!S123*100</f>
        <v>#DIV/0!</v>
      </c>
      <c r="U123" s="155">
        <f>SUMIFS(Квитанции!R:R,Квитанции!B:B,S$8,Квитанции!D:D,$B123,Квитанции!E:E,$D123,Квитанции!K:K,$E123,Квитанции!F:F,$F123,Квитанции!C:C,0,Квитанции!J:J,1)</f>
        <v>0</v>
      </c>
      <c r="V123" s="101">
        <f>G123+J123+M123+P123+S123</f>
        <v>0</v>
      </c>
      <c r="W123" s="51" t="e">
        <f>V123/Ф_2a!V123*100</f>
        <v>#DIV/0!</v>
      </c>
      <c r="X123" s="161">
        <f>I123+L123+O123+R123+U123</f>
        <v>0</v>
      </c>
    </row>
    <row r="124" spans="1:24" x14ac:dyDescent="0.2">
      <c r="A124" s="509"/>
      <c r="B124" s="13" t="s">
        <v>10</v>
      </c>
      <c r="C124" s="528"/>
      <c r="D124" s="313">
        <v>1</v>
      </c>
      <c r="E124" s="314" t="s">
        <v>2</v>
      </c>
      <c r="F124" s="315">
        <v>1</v>
      </c>
      <c r="G124" s="84">
        <f>SUMIFS(Квитанции!Q:Q,Квитанции!B:B,G$8,Квитанции!D:D,$B124,Квитанции!E:E,$D124,Квитанции!K:K,$E124,Квитанции!F:F,$F124,Квитанции!C:C,0,Квитанции!J:J,1)</f>
        <v>0</v>
      </c>
      <c r="H124" s="47" t="e">
        <f>G124/Ф_2a!G124*100</f>
        <v>#DIV/0!</v>
      </c>
      <c r="I124" s="155">
        <f>SUMIFS(Квитанции!R:R,Квитанции!B:B,G$8,Квитанции!D:D,$B124,Квитанции!E:E,$D124,Квитанции!K:K,$E124,Квитанции!F:F,$F124,Квитанции!C:C,0,Квитанции!J:J,1)</f>
        <v>0</v>
      </c>
      <c r="J124" s="72">
        <f>SUMIFS(Квитанции!Q:Q,Квитанции!B:B,J$8,Квитанции!D:D,$B124,Квитанции!E:E,$D124,Квитанции!K:K,$E124,Квитанции!F:F,$F124,Квитанции!C:C,0,Квитанции!J:J,1)</f>
        <v>0</v>
      </c>
      <c r="K124" s="47" t="e">
        <f>J124/Ф_2a!J124*100</f>
        <v>#DIV/0!</v>
      </c>
      <c r="L124" s="167">
        <f>SUMIFS(Квитанции!R:R,Квитанции!B:B,J$8,Квитанции!D:D,$B124,Квитанции!E:E,$D124,Квитанции!K:K,$E124,Квитанции!F:F,$F124,Квитанции!C:C,0,Квитанции!J:J,1)</f>
        <v>0</v>
      </c>
      <c r="M124" s="84">
        <f>SUMIFS(Квитанции!Q:Q,Квитанции!B:B,M$8,Квитанции!D:D,$B124,Квитанции!E:E,$D124,Квитанции!K:K,$E124,Квитанции!F:F,$F124,Квитанции!C:C,0,Квитанции!J:J,1)</f>
        <v>0</v>
      </c>
      <c r="N124" s="47" t="e">
        <f>M124/Ф_2a!M124*100</f>
        <v>#DIV/0!</v>
      </c>
      <c r="O124" s="155">
        <f>SUMIFS(Квитанции!R:R,Квитанции!B:B,M$8,Квитанции!D:D,$B124,Квитанции!E:E,$D124,Квитанции!K:K,$E124,Квитанции!F:F,$F124,Квитанции!C:C,0,Квитанции!J:J,1)</f>
        <v>0</v>
      </c>
      <c r="P124" s="72">
        <f>SUMIFS(Квитанции!Q:Q,Квитанции!B:B,P$8,Квитанции!D:D,$B124,Квитанции!E:E,$D124,Квитанции!K:K,$E124,Квитанции!F:F,$F124,Квитанции!C:C,0,Квитанции!J:J,1)</f>
        <v>0</v>
      </c>
      <c r="Q124" s="47" t="e">
        <f>P124/Ф_2a!P124*100</f>
        <v>#DIV/0!</v>
      </c>
      <c r="R124" s="167">
        <f>SUMIFS(Квитанции!R:R,Квитанции!B:B,P$8,Квитанции!D:D,$B124,Квитанции!E:E,$D124,Квитанции!K:K,$E124,Квитанции!F:F,$F124,Квитанции!C:C,0,Квитанции!J:J,1)</f>
        <v>0</v>
      </c>
      <c r="S124" s="84">
        <f>SUMIFS(Квитанции!Q:Q,Квитанции!B:B,S$8,Квитанции!D:D,$B124,Квитанции!E:E,$D124,Квитанции!K:K,$E124,Квитанции!F:F,$F124,Квитанции!C:C,0,Квитанции!J:J,1)</f>
        <v>0</v>
      </c>
      <c r="T124" s="47" t="e">
        <f>S124/Ф_2a!S124*100</f>
        <v>#DIV/0!</v>
      </c>
      <c r="U124" s="155">
        <f>SUMIFS(Квитанции!R:R,Квитанции!B:B,S$8,Квитанции!D:D,$B124,Квитанции!E:E,$D124,Квитанции!K:K,$E124,Квитанции!F:F,$F124,Квитанции!C:C,0,Квитанции!J:J,1)</f>
        <v>0</v>
      </c>
      <c r="V124" s="28">
        <f>G124+J124+M124+P124+S124</f>
        <v>0</v>
      </c>
      <c r="W124" s="49" t="e">
        <f>V124/Ф_2a!V124*100</f>
        <v>#DIV/0!</v>
      </c>
      <c r="X124" s="158">
        <f>I124+L124+O124+R124+U124</f>
        <v>0</v>
      </c>
    </row>
    <row r="125" spans="1:24" x14ac:dyDescent="0.2">
      <c r="A125" s="509"/>
      <c r="B125" s="13" t="s">
        <v>177</v>
      </c>
      <c r="C125" s="528"/>
      <c r="D125" s="313">
        <v>1</v>
      </c>
      <c r="E125" s="314" t="s">
        <v>2</v>
      </c>
      <c r="F125" s="315">
        <v>1</v>
      </c>
      <c r="G125" s="89">
        <f>SUMIFS(Квитанции!Q:Q,Квитанции!B:B,G$8,Квитанции!D:D,$B125,Квитанции!E:E,$D125,Квитанции!K:K,$E125,Квитанции!F:F,$F125,Квитанции!C:C,0,Квитанции!J:J,1)</f>
        <v>0</v>
      </c>
      <c r="H125" s="47" t="e">
        <f>G125/Ф_2a!G125*100</f>
        <v>#DIV/0!</v>
      </c>
      <c r="I125" s="160">
        <f>SUMIFS(Квитанции!R:R,Квитанции!B:B,G$8,Квитанции!D:D,$B125,Квитанции!E:E,$D125,Квитанции!K:K,$E125,Квитанции!F:F,$F125,Квитанции!C:C,0,Квитанции!J:J,1)</f>
        <v>0</v>
      </c>
      <c r="J125" s="72">
        <f>SUMIFS(Квитанции!Q:Q,Квитанции!B:B,J$8,Квитанции!D:D,$B125,Квитанции!E:E,$D125,Квитанции!K:K,$E125,Квитанции!F:F,$F125,Квитанции!C:C,0,Квитанции!J:J,1)</f>
        <v>0</v>
      </c>
      <c r="K125" s="47" t="e">
        <f>J125/Ф_2a!J125*100</f>
        <v>#DIV/0!</v>
      </c>
      <c r="L125" s="167">
        <f>SUMIFS(Квитанции!R:R,Квитанции!B:B,J$8,Квитанции!D:D,$B125,Квитанции!E:E,$D125,Квитанции!K:K,$E125,Квитанции!F:F,$F125,Квитанции!C:C,0,Квитанции!J:J,1)</f>
        <v>0</v>
      </c>
      <c r="M125" s="84">
        <f>SUMIFS(Квитанции!Q:Q,Квитанции!B:B,M$8,Квитанции!D:D,$B125,Квитанции!E:E,$D125,Квитанции!K:K,$E125,Квитанции!F:F,$F125,Квитанции!C:C,0,Квитанции!J:J,1)</f>
        <v>0</v>
      </c>
      <c r="N125" s="47" t="e">
        <f>M125/Ф_2a!M125*100</f>
        <v>#DIV/0!</v>
      </c>
      <c r="O125" s="155">
        <f>SUMIFS(Квитанции!R:R,Квитанции!B:B,M$8,Квитанции!D:D,$B125,Квитанции!E:E,$D125,Квитанции!K:K,$E125,Квитанции!F:F,$F125,Квитанции!C:C,0,Квитанции!J:J,1)</f>
        <v>0</v>
      </c>
      <c r="P125" s="72">
        <f>SUMIFS(Квитанции!Q:Q,Квитанции!B:B,P$8,Квитанции!D:D,$B125,Квитанции!E:E,$D125,Квитанции!K:K,$E125,Квитанции!F:F,$F125,Квитанции!C:C,0,Квитанции!J:J,1)</f>
        <v>0</v>
      </c>
      <c r="Q125" s="47" t="e">
        <f>P125/Ф_2a!P125*100</f>
        <v>#DIV/0!</v>
      </c>
      <c r="R125" s="167">
        <f>SUMIFS(Квитанции!R:R,Квитанции!B:B,P$8,Квитанции!D:D,$B125,Квитанции!E:E,$D125,Квитанции!K:K,$E125,Квитанции!F:F,$F125,Квитанции!C:C,0,Квитанции!J:J,1)</f>
        <v>0</v>
      </c>
      <c r="S125" s="84">
        <f>SUMIFS(Квитанции!Q:Q,Квитанции!B:B,S$8,Квитанции!D:D,$B125,Квитанции!E:E,$D125,Квитанции!K:K,$E125,Квитанции!F:F,$F125,Квитанции!C:C,0,Квитанции!J:J,1)</f>
        <v>0</v>
      </c>
      <c r="T125" s="47" t="e">
        <f>S125/Ф_2a!S125*100</f>
        <v>#DIV/0!</v>
      </c>
      <c r="U125" s="155">
        <f>SUMIFS(Квитанции!R:R,Квитанции!B:B,S$8,Квитанции!D:D,$B125,Квитанции!E:E,$D125,Квитанции!K:K,$E125,Квитанции!F:F,$F125,Квитанции!C:C,0,Квитанции!J:J,1)</f>
        <v>0</v>
      </c>
      <c r="V125" s="102">
        <f>G125+J125+M125+P125+S125</f>
        <v>0</v>
      </c>
      <c r="W125" s="49" t="e">
        <f>V125/Ф_2a!V125*100</f>
        <v>#DIV/0!</v>
      </c>
      <c r="X125" s="158">
        <f>I125+L125+O125+R125+U125</f>
        <v>0</v>
      </c>
    </row>
    <row r="126" spans="1:24" ht="12.75" thickBot="1" x14ac:dyDescent="0.25">
      <c r="A126" s="509"/>
      <c r="B126" s="25" t="s">
        <v>178</v>
      </c>
      <c r="C126" s="529"/>
      <c r="D126" s="319"/>
      <c r="E126" s="320"/>
      <c r="F126" s="321"/>
      <c r="G126" s="90">
        <f>G123+G124+G125</f>
        <v>0</v>
      </c>
      <c r="H126" s="50" t="e">
        <f>G126/Ф_2a!G126*100</f>
        <v>#DIV/0!</v>
      </c>
      <c r="I126" s="162">
        <f t="shared" ref="I126:X126" si="64">I123+I124+I125</f>
        <v>0</v>
      </c>
      <c r="J126" s="77">
        <f t="shared" si="64"/>
        <v>0</v>
      </c>
      <c r="K126" s="50" t="e">
        <f>J126/Ф_2a!J126*100</f>
        <v>#DIV/0!</v>
      </c>
      <c r="L126" s="174">
        <f t="shared" si="64"/>
        <v>0</v>
      </c>
      <c r="M126" s="90">
        <f t="shared" si="64"/>
        <v>0</v>
      </c>
      <c r="N126" s="50" t="e">
        <f>M126/Ф_2a!M126*100</f>
        <v>#DIV/0!</v>
      </c>
      <c r="O126" s="162">
        <f t="shared" si="64"/>
        <v>0</v>
      </c>
      <c r="P126" s="77">
        <f t="shared" si="64"/>
        <v>0</v>
      </c>
      <c r="Q126" s="50" t="e">
        <f>P126/Ф_2a!P126*100</f>
        <v>#DIV/0!</v>
      </c>
      <c r="R126" s="174">
        <f t="shared" si="64"/>
        <v>0</v>
      </c>
      <c r="S126" s="90">
        <f t="shared" si="64"/>
        <v>0</v>
      </c>
      <c r="T126" s="50" t="e">
        <f>S126/Ф_2a!S126*100</f>
        <v>#DIV/0!</v>
      </c>
      <c r="U126" s="162">
        <f t="shared" si="64"/>
        <v>0</v>
      </c>
      <c r="V126" s="77">
        <f t="shared" si="64"/>
        <v>0</v>
      </c>
      <c r="W126" s="50" t="e">
        <f>V126/Ф_2a!V126*100</f>
        <v>#DIV/0!</v>
      </c>
      <c r="X126" s="162">
        <f t="shared" si="64"/>
        <v>0</v>
      </c>
    </row>
    <row r="127" spans="1:24" x14ac:dyDescent="0.2">
      <c r="A127" s="509"/>
      <c r="B127" s="15" t="s">
        <v>176</v>
      </c>
      <c r="C127" s="527" t="s">
        <v>17</v>
      </c>
      <c r="D127" s="313">
        <v>3</v>
      </c>
      <c r="E127" s="314" t="s">
        <v>2</v>
      </c>
      <c r="F127" s="315">
        <v>1</v>
      </c>
      <c r="G127" s="145">
        <f>SUMIFS(Квитанции!Q:Q,Квитанции!B:B,G$8,Квитанции!D:D,$B127,Квитанции!E:E,$D127,Квитанции!K:K,$E127,Квитанции!F:F,$F127,Квитанции!C:C,0,Квитанции!J:J,1)</f>
        <v>0</v>
      </c>
      <c r="H127" s="46" t="e">
        <f>G127/Ф_2a!G127*100</f>
        <v>#DIV/0!</v>
      </c>
      <c r="I127" s="198">
        <f>SUMIFS(Квитанции!R:R,Квитанции!B:B,G$8,Квитанции!D:D,$B127,Квитанции!E:E,$D127,Квитанции!K:K,$E127,Квитанции!F:F,$F127,Квитанции!C:C,0,Квитанции!J:J,1)</f>
        <v>0</v>
      </c>
      <c r="J127" s="72">
        <f>SUMIFS(Квитанции!Q:Q,Квитанции!B:B,J$8,Квитанции!D:D,$B127,Квитанции!E:E,$D127,Квитанции!K:K,$E127,Квитанции!F:F,$F127,Квитанции!C:C,0,Квитанции!J:J,1)</f>
        <v>0</v>
      </c>
      <c r="K127" s="46" t="e">
        <f>J127/Ф_2a!J127*100</f>
        <v>#DIV/0!</v>
      </c>
      <c r="L127" s="167">
        <f>SUMIFS(Квитанции!R:R,Квитанции!B:B,J$8,Квитанции!D:D,$B127,Квитанции!E:E,$D127,Квитанции!K:K,$E127,Квитанции!F:F,$F127,Квитанции!C:C,0,Квитанции!J:J,1)</f>
        <v>0</v>
      </c>
      <c r="M127" s="84">
        <f>SUMIFS(Квитанции!Q:Q,Квитанции!B:B,M$8,Квитанции!D:D,$B127,Квитанции!E:E,$D127,Квитанции!K:K,$E127,Квитанции!F:F,$F127,Квитанции!C:C,0,Квитанции!J:J,1)</f>
        <v>0</v>
      </c>
      <c r="N127" s="46" t="e">
        <f>M127/Ф_2a!M127*100</f>
        <v>#DIV/0!</v>
      </c>
      <c r="O127" s="155">
        <f>SUMIFS(Квитанции!R:R,Квитанции!B:B,M$8,Квитанции!D:D,$B127,Квитанции!E:E,$D127,Квитанции!K:K,$E127,Квитанции!F:F,$F127,Квитанции!C:C,0,Квитанции!J:J,1)</f>
        <v>0</v>
      </c>
      <c r="P127" s="72">
        <f>SUMIFS(Квитанции!Q:Q,Квитанции!B:B,P$8,Квитанции!D:D,$B127,Квитанции!E:E,$D127,Квитанции!K:K,$E127,Квитанции!F:F,$F127,Квитанции!C:C,0,Квитанции!J:J,1)</f>
        <v>0</v>
      </c>
      <c r="Q127" s="46" t="e">
        <f>P127/Ф_2a!P127*100</f>
        <v>#DIV/0!</v>
      </c>
      <c r="R127" s="167">
        <f>SUMIFS(Квитанции!R:R,Квитанции!B:B,P$8,Квитанции!D:D,$B127,Квитанции!E:E,$D127,Квитанции!K:K,$E127,Квитанции!F:F,$F127,Квитанции!C:C,0,Квитанции!J:J,1)</f>
        <v>0</v>
      </c>
      <c r="S127" s="84">
        <f>SUMIFS(Квитанции!Q:Q,Квитанции!B:B,S$8,Квитанции!D:D,$B127,Квитанции!E:E,$D127,Квитанции!K:K,$E127,Квитанции!F:F,$F127,Квитанции!C:C,0,Квитанции!J:J,1)</f>
        <v>0</v>
      </c>
      <c r="T127" s="46" t="e">
        <f>S127/Ф_2a!S127*100</f>
        <v>#DIV/0!</v>
      </c>
      <c r="U127" s="155">
        <f>SUMIFS(Квитанции!R:R,Квитанции!B:B,S$8,Квитанции!D:D,$B127,Квитанции!E:E,$D127,Квитанции!K:K,$E127,Квитанции!F:F,$F127,Квитанции!C:C,0,Квитанции!J:J,1)</f>
        <v>0</v>
      </c>
      <c r="V127" s="101">
        <f>G127+J127+M127+P127+S127</f>
        <v>0</v>
      </c>
      <c r="W127" s="51" t="e">
        <f>V127/Ф_2a!V127*100</f>
        <v>#DIV/0!</v>
      </c>
      <c r="X127" s="161">
        <f>I127+L127+O127+R127+U127</f>
        <v>0</v>
      </c>
    </row>
    <row r="128" spans="1:24" x14ac:dyDescent="0.2">
      <c r="A128" s="509"/>
      <c r="B128" s="13" t="s">
        <v>10</v>
      </c>
      <c r="C128" s="528"/>
      <c r="D128" s="313">
        <v>3</v>
      </c>
      <c r="E128" s="314" t="s">
        <v>2</v>
      </c>
      <c r="F128" s="315">
        <v>1</v>
      </c>
      <c r="G128" s="84">
        <f>SUMIFS(Квитанции!Q:Q,Квитанции!B:B,G$8,Квитанции!D:D,$B128,Квитанции!E:E,$D128,Квитанции!K:K,$E128,Квитанции!F:F,$F128,Квитанции!C:C,0,Квитанции!J:J,1)</f>
        <v>0</v>
      </c>
      <c r="H128" s="47" t="e">
        <f>G128/Ф_2a!G128*100</f>
        <v>#DIV/0!</v>
      </c>
      <c r="I128" s="155">
        <f>SUMIFS(Квитанции!R:R,Квитанции!B:B,G$8,Квитанции!D:D,$B128,Квитанции!E:E,$D128,Квитанции!K:K,$E128,Квитанции!F:F,$F128,Квитанции!C:C,0,Квитанции!J:J,1)</f>
        <v>0</v>
      </c>
      <c r="J128" s="72">
        <f>SUMIFS(Квитанции!Q:Q,Квитанции!B:B,J$8,Квитанции!D:D,$B128,Квитанции!E:E,$D128,Квитанции!K:K,$E128,Квитанции!F:F,$F128,Квитанции!C:C,0,Квитанции!J:J,1)</f>
        <v>0</v>
      </c>
      <c r="K128" s="47" t="e">
        <f>J128/Ф_2a!J128*100</f>
        <v>#DIV/0!</v>
      </c>
      <c r="L128" s="167">
        <f>SUMIFS(Квитанции!R:R,Квитанции!B:B,J$8,Квитанции!D:D,$B128,Квитанции!E:E,$D128,Квитанции!K:K,$E128,Квитанции!F:F,$F128,Квитанции!C:C,0,Квитанции!J:J,1)</f>
        <v>0</v>
      </c>
      <c r="M128" s="84">
        <f>SUMIFS(Квитанции!Q:Q,Квитанции!B:B,M$8,Квитанции!D:D,$B128,Квитанции!E:E,$D128,Квитанции!K:K,$E128,Квитанции!F:F,$F128,Квитанции!C:C,0,Квитанции!J:J,1)</f>
        <v>0</v>
      </c>
      <c r="N128" s="47" t="e">
        <f>M128/Ф_2a!M128*100</f>
        <v>#DIV/0!</v>
      </c>
      <c r="O128" s="155">
        <f>SUMIFS(Квитанции!R:R,Квитанции!B:B,M$8,Квитанции!D:D,$B128,Квитанции!E:E,$D128,Квитанции!K:K,$E128,Квитанции!F:F,$F128,Квитанции!C:C,0,Квитанции!J:J,1)</f>
        <v>0</v>
      </c>
      <c r="P128" s="72">
        <f>SUMIFS(Квитанции!Q:Q,Квитанции!B:B,P$8,Квитанции!D:D,$B128,Квитанции!E:E,$D128,Квитанции!K:K,$E128,Квитанции!F:F,$F128,Квитанции!C:C,0,Квитанции!J:J,1)</f>
        <v>0</v>
      </c>
      <c r="Q128" s="47" t="e">
        <f>P128/Ф_2a!P128*100</f>
        <v>#DIV/0!</v>
      </c>
      <c r="R128" s="167">
        <f>SUMIFS(Квитанции!R:R,Квитанции!B:B,P$8,Квитанции!D:D,$B128,Квитанции!E:E,$D128,Квитанции!K:K,$E128,Квитанции!F:F,$F128,Квитанции!C:C,0,Квитанции!J:J,1)</f>
        <v>0</v>
      </c>
      <c r="S128" s="84">
        <f>SUMIFS(Квитанции!Q:Q,Квитанции!B:B,S$8,Квитанции!D:D,$B128,Квитанции!E:E,$D128,Квитанции!K:K,$E128,Квитанции!F:F,$F128,Квитанции!C:C,0,Квитанции!J:J,1)</f>
        <v>0</v>
      </c>
      <c r="T128" s="47" t="e">
        <f>S128/Ф_2a!S128*100</f>
        <v>#DIV/0!</v>
      </c>
      <c r="U128" s="155">
        <f>SUMIFS(Квитанции!R:R,Квитанции!B:B,S$8,Квитанции!D:D,$B128,Квитанции!E:E,$D128,Квитанции!K:K,$E128,Квитанции!F:F,$F128,Квитанции!C:C,0,Квитанции!J:J,1)</f>
        <v>0</v>
      </c>
      <c r="V128" s="28">
        <f>G128+J128+M128+P128+S128</f>
        <v>0</v>
      </c>
      <c r="W128" s="49" t="e">
        <f>V128/Ф_2a!V128*100</f>
        <v>#DIV/0!</v>
      </c>
      <c r="X128" s="158">
        <f>I128+L128+O128+R128+U128</f>
        <v>0</v>
      </c>
    </row>
    <row r="129" spans="1:24" x14ac:dyDescent="0.2">
      <c r="A129" s="509"/>
      <c r="B129" s="13" t="s">
        <v>177</v>
      </c>
      <c r="C129" s="528"/>
      <c r="D129" s="313">
        <v>3</v>
      </c>
      <c r="E129" s="314" t="s">
        <v>2</v>
      </c>
      <c r="F129" s="315">
        <v>1</v>
      </c>
      <c r="G129" s="89">
        <f>SUMIFS(Квитанции!Q:Q,Квитанции!B:B,G$8,Квитанции!D:D,$B129,Квитанции!E:E,$D129,Квитанции!K:K,$E129,Квитанции!F:F,$F129,Квитанции!C:C,0,Квитанции!J:J,1)</f>
        <v>0</v>
      </c>
      <c r="H129" s="47" t="e">
        <f>G129/Ф_2a!G129*100</f>
        <v>#DIV/0!</v>
      </c>
      <c r="I129" s="160">
        <f>SUMIFS(Квитанции!R:R,Квитанции!B:B,G$8,Квитанции!D:D,$B129,Квитанции!E:E,$D129,Квитанции!K:K,$E129,Квитанции!F:F,$F129,Квитанции!C:C,0,Квитанции!J:J,1)</f>
        <v>0</v>
      </c>
      <c r="J129" s="72">
        <f>SUMIFS(Квитанции!Q:Q,Квитанции!B:B,J$8,Квитанции!D:D,$B129,Квитанции!E:E,$D129,Квитанции!K:K,$E129,Квитанции!F:F,$F129,Квитанции!C:C,0,Квитанции!J:J,1)</f>
        <v>0</v>
      </c>
      <c r="K129" s="47" t="e">
        <f>J129/Ф_2a!J129*100</f>
        <v>#DIV/0!</v>
      </c>
      <c r="L129" s="167">
        <f>SUMIFS(Квитанции!R:R,Квитанции!B:B,J$8,Квитанции!D:D,$B129,Квитанции!E:E,$D129,Квитанции!K:K,$E129,Квитанции!F:F,$F129,Квитанции!C:C,0,Квитанции!J:J,1)</f>
        <v>0</v>
      </c>
      <c r="M129" s="84">
        <f>SUMIFS(Квитанции!Q:Q,Квитанции!B:B,M$8,Квитанции!D:D,$B129,Квитанции!E:E,$D129,Квитанции!K:K,$E129,Квитанции!F:F,$F129,Квитанции!C:C,0,Квитанции!J:J,1)</f>
        <v>0</v>
      </c>
      <c r="N129" s="47" t="e">
        <f>M129/Ф_2a!M129*100</f>
        <v>#DIV/0!</v>
      </c>
      <c r="O129" s="155">
        <f>SUMIFS(Квитанции!R:R,Квитанции!B:B,M$8,Квитанции!D:D,$B129,Квитанции!E:E,$D129,Квитанции!K:K,$E129,Квитанции!F:F,$F129,Квитанции!C:C,0,Квитанции!J:J,1)</f>
        <v>0</v>
      </c>
      <c r="P129" s="72">
        <f>SUMIFS(Квитанции!Q:Q,Квитанции!B:B,P$8,Квитанции!D:D,$B129,Квитанции!E:E,$D129,Квитанции!K:K,$E129,Квитанции!F:F,$F129,Квитанции!C:C,0,Квитанции!J:J,1)</f>
        <v>0</v>
      </c>
      <c r="Q129" s="47" t="e">
        <f>P129/Ф_2a!P129*100</f>
        <v>#DIV/0!</v>
      </c>
      <c r="R129" s="167">
        <f>SUMIFS(Квитанции!R:R,Квитанции!B:B,P$8,Квитанции!D:D,$B129,Квитанции!E:E,$D129,Квитанции!K:K,$E129,Квитанции!F:F,$F129,Квитанции!C:C,0,Квитанции!J:J,1)</f>
        <v>0</v>
      </c>
      <c r="S129" s="84">
        <f>SUMIFS(Квитанции!Q:Q,Квитанции!B:B,S$8,Квитанции!D:D,$B129,Квитанции!E:E,$D129,Квитанции!K:K,$E129,Квитанции!F:F,$F129,Квитанции!C:C,0,Квитанции!J:J,1)</f>
        <v>0</v>
      </c>
      <c r="T129" s="47" t="e">
        <f>S129/Ф_2a!S129*100</f>
        <v>#DIV/0!</v>
      </c>
      <c r="U129" s="155">
        <f>SUMIFS(Квитанции!R:R,Квитанции!B:B,S$8,Квитанции!D:D,$B129,Квитанции!E:E,$D129,Квитанции!K:K,$E129,Квитанции!F:F,$F129,Квитанции!C:C,0,Квитанции!J:J,1)</f>
        <v>0</v>
      </c>
      <c r="V129" s="102">
        <f>G129+J129+M129+P129+S129</f>
        <v>0</v>
      </c>
      <c r="W129" s="49" t="e">
        <f>V129/Ф_2a!V129*100</f>
        <v>#DIV/0!</v>
      </c>
      <c r="X129" s="158">
        <f>I129+L129+O129+R129+U129</f>
        <v>0</v>
      </c>
    </row>
    <row r="130" spans="1:24" ht="12.75" thickBot="1" x14ac:dyDescent="0.25">
      <c r="A130" s="509"/>
      <c r="B130" s="25" t="s">
        <v>178</v>
      </c>
      <c r="C130" s="529"/>
      <c r="D130" s="319"/>
      <c r="E130" s="320"/>
      <c r="F130" s="321"/>
      <c r="G130" s="90">
        <f>G127+G128+G129</f>
        <v>0</v>
      </c>
      <c r="H130" s="50" t="e">
        <f>G130/Ф_2a!G130*100</f>
        <v>#DIV/0!</v>
      </c>
      <c r="I130" s="162">
        <f t="shared" ref="I130:X130" si="65">I127+I128+I129</f>
        <v>0</v>
      </c>
      <c r="J130" s="77">
        <f t="shared" si="65"/>
        <v>0</v>
      </c>
      <c r="K130" s="50" t="e">
        <f>J130/Ф_2a!J130*100</f>
        <v>#DIV/0!</v>
      </c>
      <c r="L130" s="174">
        <f t="shared" si="65"/>
        <v>0</v>
      </c>
      <c r="M130" s="90">
        <f t="shared" si="65"/>
        <v>0</v>
      </c>
      <c r="N130" s="50" t="e">
        <f>M130/Ф_2a!M130*100</f>
        <v>#DIV/0!</v>
      </c>
      <c r="O130" s="162">
        <f t="shared" si="65"/>
        <v>0</v>
      </c>
      <c r="P130" s="77">
        <f t="shared" si="65"/>
        <v>0</v>
      </c>
      <c r="Q130" s="50" t="e">
        <f>P130/Ф_2a!P130*100</f>
        <v>#DIV/0!</v>
      </c>
      <c r="R130" s="174">
        <f t="shared" si="65"/>
        <v>0</v>
      </c>
      <c r="S130" s="90">
        <f t="shared" si="65"/>
        <v>0</v>
      </c>
      <c r="T130" s="50" t="e">
        <f>S130/Ф_2a!S130*100</f>
        <v>#DIV/0!</v>
      </c>
      <c r="U130" s="162">
        <f t="shared" si="65"/>
        <v>0</v>
      </c>
      <c r="V130" s="77">
        <f t="shared" si="65"/>
        <v>0</v>
      </c>
      <c r="W130" s="50" t="e">
        <f>V130/Ф_2a!V130*100</f>
        <v>#DIV/0!</v>
      </c>
      <c r="X130" s="162">
        <f t="shared" si="65"/>
        <v>0</v>
      </c>
    </row>
    <row r="131" spans="1:24" x14ac:dyDescent="0.2">
      <c r="A131" s="509"/>
      <c r="B131" s="15" t="s">
        <v>176</v>
      </c>
      <c r="C131" s="527" t="s">
        <v>18</v>
      </c>
      <c r="D131" s="319"/>
      <c r="E131" s="320"/>
      <c r="F131" s="321"/>
      <c r="G131" s="29">
        <f>G123+G127</f>
        <v>0</v>
      </c>
      <c r="H131" s="51" t="e">
        <f>G131/Ф_2a!G131*100</f>
        <v>#DIV/0!</v>
      </c>
      <c r="I131" s="161">
        <f t="shared" ref="I131:U131" si="66">I123+I127</f>
        <v>0</v>
      </c>
      <c r="J131" s="76">
        <f t="shared" si="66"/>
        <v>0</v>
      </c>
      <c r="K131" s="51" t="e">
        <f>J131/Ф_2a!J131*100</f>
        <v>#DIV/0!</v>
      </c>
      <c r="L131" s="173">
        <f t="shared" si="66"/>
        <v>0</v>
      </c>
      <c r="M131" s="29">
        <f t="shared" si="66"/>
        <v>0</v>
      </c>
      <c r="N131" s="51" t="e">
        <f>M131/Ф_2a!M131*100</f>
        <v>#DIV/0!</v>
      </c>
      <c r="O131" s="161">
        <f t="shared" si="66"/>
        <v>0</v>
      </c>
      <c r="P131" s="76">
        <f t="shared" si="66"/>
        <v>0</v>
      </c>
      <c r="Q131" s="51" t="e">
        <f>P131/Ф_2a!P131*100</f>
        <v>#DIV/0!</v>
      </c>
      <c r="R131" s="173">
        <f t="shared" si="66"/>
        <v>0</v>
      </c>
      <c r="S131" s="29">
        <f t="shared" si="66"/>
        <v>0</v>
      </c>
      <c r="T131" s="51" t="e">
        <f>S131/Ф_2a!S131*100</f>
        <v>#DIV/0!</v>
      </c>
      <c r="U131" s="161">
        <f t="shared" si="66"/>
        <v>0</v>
      </c>
      <c r="V131" s="101">
        <f>G131+J131+M131+P131+S131</f>
        <v>0</v>
      </c>
      <c r="W131" s="51" t="e">
        <f>V131/Ф_2a!V131*100</f>
        <v>#DIV/0!</v>
      </c>
      <c r="X131" s="161">
        <f>I131+L131+O131+R131+U131</f>
        <v>0</v>
      </c>
    </row>
    <row r="132" spans="1:24" x14ac:dyDescent="0.2">
      <c r="A132" s="509"/>
      <c r="B132" s="13" t="s">
        <v>10</v>
      </c>
      <c r="C132" s="528"/>
      <c r="D132" s="319"/>
      <c r="E132" s="320"/>
      <c r="F132" s="321"/>
      <c r="G132" s="30">
        <f t="shared" ref="G132:U133" si="67">G124+G128</f>
        <v>0</v>
      </c>
      <c r="H132" s="49" t="e">
        <f>G132/Ф_2a!G132*100</f>
        <v>#DIV/0!</v>
      </c>
      <c r="I132" s="158">
        <f t="shared" si="67"/>
        <v>0</v>
      </c>
      <c r="J132" s="28">
        <f t="shared" si="67"/>
        <v>0</v>
      </c>
      <c r="K132" s="49" t="e">
        <f>J132/Ф_2a!J132*100</f>
        <v>#DIV/0!</v>
      </c>
      <c r="L132" s="170">
        <f t="shared" si="67"/>
        <v>0</v>
      </c>
      <c r="M132" s="30">
        <f t="shared" si="67"/>
        <v>0</v>
      </c>
      <c r="N132" s="49" t="e">
        <f>M132/Ф_2a!M132*100</f>
        <v>#DIV/0!</v>
      </c>
      <c r="O132" s="158">
        <f t="shared" si="67"/>
        <v>0</v>
      </c>
      <c r="P132" s="28">
        <f t="shared" si="67"/>
        <v>0</v>
      </c>
      <c r="Q132" s="49" t="e">
        <f>P132/Ф_2a!P132*100</f>
        <v>#DIV/0!</v>
      </c>
      <c r="R132" s="170">
        <f t="shared" si="67"/>
        <v>0</v>
      </c>
      <c r="S132" s="30">
        <f t="shared" si="67"/>
        <v>0</v>
      </c>
      <c r="T132" s="49" t="e">
        <f>S132/Ф_2a!S132*100</f>
        <v>#DIV/0!</v>
      </c>
      <c r="U132" s="158">
        <f t="shared" si="67"/>
        <v>0</v>
      </c>
      <c r="V132" s="28">
        <f>G132+J132+M132+P132+S132</f>
        <v>0</v>
      </c>
      <c r="W132" s="49" t="e">
        <f>V132/Ф_2a!V132*100</f>
        <v>#DIV/0!</v>
      </c>
      <c r="X132" s="158">
        <f>I132+L132+O132+R132+U132</f>
        <v>0</v>
      </c>
    </row>
    <row r="133" spans="1:24" x14ac:dyDescent="0.2">
      <c r="A133" s="509"/>
      <c r="B133" s="13" t="s">
        <v>177</v>
      </c>
      <c r="C133" s="528"/>
      <c r="D133" s="319"/>
      <c r="E133" s="320"/>
      <c r="F133" s="321"/>
      <c r="G133" s="30">
        <f t="shared" si="67"/>
        <v>0</v>
      </c>
      <c r="H133" s="49" t="e">
        <f>G133/Ф_2a!G133*100</f>
        <v>#DIV/0!</v>
      </c>
      <c r="I133" s="158">
        <f t="shared" si="67"/>
        <v>0</v>
      </c>
      <c r="J133" s="28">
        <f t="shared" si="67"/>
        <v>0</v>
      </c>
      <c r="K133" s="49" t="e">
        <f>J133/Ф_2a!J133*100</f>
        <v>#DIV/0!</v>
      </c>
      <c r="L133" s="170">
        <f t="shared" si="67"/>
        <v>0</v>
      </c>
      <c r="M133" s="30">
        <f t="shared" si="67"/>
        <v>0</v>
      </c>
      <c r="N133" s="49" t="e">
        <f>M133/Ф_2a!M133*100</f>
        <v>#DIV/0!</v>
      </c>
      <c r="O133" s="158">
        <f t="shared" si="67"/>
        <v>0</v>
      </c>
      <c r="P133" s="28">
        <f t="shared" si="67"/>
        <v>0</v>
      </c>
      <c r="Q133" s="49" t="e">
        <f>P133/Ф_2a!P133*100</f>
        <v>#DIV/0!</v>
      </c>
      <c r="R133" s="170">
        <f t="shared" si="67"/>
        <v>0</v>
      </c>
      <c r="S133" s="30">
        <f t="shared" si="67"/>
        <v>0</v>
      </c>
      <c r="T133" s="49" t="e">
        <f>S133/Ф_2a!S133*100</f>
        <v>#DIV/0!</v>
      </c>
      <c r="U133" s="158">
        <f t="shared" si="67"/>
        <v>0</v>
      </c>
      <c r="V133" s="102">
        <f>G133+J133+M133+P133+S133</f>
        <v>0</v>
      </c>
      <c r="W133" s="49" t="e">
        <f>V133/Ф_2a!V133*100</f>
        <v>#DIV/0!</v>
      </c>
      <c r="X133" s="158">
        <f>I133+L133+O133+R133+U133</f>
        <v>0</v>
      </c>
    </row>
    <row r="134" spans="1:24" ht="12.75" thickBot="1" x14ac:dyDescent="0.25">
      <c r="A134" s="513"/>
      <c r="B134" s="25" t="s">
        <v>178</v>
      </c>
      <c r="C134" s="529"/>
      <c r="D134" s="319"/>
      <c r="E134" s="320"/>
      <c r="F134" s="321"/>
      <c r="G134" s="90">
        <f>G131+G132+G133</f>
        <v>0</v>
      </c>
      <c r="H134" s="50" t="e">
        <f>G134/Ф_2a!G134*100</f>
        <v>#DIV/0!</v>
      </c>
      <c r="I134" s="162">
        <f t="shared" ref="I134:X134" si="68">I131+I132+I133</f>
        <v>0</v>
      </c>
      <c r="J134" s="77">
        <f t="shared" si="68"/>
        <v>0</v>
      </c>
      <c r="K134" s="50" t="e">
        <f>J134/Ф_2a!J134*100</f>
        <v>#DIV/0!</v>
      </c>
      <c r="L134" s="174">
        <f t="shared" si="68"/>
        <v>0</v>
      </c>
      <c r="M134" s="90">
        <f t="shared" si="68"/>
        <v>0</v>
      </c>
      <c r="N134" s="50" t="e">
        <f>M134/Ф_2a!M134*100</f>
        <v>#DIV/0!</v>
      </c>
      <c r="O134" s="162">
        <f t="shared" si="68"/>
        <v>0</v>
      </c>
      <c r="P134" s="77">
        <f t="shared" si="68"/>
        <v>0</v>
      </c>
      <c r="Q134" s="50" t="e">
        <f>P134/Ф_2a!P134*100</f>
        <v>#DIV/0!</v>
      </c>
      <c r="R134" s="174">
        <f t="shared" si="68"/>
        <v>0</v>
      </c>
      <c r="S134" s="90">
        <f t="shared" si="68"/>
        <v>0</v>
      </c>
      <c r="T134" s="50" t="e">
        <f>S134/Ф_2a!S134*100</f>
        <v>#DIV/0!</v>
      </c>
      <c r="U134" s="162">
        <f t="shared" si="68"/>
        <v>0</v>
      </c>
      <c r="V134" s="77">
        <f t="shared" si="68"/>
        <v>0</v>
      </c>
      <c r="W134" s="50" t="e">
        <f>V134/Ф_2a!V134*100</f>
        <v>#DIV/0!</v>
      </c>
      <c r="X134" s="162">
        <f t="shared" si="68"/>
        <v>0</v>
      </c>
    </row>
    <row r="135" spans="1:24" ht="10.9" customHeight="1" x14ac:dyDescent="0.2">
      <c r="A135" s="133" t="s">
        <v>0</v>
      </c>
      <c r="B135" s="55"/>
      <c r="C135" s="55"/>
      <c r="D135" s="316"/>
      <c r="E135" s="317"/>
      <c r="F135" s="318"/>
      <c r="G135" s="214"/>
      <c r="H135" s="55"/>
      <c r="I135" s="157"/>
      <c r="J135" s="55"/>
      <c r="K135" s="55"/>
      <c r="L135" s="169"/>
      <c r="M135" s="87"/>
      <c r="N135" s="55"/>
      <c r="O135" s="157"/>
      <c r="P135" s="55"/>
      <c r="Q135" s="55"/>
      <c r="R135" s="169"/>
      <c r="S135" s="87"/>
      <c r="T135" s="55"/>
      <c r="U135" s="157"/>
      <c r="V135" s="55"/>
      <c r="W135" s="484"/>
      <c r="X135" s="157"/>
    </row>
    <row r="136" spans="1:24" x14ac:dyDescent="0.2">
      <c r="A136" s="134" t="s">
        <v>51</v>
      </c>
      <c r="B136" s="28" t="s">
        <v>30</v>
      </c>
      <c r="C136" s="394" t="s">
        <v>30</v>
      </c>
      <c r="D136" s="319"/>
      <c r="E136" s="314" t="s">
        <v>2</v>
      </c>
      <c r="F136" s="315">
        <v>2</v>
      </c>
      <c r="G136" s="84">
        <f>SUMIFS(Квитанции!Q:Q,Квитанции!B:B,G$8,Квитанции!G:G,$F136,Квитанции!K:K,$E136,Квитанции!F:F,2,Квитанции!C:C,0,Квитанции!J:J,1)</f>
        <v>0</v>
      </c>
      <c r="H136" s="49" t="s">
        <v>30</v>
      </c>
      <c r="I136" s="328">
        <f>SUMIFS(Квитанции!R:R,Квитанции!B:B,G$8,Квитанции!G:G,$F136,Квитанции!K:K,$E136,Квитанции!F:F,2,Квитанции!C:C,0,Квитанции!J:J,1)</f>
        <v>0</v>
      </c>
      <c r="J136" s="72">
        <f>SUMIFS(Квитанции!Q:Q,Квитанции!B:B,J$8,Квитанции!G:G,$F136,Квитанции!K:K,$E136,Квитанции!F:F,2,Квитанции!C:C,0,Квитанции!J:J,1)</f>
        <v>0</v>
      </c>
      <c r="K136" s="49" t="s">
        <v>30</v>
      </c>
      <c r="L136" s="167">
        <f>SUMIFS(Квитанции!R:R,Квитанции!B:B,J$8,Квитанции!G:G,$F136,Квитанции!K:K,$E136,Квитанции!F:F,2,Квитанции!C:C,0,Квитанции!J:J,1)</f>
        <v>0</v>
      </c>
      <c r="M136" s="84">
        <f>SUMIFS(Квитанции!Q:Q,Квитанции!B:B,M$8,Квитанции!G:G,$F136,Квитанции!K:K,$E136,Квитанции!F:F,2,Квитанции!C:C,0,Квитанции!J:J,1)</f>
        <v>0</v>
      </c>
      <c r="N136" s="49" t="s">
        <v>30</v>
      </c>
      <c r="O136" s="155">
        <f>SUMIFS(Квитанции!R:R,Квитанции!B:B,M$8,Квитанции!G:G,$F136,Квитанции!K:K,$E136,Квитанции!F:F,2,Квитанции!C:C,0,Квитанции!J:J,1)</f>
        <v>0</v>
      </c>
      <c r="P136" s="72">
        <f>SUMIFS(Квитанции!Q:Q,Квитанции!B:B,P$8,Квитанции!G:G,$F136,Квитанции!K:K,$E136,Квитанции!F:F,2,Квитанции!C:C,0,Квитанции!J:J,1)</f>
        <v>0</v>
      </c>
      <c r="Q136" s="49" t="s">
        <v>30</v>
      </c>
      <c r="R136" s="167">
        <f>SUMIFS(Квитанции!R:R,Квитанции!B:B,P$8,Квитанции!G:G,$F136,Квитанции!K:K,$E136,Квитанции!F:F,2,Квитанции!C:C,0,Квитанции!J:J,1)</f>
        <v>0</v>
      </c>
      <c r="S136" s="84">
        <f>SUMIFS(Квитанции!Q:Q,Квитанции!B:B,S$8,Квитанции!G:G,$F136,Квитанции!K:K,$E136,Квитанции!F:F,2,Квитанции!C:C,0,Квитанции!J:J,1)</f>
        <v>0</v>
      </c>
      <c r="T136" s="49" t="s">
        <v>30</v>
      </c>
      <c r="U136" s="155">
        <f>SUMIFS(Квитанции!R:R,Квитанции!B:B,S$8,Квитанции!G:G,$F136,Квитанции!K:K,$E136,Квитанции!F:F,2,Квитанции!C:C,0,Квитанции!J:J,1)</f>
        <v>0</v>
      </c>
      <c r="V136" s="28">
        <f>G136+J136+M136+P136+S136</f>
        <v>0</v>
      </c>
      <c r="W136" s="49" t="s">
        <v>30</v>
      </c>
      <c r="X136" s="158">
        <f>U136+R136+O136+L136+I136</f>
        <v>0</v>
      </c>
    </row>
    <row r="137" spans="1:24" ht="12.75" thickBot="1" x14ac:dyDescent="0.25">
      <c r="A137" s="136" t="s">
        <v>52</v>
      </c>
      <c r="B137" s="77" t="s">
        <v>30</v>
      </c>
      <c r="C137" s="70" t="s">
        <v>30</v>
      </c>
      <c r="D137" s="319"/>
      <c r="E137" s="314" t="s">
        <v>2</v>
      </c>
      <c r="F137" s="315">
        <v>1</v>
      </c>
      <c r="G137" s="85">
        <f>SUMIFS(Квитанции!Q:Q,Квитанции!B:B,G$8,Квитанции!G:G,$F137,Квитанции!K:K,$E137,Квитанции!F:F,2,Квитанции!C:C,0,Квитанции!J:J,1)</f>
        <v>0</v>
      </c>
      <c r="H137" s="50" t="s">
        <v>30</v>
      </c>
      <c r="I137" s="383">
        <f>SUMIFS(Квитанции!R:R,Квитанции!B:B,G$8,Квитанции!G:G,$F137,Квитанции!K:K,$E137,Квитанции!F:F,2,Квитанции!C:C,0,Квитанции!J:J,1)</f>
        <v>0</v>
      </c>
      <c r="J137" s="73">
        <f>SUMIFS(Квитанции!Q:Q,Квитанции!B:B,J$8,Квитанции!G:G,$F137,Квитанции!K:K,$E137,Квитанции!F:F,2,Квитанции!C:C,0,Квитанции!J:J,1)</f>
        <v>0</v>
      </c>
      <c r="K137" s="50" t="s">
        <v>30</v>
      </c>
      <c r="L137" s="168">
        <f>SUMIFS(Квитанции!R:R,Квитанции!B:B,J$8,Квитанции!G:G,$F137,Квитанции!K:K,$E137,Квитанции!F:F,2,Квитанции!C:C,0,Квитанции!J:J,1)</f>
        <v>0</v>
      </c>
      <c r="M137" s="85">
        <f>SUMIFS(Квитанции!Q:Q,Квитанции!B:B,M$8,Квитанции!G:G,$F137,Квитанции!K:K,$E137,Квитанции!F:F,2,Квитанции!C:C,0,Квитанции!J:J,1)</f>
        <v>0</v>
      </c>
      <c r="N137" s="50" t="s">
        <v>30</v>
      </c>
      <c r="O137" s="156">
        <f>SUMIFS(Квитанции!R:R,Квитанции!B:B,M$8,Квитанции!G:G,$F137,Квитанции!K:K,$E137,Квитанции!F:F,2,Квитанции!C:C,0,Квитанции!J:J,1)</f>
        <v>0</v>
      </c>
      <c r="P137" s="73">
        <f>SUMIFS(Квитанции!Q:Q,Квитанции!B:B,P$8,Квитанции!G:G,$F137,Квитанции!K:K,$E137,Квитанции!F:F,2,Квитанции!C:C,0,Квитанции!J:J,1)</f>
        <v>0</v>
      </c>
      <c r="Q137" s="50" t="s">
        <v>30</v>
      </c>
      <c r="R137" s="168">
        <f>SUMIFS(Квитанции!R:R,Квитанции!B:B,P$8,Квитанции!G:G,$F137,Квитанции!K:K,$E137,Квитанции!F:F,2,Квитанции!C:C,0,Квитанции!J:J,1)</f>
        <v>0</v>
      </c>
      <c r="S137" s="85">
        <f>SUMIFS(Квитанции!Q:Q,Квитанции!B:B,S$8,Квитанции!G:G,$F137,Квитанции!K:K,$E137,Квитанции!F:F,2,Квитанции!C:C,0,Квитанции!J:J,1)</f>
        <v>0</v>
      </c>
      <c r="T137" s="50" t="s">
        <v>30</v>
      </c>
      <c r="U137" s="156">
        <f>SUMIFS(Квитанции!R:R,Квитанции!B:B,S$8,Квитанции!G:G,$F137,Квитанции!K:K,$E137,Квитанции!F:F,2,Квитанции!C:C,0,Квитанции!J:J,1)</f>
        <v>0</v>
      </c>
      <c r="V137" s="28">
        <f>G137+J137+M137+P137+S137</f>
        <v>0</v>
      </c>
      <c r="W137" s="54" t="s">
        <v>30</v>
      </c>
      <c r="X137" s="162">
        <f>U137+R137+O137+L137+I137</f>
        <v>0</v>
      </c>
    </row>
    <row r="138" spans="1:24" ht="11.45" customHeight="1" x14ac:dyDescent="0.2">
      <c r="A138" s="508" t="s">
        <v>174</v>
      </c>
      <c r="B138" s="15" t="s">
        <v>176</v>
      </c>
      <c r="C138" s="527" t="s">
        <v>16</v>
      </c>
      <c r="D138" s="313">
        <v>1</v>
      </c>
      <c r="E138" s="314" t="s">
        <v>201</v>
      </c>
      <c r="F138" s="315">
        <v>1</v>
      </c>
      <c r="G138" s="145">
        <f>SUMIFS(Квитанции!Q:Q,Квитанции!B:B,G$8,Квитанции!D:D,$B138,Квитанции!E:E,$D138,Квитанции!K:K,$E138,Квитанции!F:F,$F138,Квитанции!C:C,0,Квитанции!J:J,1)</f>
        <v>0</v>
      </c>
      <c r="H138" s="46" t="e">
        <f>G138/Ф_2a!G138*100</f>
        <v>#DIV/0!</v>
      </c>
      <c r="I138" s="198">
        <f>SUMIFS(Квитанции!R:R,Квитанции!B:B,G$8,Квитанции!D:D,$B138,Квитанции!E:E,$D138,Квитанции!K:K,$E138,Квитанции!F:F,$F138,Квитанции!C:C,0,Квитанции!J:J,1)</f>
        <v>0</v>
      </c>
      <c r="J138" s="72">
        <f>SUMIFS(Квитанции!Q:Q,Квитанции!B:B,J$8,Квитанции!D:D,$B138,Квитанции!E:E,$D138,Квитанции!K:K,$E138,Квитанции!F:F,$F138,Квитанции!C:C,0,Квитанции!J:J,1)</f>
        <v>0</v>
      </c>
      <c r="K138" s="46" t="e">
        <f>J138/Ф_2a!J138*100</f>
        <v>#DIV/0!</v>
      </c>
      <c r="L138" s="167">
        <f>SUMIFS(Квитанции!R:R,Квитанции!B:B,J$8,Квитанции!D:D,$B138,Квитанции!E:E,$D138,Квитанции!K:K,$E138,Квитанции!F:F,$F138,Квитанции!C:C,0,Квитанции!J:J,1)</f>
        <v>0</v>
      </c>
      <c r="M138" s="84">
        <f>SUMIFS(Квитанции!Q:Q,Квитанции!B:B,M$8,Квитанции!D:D,$B138,Квитанции!E:E,$D138,Квитанции!K:K,$E138,Квитанции!F:F,$F138,Квитанции!C:C,0,Квитанции!J:J,1)</f>
        <v>0</v>
      </c>
      <c r="N138" s="46" t="e">
        <f>M138/Ф_2a!M138*100</f>
        <v>#DIV/0!</v>
      </c>
      <c r="O138" s="155">
        <f>SUMIFS(Квитанции!R:R,Квитанции!B:B,M$8,Квитанции!D:D,$B138,Квитанции!E:E,$D138,Квитанции!K:K,$E138,Квитанции!F:F,$F138,Квитанции!C:C,0,Квитанции!J:J,1)</f>
        <v>0</v>
      </c>
      <c r="P138" s="72">
        <f>SUMIFS(Квитанции!Q:Q,Квитанции!B:B,P$8,Квитанции!D:D,$B138,Квитанции!E:E,$D138,Квитанции!K:K,$E138,Квитанции!F:F,$F138,Квитанции!C:C,0,Квитанции!J:J,1)</f>
        <v>0</v>
      </c>
      <c r="Q138" s="46" t="e">
        <f>P138/Ф_2a!P138*100</f>
        <v>#DIV/0!</v>
      </c>
      <c r="R138" s="167">
        <f>SUMIFS(Квитанции!R:R,Квитанции!B:B,P$8,Квитанции!D:D,$B138,Квитанции!E:E,$D138,Квитанции!K:K,$E138,Квитанции!F:F,$F138,Квитанции!C:C,0,Квитанции!J:J,1)</f>
        <v>0</v>
      </c>
      <c r="S138" s="84">
        <f>SUMIFS(Квитанции!Q:Q,Квитанции!B:B,S$8,Квитанции!D:D,$B138,Квитанции!E:E,$D138,Квитанции!K:K,$E138,Квитанции!F:F,$F138,Квитанции!C:C,0,Квитанции!J:J,1)</f>
        <v>0</v>
      </c>
      <c r="T138" s="46" t="e">
        <f>S138/Ф_2a!S138*100</f>
        <v>#DIV/0!</v>
      </c>
      <c r="U138" s="155">
        <f>SUMIFS(Квитанции!R:R,Квитанции!B:B,S$8,Квитанции!D:D,$B138,Квитанции!E:E,$D138,Квитанции!K:K,$E138,Квитанции!F:F,$F138,Квитанции!C:C,0,Квитанции!J:J,1)</f>
        <v>0</v>
      </c>
      <c r="V138" s="101">
        <f>G138+J138+M138+P138+S138</f>
        <v>0</v>
      </c>
      <c r="W138" s="51" t="e">
        <f>V138/Ф_2a!V138*100</f>
        <v>#DIV/0!</v>
      </c>
      <c r="X138" s="161">
        <f>I138+L138+O138+R138+U138</f>
        <v>0</v>
      </c>
    </row>
    <row r="139" spans="1:24" ht="11.45" customHeight="1" x14ac:dyDescent="0.2">
      <c r="A139" s="509"/>
      <c r="B139" s="13" t="s">
        <v>10</v>
      </c>
      <c r="C139" s="528"/>
      <c r="D139" s="313">
        <v>1</v>
      </c>
      <c r="E139" s="314" t="s">
        <v>201</v>
      </c>
      <c r="F139" s="315">
        <v>1</v>
      </c>
      <c r="G139" s="84">
        <f>SUMIFS(Квитанции!Q:Q,Квитанции!B:B,G$8,Квитанции!D:D,$B139,Квитанции!E:E,$D139,Квитанции!K:K,$E139,Квитанции!F:F,$F139,Квитанции!C:C,0,Квитанции!J:J,1)</f>
        <v>0</v>
      </c>
      <c r="H139" s="47" t="e">
        <f>G139/Ф_2a!G139*100</f>
        <v>#DIV/0!</v>
      </c>
      <c r="I139" s="155">
        <f>SUMIFS(Квитанции!R:R,Квитанции!B:B,G$8,Квитанции!D:D,$B139,Квитанции!E:E,$D139,Квитанции!K:K,$E139,Квитанции!F:F,$F139,Квитанции!C:C,0,Квитанции!J:J,1)</f>
        <v>0</v>
      </c>
      <c r="J139" s="72">
        <f>SUMIFS(Квитанции!Q:Q,Квитанции!B:B,J$8,Квитанции!D:D,$B139,Квитанции!E:E,$D139,Квитанции!K:K,$E139,Квитанции!F:F,$F139,Квитанции!C:C,0,Квитанции!J:J,1)</f>
        <v>0</v>
      </c>
      <c r="K139" s="47" t="e">
        <f>J139/Ф_2a!J139*100</f>
        <v>#DIV/0!</v>
      </c>
      <c r="L139" s="167">
        <f>SUMIFS(Квитанции!R:R,Квитанции!B:B,J$8,Квитанции!D:D,$B139,Квитанции!E:E,$D139,Квитанции!K:K,$E139,Квитанции!F:F,$F139,Квитанции!C:C,0,Квитанции!J:J,1)</f>
        <v>0</v>
      </c>
      <c r="M139" s="84">
        <f>SUMIFS(Квитанции!Q:Q,Квитанции!B:B,M$8,Квитанции!D:D,$B139,Квитанции!E:E,$D139,Квитанции!K:K,$E139,Квитанции!F:F,$F139,Квитанции!C:C,0,Квитанции!J:J,1)</f>
        <v>0</v>
      </c>
      <c r="N139" s="47" t="e">
        <f>M139/Ф_2a!M139*100</f>
        <v>#DIV/0!</v>
      </c>
      <c r="O139" s="155">
        <f>SUMIFS(Квитанции!R:R,Квитанции!B:B,M$8,Квитанции!D:D,$B139,Квитанции!E:E,$D139,Квитанции!K:K,$E139,Квитанции!F:F,$F139,Квитанции!C:C,0,Квитанции!J:J,1)</f>
        <v>0</v>
      </c>
      <c r="P139" s="72">
        <f>SUMIFS(Квитанции!Q:Q,Квитанции!B:B,P$8,Квитанции!D:D,$B139,Квитанции!E:E,$D139,Квитанции!K:K,$E139,Квитанции!F:F,$F139,Квитанции!C:C,0,Квитанции!J:J,1)</f>
        <v>0</v>
      </c>
      <c r="Q139" s="47" t="e">
        <f>P139/Ф_2a!P139*100</f>
        <v>#DIV/0!</v>
      </c>
      <c r="R139" s="167">
        <f>SUMIFS(Квитанции!R:R,Квитанции!B:B,P$8,Квитанции!D:D,$B139,Квитанции!E:E,$D139,Квитанции!K:K,$E139,Квитанции!F:F,$F139,Квитанции!C:C,0,Квитанции!J:J,1)</f>
        <v>0</v>
      </c>
      <c r="S139" s="84">
        <f>SUMIFS(Квитанции!Q:Q,Квитанции!B:B,S$8,Квитанции!D:D,$B139,Квитанции!E:E,$D139,Квитанции!K:K,$E139,Квитанции!F:F,$F139,Квитанции!C:C,0,Квитанции!J:J,1)</f>
        <v>0</v>
      </c>
      <c r="T139" s="47" t="e">
        <f>S139/Ф_2a!S139*100</f>
        <v>#DIV/0!</v>
      </c>
      <c r="U139" s="155">
        <f>SUMIFS(Квитанции!R:R,Квитанции!B:B,S$8,Квитанции!D:D,$B139,Квитанции!E:E,$D139,Квитанции!K:K,$E139,Квитанции!F:F,$F139,Квитанции!C:C,0,Квитанции!J:J,1)</f>
        <v>0</v>
      </c>
      <c r="V139" s="28">
        <f>G139+J139+M139+P139+S139</f>
        <v>0</v>
      </c>
      <c r="W139" s="49" t="e">
        <f>V139/Ф_2a!V139*100</f>
        <v>#DIV/0!</v>
      </c>
      <c r="X139" s="158">
        <f>I139+L139+O139+R139+U139</f>
        <v>0</v>
      </c>
    </row>
    <row r="140" spans="1:24" ht="11.45" customHeight="1" x14ac:dyDescent="0.2">
      <c r="A140" s="509"/>
      <c r="B140" s="13" t="s">
        <v>177</v>
      </c>
      <c r="C140" s="528"/>
      <c r="D140" s="313">
        <v>1</v>
      </c>
      <c r="E140" s="314" t="s">
        <v>201</v>
      </c>
      <c r="F140" s="315">
        <v>1</v>
      </c>
      <c r="G140" s="89">
        <f>SUMIFS(Квитанции!Q:Q,Квитанции!B:B,G$8,Квитанции!D:D,$B140,Квитанции!E:E,$D140,Квитанции!K:K,$E140,Квитанции!F:F,$F140,Квитанции!C:C,0,Квитанции!J:J,1)</f>
        <v>0</v>
      </c>
      <c r="H140" s="47" t="e">
        <f>G140/Ф_2a!G140*100</f>
        <v>#DIV/0!</v>
      </c>
      <c r="I140" s="160">
        <f>SUMIFS(Квитанции!R:R,Квитанции!B:B,G$8,Квитанции!D:D,$B140,Квитанции!E:E,$D140,Квитанции!K:K,$E140,Квитанции!F:F,$F140,Квитанции!C:C,0,Квитанции!J:J,1)</f>
        <v>0</v>
      </c>
      <c r="J140" s="72">
        <f>SUMIFS(Квитанции!Q:Q,Квитанции!B:B,J$8,Квитанции!D:D,$B140,Квитанции!E:E,$D140,Квитанции!K:K,$E140,Квитанции!F:F,$F140,Квитанции!C:C,0,Квитанции!J:J,1)</f>
        <v>0</v>
      </c>
      <c r="K140" s="47" t="e">
        <f>J140/Ф_2a!J140*100</f>
        <v>#DIV/0!</v>
      </c>
      <c r="L140" s="167">
        <f>SUMIFS(Квитанции!R:R,Квитанции!B:B,J$8,Квитанции!D:D,$B140,Квитанции!E:E,$D140,Квитанции!K:K,$E140,Квитанции!F:F,$F140,Квитанции!C:C,0,Квитанции!J:J,1)</f>
        <v>0</v>
      </c>
      <c r="M140" s="84">
        <f>SUMIFS(Квитанции!Q:Q,Квитанции!B:B,M$8,Квитанции!D:D,$B140,Квитанции!E:E,$D140,Квитанции!K:K,$E140,Квитанции!F:F,$F140,Квитанции!C:C,0,Квитанции!J:J,1)</f>
        <v>0</v>
      </c>
      <c r="N140" s="47" t="e">
        <f>M140/Ф_2a!M140*100</f>
        <v>#DIV/0!</v>
      </c>
      <c r="O140" s="155">
        <f>SUMIFS(Квитанции!R:R,Квитанции!B:B,M$8,Квитанции!D:D,$B140,Квитанции!E:E,$D140,Квитанции!K:K,$E140,Квитанции!F:F,$F140,Квитанции!C:C,0,Квитанции!J:J,1)</f>
        <v>0</v>
      </c>
      <c r="P140" s="72">
        <f>SUMIFS(Квитанции!Q:Q,Квитанции!B:B,P$8,Квитанции!D:D,$B140,Квитанции!E:E,$D140,Квитанции!K:K,$E140,Квитанции!F:F,$F140,Квитанции!C:C,0,Квитанции!J:J,1)</f>
        <v>0</v>
      </c>
      <c r="Q140" s="47" t="e">
        <f>P140/Ф_2a!P140*100</f>
        <v>#DIV/0!</v>
      </c>
      <c r="R140" s="167">
        <f>SUMIFS(Квитанции!R:R,Квитанции!B:B,P$8,Квитанции!D:D,$B140,Квитанции!E:E,$D140,Квитанции!K:K,$E140,Квитанции!F:F,$F140,Квитанции!C:C,0,Квитанции!J:J,1)</f>
        <v>0</v>
      </c>
      <c r="S140" s="84">
        <f>SUMIFS(Квитанции!Q:Q,Квитанции!B:B,S$8,Квитанции!D:D,$B140,Квитанции!E:E,$D140,Квитанции!K:K,$E140,Квитанции!F:F,$F140,Квитанции!C:C,0,Квитанции!J:J,1)</f>
        <v>0</v>
      </c>
      <c r="T140" s="47" t="e">
        <f>S140/Ф_2a!S140*100</f>
        <v>#DIV/0!</v>
      </c>
      <c r="U140" s="155">
        <f>SUMIFS(Квитанции!R:R,Квитанции!B:B,S$8,Квитанции!D:D,$B140,Квитанции!E:E,$D140,Квитанции!K:K,$E140,Квитанции!F:F,$F140,Квитанции!C:C,0,Квитанции!J:J,1)</f>
        <v>0</v>
      </c>
      <c r="V140" s="102">
        <f>G140+J140+M140+P140+S140</f>
        <v>0</v>
      </c>
      <c r="W140" s="49" t="e">
        <f>V140/Ф_2a!V140*100</f>
        <v>#DIV/0!</v>
      </c>
      <c r="X140" s="158">
        <f>I140+L140+O140+R140+U140</f>
        <v>0</v>
      </c>
    </row>
    <row r="141" spans="1:24" ht="11.45" customHeight="1" thickBot="1" x14ac:dyDescent="0.25">
      <c r="A141" s="509"/>
      <c r="B141" s="25" t="s">
        <v>178</v>
      </c>
      <c r="C141" s="529"/>
      <c r="D141" s="319"/>
      <c r="E141" s="320"/>
      <c r="F141" s="321"/>
      <c r="G141" s="90">
        <f>G138+G139+G140</f>
        <v>0</v>
      </c>
      <c r="H141" s="50" t="e">
        <f>G141/Ф_2a!G141*100</f>
        <v>#DIV/0!</v>
      </c>
      <c r="I141" s="162">
        <f t="shared" ref="I141:J141" si="69">I138+I139+I140</f>
        <v>0</v>
      </c>
      <c r="J141" s="77">
        <f t="shared" si="69"/>
        <v>0</v>
      </c>
      <c r="K141" s="50" t="e">
        <f>J141/Ф_2a!J141*100</f>
        <v>#DIV/0!</v>
      </c>
      <c r="L141" s="174">
        <f t="shared" ref="L141:M141" si="70">L138+L139+L140</f>
        <v>0</v>
      </c>
      <c r="M141" s="90">
        <f t="shared" si="70"/>
        <v>0</v>
      </c>
      <c r="N141" s="50" t="e">
        <f>M141/Ф_2a!M141*100</f>
        <v>#DIV/0!</v>
      </c>
      <c r="O141" s="162">
        <f t="shared" ref="O141:P141" si="71">O138+O139+O140</f>
        <v>0</v>
      </c>
      <c r="P141" s="77">
        <f t="shared" si="71"/>
        <v>0</v>
      </c>
      <c r="Q141" s="50" t="e">
        <f>P141/Ф_2a!P141*100</f>
        <v>#DIV/0!</v>
      </c>
      <c r="R141" s="174">
        <f t="shared" ref="R141:S141" si="72">R138+R139+R140</f>
        <v>0</v>
      </c>
      <c r="S141" s="90">
        <f t="shared" si="72"/>
        <v>0</v>
      </c>
      <c r="T141" s="50" t="e">
        <f>S141/Ф_2a!S141*100</f>
        <v>#DIV/0!</v>
      </c>
      <c r="U141" s="162">
        <f t="shared" ref="U141:V141" si="73">U138+U139+U140</f>
        <v>0</v>
      </c>
      <c r="V141" s="77">
        <f t="shared" si="73"/>
        <v>0</v>
      </c>
      <c r="W141" s="50" t="e">
        <f>V141/Ф_2a!V141*100</f>
        <v>#DIV/0!</v>
      </c>
      <c r="X141" s="162">
        <f t="shared" ref="X141" si="74">X138+X139+X140</f>
        <v>0</v>
      </c>
    </row>
    <row r="142" spans="1:24" ht="11.45" customHeight="1" x14ac:dyDescent="0.2">
      <c r="A142" s="509"/>
      <c r="B142" s="15" t="s">
        <v>9</v>
      </c>
      <c r="C142" s="527" t="s">
        <v>17</v>
      </c>
      <c r="D142" s="313">
        <v>3</v>
      </c>
      <c r="E142" s="314" t="s">
        <v>201</v>
      </c>
      <c r="F142" s="315">
        <v>1</v>
      </c>
      <c r="G142" s="145">
        <f>SUMIFS(Квитанции!Q:Q,Квитанции!B:B,G$8,Квитанции!D:D,$B142,Квитанции!E:E,$D142,Квитанции!K:K,$E142,Квитанции!F:F,$F142,Квитанции!C:C,0,Квитанции!J:J,1)</f>
        <v>0</v>
      </c>
      <c r="H142" s="46" t="e">
        <f>G142/Ф_2a!G142*100</f>
        <v>#DIV/0!</v>
      </c>
      <c r="I142" s="198">
        <f>SUMIFS(Квитанции!R:R,Квитанции!B:B,G$8,Квитанции!D:D,$B142,Квитанции!E:E,$D142,Квитанции!K:K,$E142,Квитанции!F:F,$F142,Квитанции!C:C,0,Квитанции!J:J,1)</f>
        <v>0</v>
      </c>
      <c r="J142" s="72">
        <f>SUMIFS(Квитанции!Q:Q,Квитанции!B:B,J$8,Квитанции!D:D,$B142,Квитанции!E:E,$D142,Квитанции!K:K,$E142,Квитанции!F:F,$F142,Квитанции!C:C,0,Квитанции!J:J,1)</f>
        <v>0</v>
      </c>
      <c r="K142" s="46" t="e">
        <f>J142/Ф_2a!J142*100</f>
        <v>#DIV/0!</v>
      </c>
      <c r="L142" s="167">
        <f>SUMIFS(Квитанции!R:R,Квитанции!B:B,J$8,Квитанции!D:D,$B142,Квитанции!E:E,$D142,Квитанции!K:K,$E142,Квитанции!F:F,$F142,Квитанции!C:C,0,Квитанции!J:J,1)</f>
        <v>0</v>
      </c>
      <c r="M142" s="84">
        <f>SUMIFS(Квитанции!Q:Q,Квитанции!B:B,M$8,Квитанции!D:D,$B142,Квитанции!E:E,$D142,Квитанции!K:K,$E142,Квитанции!F:F,$F142,Квитанции!C:C,0,Квитанции!J:J,1)</f>
        <v>0</v>
      </c>
      <c r="N142" s="46" t="e">
        <f>M142/Ф_2a!M142*100</f>
        <v>#DIV/0!</v>
      </c>
      <c r="O142" s="155">
        <f>SUMIFS(Квитанции!R:R,Квитанции!B:B,M$8,Квитанции!D:D,$B142,Квитанции!E:E,$D142,Квитанции!K:K,$E142,Квитанции!F:F,$F142,Квитанции!C:C,0,Квитанции!J:J,1)</f>
        <v>0</v>
      </c>
      <c r="P142" s="72">
        <f>SUMIFS(Квитанции!Q:Q,Квитанции!B:B,P$8,Квитанции!D:D,$B142,Квитанции!E:E,$D142,Квитанции!K:K,$E142,Квитанции!F:F,$F142,Квитанции!C:C,0,Квитанции!J:J,1)</f>
        <v>0</v>
      </c>
      <c r="Q142" s="46" t="e">
        <f>P142/Ф_2a!P142*100</f>
        <v>#DIV/0!</v>
      </c>
      <c r="R142" s="167">
        <f>SUMIFS(Квитанции!R:R,Квитанции!B:B,P$8,Квитанции!D:D,$B142,Квитанции!E:E,$D142,Квитанции!K:K,$E142,Квитанции!F:F,$F142,Квитанции!C:C,0,Квитанции!J:J,1)</f>
        <v>0</v>
      </c>
      <c r="S142" s="84">
        <f>SUMIFS(Квитанции!Q:Q,Квитанции!B:B,S$8,Квитанции!D:D,$B142,Квитанции!E:E,$D142,Квитанции!K:K,$E142,Квитанции!F:F,$F142,Квитанции!C:C,0,Квитанции!J:J,1)</f>
        <v>0</v>
      </c>
      <c r="T142" s="46" t="e">
        <f>S142/Ф_2a!S142*100</f>
        <v>#DIV/0!</v>
      </c>
      <c r="U142" s="155">
        <f>SUMIFS(Квитанции!R:R,Квитанции!B:B,S$8,Квитанции!D:D,$B142,Квитанции!E:E,$D142,Квитанции!K:K,$E142,Квитанции!F:F,$F142,Квитанции!C:C,0,Квитанции!J:J,1)</f>
        <v>0</v>
      </c>
      <c r="V142" s="101">
        <f>G142+J142+M142+P142+S142</f>
        <v>0</v>
      </c>
      <c r="W142" s="51" t="e">
        <f>V142/Ф_2a!V142*100</f>
        <v>#DIV/0!</v>
      </c>
      <c r="X142" s="161">
        <f>I142+L142+O142+R142+U142</f>
        <v>0</v>
      </c>
    </row>
    <row r="143" spans="1:24" ht="11.45" customHeight="1" x14ac:dyDescent="0.2">
      <c r="A143" s="509"/>
      <c r="B143" s="13" t="s">
        <v>10</v>
      </c>
      <c r="C143" s="528"/>
      <c r="D143" s="313">
        <v>3</v>
      </c>
      <c r="E143" s="314" t="s">
        <v>201</v>
      </c>
      <c r="F143" s="315">
        <v>1</v>
      </c>
      <c r="G143" s="84">
        <f>SUMIFS(Квитанции!Q:Q,Квитанции!B:B,G$8,Квитанции!D:D,$B143,Квитанции!E:E,$D143,Квитанции!K:K,$E143,Квитанции!F:F,$F143,Квитанции!C:C,0,Квитанции!J:J,1)</f>
        <v>0</v>
      </c>
      <c r="H143" s="47" t="e">
        <f>G143/Ф_2a!G143*100</f>
        <v>#DIV/0!</v>
      </c>
      <c r="I143" s="155">
        <f>SUMIFS(Квитанции!R:R,Квитанции!B:B,G$8,Квитанции!D:D,$B143,Квитанции!E:E,$D143,Квитанции!K:K,$E143,Квитанции!F:F,$F143,Квитанции!C:C,0,Квитанции!J:J,1)</f>
        <v>0</v>
      </c>
      <c r="J143" s="72">
        <f>SUMIFS(Квитанции!Q:Q,Квитанции!B:B,J$8,Квитанции!D:D,$B143,Квитанции!E:E,$D143,Квитанции!K:K,$E143,Квитанции!F:F,$F143,Квитанции!C:C,0,Квитанции!J:J,1)</f>
        <v>0</v>
      </c>
      <c r="K143" s="47" t="e">
        <f>J143/Ф_2a!J143*100</f>
        <v>#DIV/0!</v>
      </c>
      <c r="L143" s="167">
        <f>SUMIFS(Квитанции!R:R,Квитанции!B:B,J$8,Квитанции!D:D,$B143,Квитанции!E:E,$D143,Квитанции!K:K,$E143,Квитанции!F:F,$F143,Квитанции!C:C,0,Квитанции!J:J,1)</f>
        <v>0</v>
      </c>
      <c r="M143" s="84">
        <f>SUMIFS(Квитанции!Q:Q,Квитанции!B:B,M$8,Квитанции!D:D,$B143,Квитанции!E:E,$D143,Квитанции!K:K,$E143,Квитанции!F:F,$F143,Квитанции!C:C,0,Квитанции!J:J,1)</f>
        <v>0</v>
      </c>
      <c r="N143" s="47" t="e">
        <f>M143/Ф_2a!M143*100</f>
        <v>#DIV/0!</v>
      </c>
      <c r="O143" s="155">
        <f>SUMIFS(Квитанции!R:R,Квитанции!B:B,M$8,Квитанции!D:D,$B143,Квитанции!E:E,$D143,Квитанции!K:K,$E143,Квитанции!F:F,$F143,Квитанции!C:C,0,Квитанции!J:J,1)</f>
        <v>0</v>
      </c>
      <c r="P143" s="72">
        <f>SUMIFS(Квитанции!Q:Q,Квитанции!B:B,P$8,Квитанции!D:D,$B143,Квитанции!E:E,$D143,Квитанции!K:K,$E143,Квитанции!F:F,$F143,Квитанции!C:C,0,Квитанции!J:J,1)</f>
        <v>0</v>
      </c>
      <c r="Q143" s="47" t="e">
        <f>P143/Ф_2a!P143*100</f>
        <v>#DIV/0!</v>
      </c>
      <c r="R143" s="167">
        <f>SUMIFS(Квитанции!R:R,Квитанции!B:B,P$8,Квитанции!D:D,$B143,Квитанции!E:E,$D143,Квитанции!K:K,$E143,Квитанции!F:F,$F143,Квитанции!C:C,0,Квитанции!J:J,1)</f>
        <v>0</v>
      </c>
      <c r="S143" s="84">
        <f>SUMIFS(Квитанции!Q:Q,Квитанции!B:B,S$8,Квитанции!D:D,$B143,Квитанции!E:E,$D143,Квитанции!K:K,$E143,Квитанции!F:F,$F143,Квитанции!C:C,0,Квитанции!J:J,1)</f>
        <v>0</v>
      </c>
      <c r="T143" s="47" t="e">
        <f>S143/Ф_2a!S143*100</f>
        <v>#DIV/0!</v>
      </c>
      <c r="U143" s="155">
        <f>SUMIFS(Квитанции!R:R,Квитанции!B:B,S$8,Квитанции!D:D,$B143,Квитанции!E:E,$D143,Квитанции!K:K,$E143,Квитанции!F:F,$F143,Квитанции!C:C,0,Квитанции!J:J,1)</f>
        <v>0</v>
      </c>
      <c r="V143" s="28">
        <f>G143+J143+M143+P143+S143</f>
        <v>0</v>
      </c>
      <c r="W143" s="49" t="e">
        <f>V143/Ф_2a!V143*100</f>
        <v>#DIV/0!</v>
      </c>
      <c r="X143" s="158">
        <f>I143+L143+O143+R143+U143</f>
        <v>0</v>
      </c>
    </row>
    <row r="144" spans="1:24" ht="11.45" customHeight="1" x14ac:dyDescent="0.2">
      <c r="A144" s="509"/>
      <c r="B144" s="13" t="s">
        <v>11</v>
      </c>
      <c r="C144" s="528"/>
      <c r="D144" s="313">
        <v>3</v>
      </c>
      <c r="E144" s="314" t="s">
        <v>201</v>
      </c>
      <c r="F144" s="315">
        <v>1</v>
      </c>
      <c r="G144" s="89">
        <f>SUMIFS(Квитанции!Q:Q,Квитанции!B:B,G$8,Квитанции!D:D,$B144,Квитанции!E:E,$D144,Квитанции!K:K,$E144,Квитанции!F:F,$F144,Квитанции!C:C,0,Квитанции!J:J,1)</f>
        <v>0</v>
      </c>
      <c r="H144" s="47" t="e">
        <f>G144/Ф_2a!G144*100</f>
        <v>#DIV/0!</v>
      </c>
      <c r="I144" s="160">
        <f>SUMIFS(Квитанции!R:R,Квитанции!B:B,G$8,Квитанции!D:D,$B144,Квитанции!E:E,$D144,Квитанции!K:K,$E144,Квитанции!F:F,$F144,Квитанции!C:C,0,Квитанции!J:J,1)</f>
        <v>0</v>
      </c>
      <c r="J144" s="72">
        <f>SUMIFS(Квитанции!Q:Q,Квитанции!B:B,J$8,Квитанции!D:D,$B144,Квитанции!E:E,$D144,Квитанции!K:K,$E144,Квитанции!F:F,$F144,Квитанции!C:C,0,Квитанции!J:J,1)</f>
        <v>0</v>
      </c>
      <c r="K144" s="47" t="e">
        <f>J144/Ф_2a!J144*100</f>
        <v>#DIV/0!</v>
      </c>
      <c r="L144" s="167">
        <f>SUMIFS(Квитанции!R:R,Квитанции!B:B,J$8,Квитанции!D:D,$B144,Квитанции!E:E,$D144,Квитанции!K:K,$E144,Квитанции!F:F,$F144,Квитанции!C:C,0,Квитанции!J:J,1)</f>
        <v>0</v>
      </c>
      <c r="M144" s="84">
        <f>SUMIFS(Квитанции!Q:Q,Квитанции!B:B,M$8,Квитанции!D:D,$B144,Квитанции!E:E,$D144,Квитанции!K:K,$E144,Квитанции!F:F,$F144,Квитанции!C:C,0,Квитанции!J:J,1)</f>
        <v>0</v>
      </c>
      <c r="N144" s="47" t="e">
        <f>M144/Ф_2a!M144*100</f>
        <v>#DIV/0!</v>
      </c>
      <c r="O144" s="155">
        <f>SUMIFS(Квитанции!R:R,Квитанции!B:B,M$8,Квитанции!D:D,$B144,Квитанции!E:E,$D144,Квитанции!K:K,$E144,Квитанции!F:F,$F144,Квитанции!C:C,0,Квитанции!J:J,1)</f>
        <v>0</v>
      </c>
      <c r="P144" s="72">
        <f>SUMIFS(Квитанции!Q:Q,Квитанции!B:B,P$8,Квитанции!D:D,$B144,Квитанции!E:E,$D144,Квитанции!K:K,$E144,Квитанции!F:F,$F144,Квитанции!C:C,0,Квитанции!J:J,1)</f>
        <v>0</v>
      </c>
      <c r="Q144" s="47" t="e">
        <f>P144/Ф_2a!P144*100</f>
        <v>#DIV/0!</v>
      </c>
      <c r="R144" s="167">
        <f>SUMIFS(Квитанции!R:R,Квитанции!B:B,P$8,Квитанции!D:D,$B144,Квитанции!E:E,$D144,Квитанции!K:K,$E144,Квитанции!F:F,$F144,Квитанции!C:C,0,Квитанции!J:J,1)</f>
        <v>0</v>
      </c>
      <c r="S144" s="84">
        <f>SUMIFS(Квитанции!Q:Q,Квитанции!B:B,S$8,Квитанции!D:D,$B144,Квитанции!E:E,$D144,Квитанции!K:K,$E144,Квитанции!F:F,$F144,Квитанции!C:C,0,Квитанции!J:J,1)</f>
        <v>0</v>
      </c>
      <c r="T144" s="47" t="e">
        <f>S144/Ф_2a!S144*100</f>
        <v>#DIV/0!</v>
      </c>
      <c r="U144" s="155">
        <f>SUMIFS(Квитанции!R:R,Квитанции!B:B,S$8,Квитанции!D:D,$B144,Квитанции!E:E,$D144,Квитанции!K:K,$E144,Квитанции!F:F,$F144,Квитанции!C:C,0,Квитанции!J:J,1)</f>
        <v>0</v>
      </c>
      <c r="V144" s="102">
        <f>G144+J144+M144+P144+S144</f>
        <v>0</v>
      </c>
      <c r="W144" s="49" t="e">
        <f>V144/Ф_2a!V144*100</f>
        <v>#DIV/0!</v>
      </c>
      <c r="X144" s="158">
        <f>I144+L144+O144+R144+U144</f>
        <v>0</v>
      </c>
    </row>
    <row r="145" spans="1:24" ht="11.45" customHeight="1" thickBot="1" x14ac:dyDescent="0.25">
      <c r="A145" s="509"/>
      <c r="B145" s="14" t="s">
        <v>12</v>
      </c>
      <c r="C145" s="529"/>
      <c r="D145" s="319"/>
      <c r="E145" s="320"/>
      <c r="F145" s="321"/>
      <c r="G145" s="90">
        <f>G142+G143+G144</f>
        <v>0</v>
      </c>
      <c r="H145" s="50" t="e">
        <f>G145/Ф_2a!G145*100</f>
        <v>#DIV/0!</v>
      </c>
      <c r="I145" s="162">
        <f t="shared" ref="I145:J145" si="75">I142+I143+I144</f>
        <v>0</v>
      </c>
      <c r="J145" s="77">
        <f t="shared" si="75"/>
        <v>0</v>
      </c>
      <c r="K145" s="50" t="e">
        <f>J145/Ф_2a!J145*100</f>
        <v>#DIV/0!</v>
      </c>
      <c r="L145" s="174">
        <f t="shared" ref="L145:M145" si="76">L142+L143+L144</f>
        <v>0</v>
      </c>
      <c r="M145" s="90">
        <f t="shared" si="76"/>
        <v>0</v>
      </c>
      <c r="N145" s="50" t="e">
        <f>M145/Ф_2a!M145*100</f>
        <v>#DIV/0!</v>
      </c>
      <c r="O145" s="162">
        <f t="shared" ref="O145:P145" si="77">O142+O143+O144</f>
        <v>0</v>
      </c>
      <c r="P145" s="77">
        <f t="shared" si="77"/>
        <v>0</v>
      </c>
      <c r="Q145" s="50" t="e">
        <f>P145/Ф_2a!P145*100</f>
        <v>#DIV/0!</v>
      </c>
      <c r="R145" s="174">
        <f t="shared" ref="R145:S145" si="78">R142+R143+R144</f>
        <v>0</v>
      </c>
      <c r="S145" s="90">
        <f t="shared" si="78"/>
        <v>0</v>
      </c>
      <c r="T145" s="50" t="e">
        <f>S145/Ф_2a!S145*100</f>
        <v>#DIV/0!</v>
      </c>
      <c r="U145" s="162">
        <f t="shared" ref="U145:V145" si="79">U142+U143+U144</f>
        <v>0</v>
      </c>
      <c r="V145" s="77">
        <f t="shared" si="79"/>
        <v>0</v>
      </c>
      <c r="W145" s="50" t="e">
        <f>V145/Ф_2a!V145*100</f>
        <v>#DIV/0!</v>
      </c>
      <c r="X145" s="162">
        <f t="shared" ref="X145" si="80">X142+X143+X144</f>
        <v>0</v>
      </c>
    </row>
    <row r="146" spans="1:24" ht="11.45" customHeight="1" x14ac:dyDescent="0.2">
      <c r="A146" s="509"/>
      <c r="B146" s="15" t="s">
        <v>176</v>
      </c>
      <c r="C146" s="527" t="s">
        <v>18</v>
      </c>
      <c r="D146" s="319"/>
      <c r="E146" s="320"/>
      <c r="F146" s="321"/>
      <c r="G146" s="83">
        <f>G138+G142</f>
        <v>0</v>
      </c>
      <c r="H146" s="51" t="e">
        <f>G146/Ф_2a!G146*100</f>
        <v>#DIV/0!</v>
      </c>
      <c r="I146" s="154">
        <f t="shared" ref="I146:J148" si="81">I138+I142</f>
        <v>0</v>
      </c>
      <c r="J146" s="71">
        <f t="shared" si="81"/>
        <v>0</v>
      </c>
      <c r="K146" s="51" t="e">
        <f>J146/Ф_2a!J146*100</f>
        <v>#DIV/0!</v>
      </c>
      <c r="L146" s="166">
        <f t="shared" ref="L146:M148" si="82">L138+L142</f>
        <v>0</v>
      </c>
      <c r="M146" s="83">
        <f t="shared" si="82"/>
        <v>0</v>
      </c>
      <c r="N146" s="51" t="e">
        <f>M146/Ф_2a!M146*100</f>
        <v>#DIV/0!</v>
      </c>
      <c r="O146" s="154">
        <f t="shared" ref="O146:P148" si="83">O138+O142</f>
        <v>0</v>
      </c>
      <c r="P146" s="71">
        <f t="shared" si="83"/>
        <v>0</v>
      </c>
      <c r="Q146" s="51" t="e">
        <f>P146/Ф_2a!P146*100</f>
        <v>#DIV/0!</v>
      </c>
      <c r="R146" s="166">
        <f t="shared" ref="R146:S148" si="84">R138+R142</f>
        <v>0</v>
      </c>
      <c r="S146" s="83">
        <f t="shared" si="84"/>
        <v>0</v>
      </c>
      <c r="T146" s="51" t="e">
        <f>S146/Ф_2a!S146*100</f>
        <v>#DIV/0!</v>
      </c>
      <c r="U146" s="154">
        <f t="shared" ref="U146:U148" si="85">U138+U142</f>
        <v>0</v>
      </c>
      <c r="V146" s="101">
        <f>G146+J146+M146+P146+S146</f>
        <v>0</v>
      </c>
      <c r="W146" s="51" t="e">
        <f>V146/Ф_2a!V146*100</f>
        <v>#DIV/0!</v>
      </c>
      <c r="X146" s="161">
        <f>I146+L146+O146+R146+U146</f>
        <v>0</v>
      </c>
    </row>
    <row r="147" spans="1:24" ht="11.45" customHeight="1" x14ac:dyDescent="0.2">
      <c r="A147" s="509"/>
      <c r="B147" s="13" t="s">
        <v>10</v>
      </c>
      <c r="C147" s="528"/>
      <c r="D147" s="319"/>
      <c r="E147" s="320"/>
      <c r="F147" s="321"/>
      <c r="G147" s="84">
        <f t="shared" ref="G147:G148" si="86">G139+G143</f>
        <v>0</v>
      </c>
      <c r="H147" s="49" t="e">
        <f>G147/Ф_2a!G147*100</f>
        <v>#DIV/0!</v>
      </c>
      <c r="I147" s="155">
        <f t="shared" si="81"/>
        <v>0</v>
      </c>
      <c r="J147" s="72">
        <f t="shared" si="81"/>
        <v>0</v>
      </c>
      <c r="K147" s="49" t="e">
        <f>J147/Ф_2a!J147*100</f>
        <v>#DIV/0!</v>
      </c>
      <c r="L147" s="167">
        <f t="shared" si="82"/>
        <v>0</v>
      </c>
      <c r="M147" s="84">
        <f t="shared" si="82"/>
        <v>0</v>
      </c>
      <c r="N147" s="49" t="e">
        <f>M147/Ф_2a!M147*100</f>
        <v>#DIV/0!</v>
      </c>
      <c r="O147" s="155">
        <f t="shared" si="83"/>
        <v>0</v>
      </c>
      <c r="P147" s="72">
        <f t="shared" si="83"/>
        <v>0</v>
      </c>
      <c r="Q147" s="49" t="e">
        <f>P147/Ф_2a!P147*100</f>
        <v>#DIV/0!</v>
      </c>
      <c r="R147" s="167">
        <f t="shared" si="84"/>
        <v>0</v>
      </c>
      <c r="S147" s="84">
        <f t="shared" si="84"/>
        <v>0</v>
      </c>
      <c r="T147" s="49" t="e">
        <f>S147/Ф_2a!S147*100</f>
        <v>#DIV/0!</v>
      </c>
      <c r="U147" s="155">
        <f t="shared" si="85"/>
        <v>0</v>
      </c>
      <c r="V147" s="28">
        <f>G147+J147+M147+P147+S147</f>
        <v>0</v>
      </c>
      <c r="W147" s="49" t="e">
        <f>V147/Ф_2a!V147*100</f>
        <v>#DIV/0!</v>
      </c>
      <c r="X147" s="158">
        <f>I147+L147+O147+R147+U147</f>
        <v>0</v>
      </c>
    </row>
    <row r="148" spans="1:24" ht="11.45" customHeight="1" x14ac:dyDescent="0.2">
      <c r="A148" s="509"/>
      <c r="B148" s="13" t="s">
        <v>177</v>
      </c>
      <c r="C148" s="528"/>
      <c r="D148" s="319"/>
      <c r="E148" s="320"/>
      <c r="F148" s="321"/>
      <c r="G148" s="84">
        <f t="shared" si="86"/>
        <v>0</v>
      </c>
      <c r="H148" s="49" t="e">
        <f>G148/Ф_2a!G148*100</f>
        <v>#DIV/0!</v>
      </c>
      <c r="I148" s="155">
        <f t="shared" si="81"/>
        <v>0</v>
      </c>
      <c r="J148" s="72">
        <f t="shared" si="81"/>
        <v>0</v>
      </c>
      <c r="K148" s="49" t="e">
        <f>J148/Ф_2a!J148*100</f>
        <v>#DIV/0!</v>
      </c>
      <c r="L148" s="167">
        <f t="shared" si="82"/>
        <v>0</v>
      </c>
      <c r="M148" s="84">
        <f t="shared" si="82"/>
        <v>0</v>
      </c>
      <c r="N148" s="49" t="e">
        <f>M148/Ф_2a!M148*100</f>
        <v>#DIV/0!</v>
      </c>
      <c r="O148" s="155">
        <f t="shared" si="83"/>
        <v>0</v>
      </c>
      <c r="P148" s="72">
        <f t="shared" si="83"/>
        <v>0</v>
      </c>
      <c r="Q148" s="49" t="e">
        <f>P148/Ф_2a!P148*100</f>
        <v>#DIV/0!</v>
      </c>
      <c r="R148" s="167">
        <f t="shared" si="84"/>
        <v>0</v>
      </c>
      <c r="S148" s="84">
        <f t="shared" si="84"/>
        <v>0</v>
      </c>
      <c r="T148" s="49" t="e">
        <f>S148/Ф_2a!S148*100</f>
        <v>#DIV/0!</v>
      </c>
      <c r="U148" s="155">
        <f t="shared" si="85"/>
        <v>0</v>
      </c>
      <c r="V148" s="102">
        <f>G148+J148+M148+P148+S148</f>
        <v>0</v>
      </c>
      <c r="W148" s="49" t="e">
        <f>V148/Ф_2a!V148*100</f>
        <v>#DIV/0!</v>
      </c>
      <c r="X148" s="158">
        <f>I148+L148+O148+R148+U148</f>
        <v>0</v>
      </c>
    </row>
    <row r="149" spans="1:24" ht="11.45" customHeight="1" thickBot="1" x14ac:dyDescent="0.25">
      <c r="A149" s="513"/>
      <c r="B149" s="25" t="s">
        <v>178</v>
      </c>
      <c r="C149" s="529"/>
      <c r="D149" s="319"/>
      <c r="E149" s="320"/>
      <c r="F149" s="321"/>
      <c r="G149" s="85">
        <f>G146+G147+G148</f>
        <v>0</v>
      </c>
      <c r="H149" s="50" t="e">
        <f>G149/Ф_2a!G149*100</f>
        <v>#DIV/0!</v>
      </c>
      <c r="I149" s="156">
        <f t="shared" ref="I149:J149" si="87">I146+I147+I148</f>
        <v>0</v>
      </c>
      <c r="J149" s="73">
        <f t="shared" si="87"/>
        <v>0</v>
      </c>
      <c r="K149" s="50" t="e">
        <f>J149/Ф_2a!J149*100</f>
        <v>#DIV/0!</v>
      </c>
      <c r="L149" s="168">
        <f t="shared" ref="L149:M149" si="88">L146+L147+L148</f>
        <v>0</v>
      </c>
      <c r="M149" s="85">
        <f t="shared" si="88"/>
        <v>0</v>
      </c>
      <c r="N149" s="50" t="e">
        <f>M149/Ф_2a!M149*100</f>
        <v>#DIV/0!</v>
      </c>
      <c r="O149" s="156">
        <f t="shared" ref="O149:P149" si="89">O146+O147+O148</f>
        <v>0</v>
      </c>
      <c r="P149" s="73">
        <f t="shared" si="89"/>
        <v>0</v>
      </c>
      <c r="Q149" s="50" t="e">
        <f>P149/Ф_2a!P149*100</f>
        <v>#DIV/0!</v>
      </c>
      <c r="R149" s="168">
        <f t="shared" ref="R149:S149" si="90">R146+R147+R148</f>
        <v>0</v>
      </c>
      <c r="S149" s="85">
        <f t="shared" si="90"/>
        <v>0</v>
      </c>
      <c r="T149" s="50" t="e">
        <f>S149/Ф_2a!S149*100</f>
        <v>#DIV/0!</v>
      </c>
      <c r="U149" s="156">
        <f t="shared" ref="U149:V149" si="91">U146+U147+U148</f>
        <v>0</v>
      </c>
      <c r="V149" s="77">
        <f t="shared" si="91"/>
        <v>0</v>
      </c>
      <c r="W149" s="50" t="e">
        <f>V149/Ф_2a!V149*100</f>
        <v>#DIV/0!</v>
      </c>
      <c r="X149" s="162">
        <f t="shared" ref="X149" si="92">X146+X147+X148</f>
        <v>0</v>
      </c>
    </row>
    <row r="150" spans="1:24" ht="11.45" customHeight="1" x14ac:dyDescent="0.2">
      <c r="A150" s="508" t="s">
        <v>175</v>
      </c>
      <c r="B150" s="15" t="s">
        <v>176</v>
      </c>
      <c r="C150" s="527" t="s">
        <v>16</v>
      </c>
      <c r="D150" s="313">
        <v>1</v>
      </c>
      <c r="E150" s="314" t="s">
        <v>201</v>
      </c>
      <c r="F150" s="315">
        <v>2</v>
      </c>
      <c r="G150" s="145">
        <f>SUMIFS(Квитанции!Q:Q,Квитанции!B:B,G$8,Квитанции!D:D,$B150,Квитанции!E:E,$D150,Квитанции!K:K,$E150,Квитанции!F:F,$F150,Квитанции!C:C,0,Квитанции!J:J,1)</f>
        <v>0</v>
      </c>
      <c r="H150" s="46" t="e">
        <f>G150/Ф_2a!G150*100</f>
        <v>#DIV/0!</v>
      </c>
      <c r="I150" s="198">
        <f>SUMIFS(Квитанции!R:R,Квитанции!B:B,G$8,Квитанции!D:D,$B150,Квитанции!E:E,$D150,Квитанции!K:K,$E150,Квитанции!F:F,$F150,Квитанции!C:C,0,Квитанции!J:J,1)</f>
        <v>0</v>
      </c>
      <c r="J150" s="72">
        <f>SUMIFS(Квитанции!Q:Q,Квитанции!B:B,J$8,Квитанции!D:D,$B150,Квитанции!E:E,$D150,Квитанции!K:K,$E150,Квитанции!F:F,$F150,Квитанции!C:C,0,Квитанции!J:J,1)</f>
        <v>0</v>
      </c>
      <c r="K150" s="46" t="e">
        <f>J150/Ф_2a!J150*100</f>
        <v>#DIV/0!</v>
      </c>
      <c r="L150" s="167">
        <f>SUMIFS(Квитанции!R:R,Квитанции!B:B,J$8,Квитанции!D:D,$B150,Квитанции!E:E,$D150,Квитанции!K:K,$E150,Квитанции!F:F,$F150,Квитанции!C:C,0,Квитанции!J:J,1)</f>
        <v>0</v>
      </c>
      <c r="M150" s="84">
        <f>SUMIFS(Квитанции!Q:Q,Квитанции!B:B,M$8,Квитанции!D:D,$B150,Квитанции!E:E,$D150,Квитанции!K:K,$E150,Квитанции!F:F,$F150,Квитанции!C:C,0,Квитанции!J:J,1)</f>
        <v>0</v>
      </c>
      <c r="N150" s="46" t="e">
        <f>M150/Ф_2a!M150*100</f>
        <v>#DIV/0!</v>
      </c>
      <c r="O150" s="155">
        <f>SUMIFS(Квитанции!R:R,Квитанции!B:B,M$8,Квитанции!D:D,$B150,Квитанции!E:E,$D150,Квитанции!K:K,$E150,Квитанции!F:F,$F150,Квитанции!C:C,0,Квитанции!J:J,1)</f>
        <v>0</v>
      </c>
      <c r="P150" s="72">
        <f>SUMIFS(Квитанции!Q:Q,Квитанции!B:B,P$8,Квитанции!D:D,$B150,Квитанции!E:E,$D150,Квитанции!K:K,$E150,Квитанции!F:F,$F150,Квитанции!C:C,0,Квитанции!J:J,1)</f>
        <v>0</v>
      </c>
      <c r="Q150" s="46" t="e">
        <f>P150/Ф_2a!P150*100</f>
        <v>#DIV/0!</v>
      </c>
      <c r="R150" s="167">
        <f>SUMIFS(Квитанции!R:R,Квитанции!B:B,P$8,Квитанции!D:D,$B150,Квитанции!E:E,$D150,Квитанции!K:K,$E150,Квитанции!F:F,$F150,Квитанции!C:C,0,Квитанции!J:J,1)</f>
        <v>0</v>
      </c>
      <c r="S150" s="84">
        <f>SUMIFS(Квитанции!Q:Q,Квитанции!B:B,S$8,Квитанции!D:D,$B150,Квитанции!E:E,$D150,Квитанции!K:K,$E150,Квитанции!F:F,$F150,Квитанции!C:C,0,Квитанции!J:J,1)</f>
        <v>0</v>
      </c>
      <c r="T150" s="46" t="e">
        <f>S150/Ф_2a!S150*100</f>
        <v>#DIV/0!</v>
      </c>
      <c r="U150" s="155">
        <f>SUMIFS(Квитанции!R:R,Квитанции!B:B,S$8,Квитанции!D:D,$B150,Квитанции!E:E,$D150,Квитанции!K:K,$E150,Квитанции!F:F,$F150,Квитанции!C:C,0,Квитанции!J:J,1)</f>
        <v>0</v>
      </c>
      <c r="V150" s="101">
        <f>G150+J150+M150+P150+S150</f>
        <v>0</v>
      </c>
      <c r="W150" s="51" t="e">
        <f>V150/Ф_2a!V150*100</f>
        <v>#DIV/0!</v>
      </c>
      <c r="X150" s="161">
        <f>I150+L150+O150+R150+U150</f>
        <v>0</v>
      </c>
    </row>
    <row r="151" spans="1:24" ht="11.45" customHeight="1" x14ac:dyDescent="0.2">
      <c r="A151" s="509"/>
      <c r="B151" s="13" t="s">
        <v>10</v>
      </c>
      <c r="C151" s="528"/>
      <c r="D151" s="313">
        <v>1</v>
      </c>
      <c r="E151" s="314" t="s">
        <v>201</v>
      </c>
      <c r="F151" s="315">
        <v>2</v>
      </c>
      <c r="G151" s="84">
        <f>SUMIFS(Квитанции!Q:Q,Квитанции!B:B,G$8,Квитанции!D:D,$B151,Квитанции!E:E,$D151,Квитанции!K:K,$E151,Квитанции!F:F,$F151,Квитанции!C:C,0,Квитанции!J:J,1)</f>
        <v>0</v>
      </c>
      <c r="H151" s="47" t="e">
        <f>G151/Ф_2a!G151*100</f>
        <v>#DIV/0!</v>
      </c>
      <c r="I151" s="155">
        <f>SUMIFS(Квитанции!R:R,Квитанции!B:B,G$8,Квитанции!D:D,$B151,Квитанции!E:E,$D151,Квитанции!K:K,$E151,Квитанции!F:F,$F151,Квитанции!C:C,0,Квитанции!J:J,1)</f>
        <v>0</v>
      </c>
      <c r="J151" s="72">
        <f>SUMIFS(Квитанции!Q:Q,Квитанции!B:B,J$8,Квитанции!D:D,$B151,Квитанции!E:E,$D151,Квитанции!K:K,$E151,Квитанции!F:F,$F151,Квитанции!C:C,0,Квитанции!J:J,1)</f>
        <v>0</v>
      </c>
      <c r="K151" s="47" t="e">
        <f>J151/Ф_2a!J151*100</f>
        <v>#DIV/0!</v>
      </c>
      <c r="L151" s="167">
        <f>SUMIFS(Квитанции!R:R,Квитанции!B:B,J$8,Квитанции!D:D,$B151,Квитанции!E:E,$D151,Квитанции!K:K,$E151,Квитанции!F:F,$F151,Квитанции!C:C,0,Квитанции!J:J,1)</f>
        <v>0</v>
      </c>
      <c r="M151" s="84">
        <f>SUMIFS(Квитанции!Q:Q,Квитанции!B:B,M$8,Квитанции!D:D,$B151,Квитанции!E:E,$D151,Квитанции!K:K,$E151,Квитанции!F:F,$F151,Квитанции!C:C,0,Квитанции!J:J,1)</f>
        <v>0</v>
      </c>
      <c r="N151" s="47" t="e">
        <f>M151/Ф_2a!M151*100</f>
        <v>#DIV/0!</v>
      </c>
      <c r="O151" s="155">
        <f>SUMIFS(Квитанции!R:R,Квитанции!B:B,M$8,Квитанции!D:D,$B151,Квитанции!E:E,$D151,Квитанции!K:K,$E151,Квитанции!F:F,$F151,Квитанции!C:C,0,Квитанции!J:J,1)</f>
        <v>0</v>
      </c>
      <c r="P151" s="72">
        <f>SUMIFS(Квитанции!Q:Q,Квитанции!B:B,P$8,Квитанции!D:D,$B151,Квитанции!E:E,$D151,Квитанции!K:K,$E151,Квитанции!F:F,$F151,Квитанции!C:C,0,Квитанции!J:J,1)</f>
        <v>0</v>
      </c>
      <c r="Q151" s="47" t="e">
        <f>P151/Ф_2a!P151*100</f>
        <v>#DIV/0!</v>
      </c>
      <c r="R151" s="167">
        <f>SUMIFS(Квитанции!R:R,Квитанции!B:B,P$8,Квитанции!D:D,$B151,Квитанции!E:E,$D151,Квитанции!K:K,$E151,Квитанции!F:F,$F151,Квитанции!C:C,0,Квитанции!J:J,1)</f>
        <v>0</v>
      </c>
      <c r="S151" s="84">
        <f>SUMIFS(Квитанции!Q:Q,Квитанции!B:B,S$8,Квитанции!D:D,$B151,Квитанции!E:E,$D151,Квитанции!K:K,$E151,Квитанции!F:F,$F151,Квитанции!C:C,0,Квитанции!J:J,1)</f>
        <v>0</v>
      </c>
      <c r="T151" s="47" t="e">
        <f>S151/Ф_2a!S151*100</f>
        <v>#DIV/0!</v>
      </c>
      <c r="U151" s="155">
        <f>SUMIFS(Квитанции!R:R,Квитанции!B:B,S$8,Квитанции!D:D,$B151,Квитанции!E:E,$D151,Квитанции!K:K,$E151,Квитанции!F:F,$F151,Квитанции!C:C,0,Квитанции!J:J,1)</f>
        <v>0</v>
      </c>
      <c r="V151" s="28">
        <f>G151+J151+M151+P151+S151</f>
        <v>0</v>
      </c>
      <c r="W151" s="49" t="e">
        <f>V151/Ф_2a!V151*100</f>
        <v>#DIV/0!</v>
      </c>
      <c r="X151" s="158">
        <f>I151+L151+O151+R151+U151</f>
        <v>0</v>
      </c>
    </row>
    <row r="152" spans="1:24" ht="11.45" customHeight="1" x14ac:dyDescent="0.2">
      <c r="A152" s="509"/>
      <c r="B152" s="13" t="s">
        <v>177</v>
      </c>
      <c r="C152" s="528"/>
      <c r="D152" s="313">
        <v>1</v>
      </c>
      <c r="E152" s="314" t="s">
        <v>201</v>
      </c>
      <c r="F152" s="315">
        <v>2</v>
      </c>
      <c r="G152" s="89">
        <f>SUMIFS(Квитанции!Q:Q,Квитанции!B:B,G$8,Квитанции!D:D,$B152,Квитанции!E:E,$D152,Квитанции!K:K,$E152,Квитанции!F:F,$F152,Квитанции!C:C,0,Квитанции!J:J,1)</f>
        <v>0</v>
      </c>
      <c r="H152" s="47" t="e">
        <f>G152/Ф_2a!G152*100</f>
        <v>#DIV/0!</v>
      </c>
      <c r="I152" s="160">
        <f>SUMIFS(Квитанции!R:R,Квитанции!B:B,G$8,Квитанции!D:D,$B152,Квитанции!E:E,$D152,Квитанции!K:K,$E152,Квитанции!F:F,$F152,Квитанции!C:C,0,Квитанции!J:J,1)</f>
        <v>0</v>
      </c>
      <c r="J152" s="72">
        <f>SUMIFS(Квитанции!Q:Q,Квитанции!B:B,J$8,Квитанции!D:D,$B152,Квитанции!E:E,$D152,Квитанции!K:K,$E152,Квитанции!F:F,$F152,Квитанции!C:C,0,Квитанции!J:J,1)</f>
        <v>0</v>
      </c>
      <c r="K152" s="47" t="e">
        <f>J152/Ф_2a!J152*100</f>
        <v>#DIV/0!</v>
      </c>
      <c r="L152" s="167">
        <f>SUMIFS(Квитанции!R:R,Квитанции!B:B,J$8,Квитанции!D:D,$B152,Квитанции!E:E,$D152,Квитанции!K:K,$E152,Квитанции!F:F,$F152,Квитанции!C:C,0,Квитанции!J:J,1)</f>
        <v>0</v>
      </c>
      <c r="M152" s="84">
        <f>SUMIFS(Квитанции!Q:Q,Квитанции!B:B,M$8,Квитанции!D:D,$B152,Квитанции!E:E,$D152,Квитанции!K:K,$E152,Квитанции!F:F,$F152,Квитанции!C:C,0,Квитанции!J:J,1)</f>
        <v>0</v>
      </c>
      <c r="N152" s="47" t="e">
        <f>M152/Ф_2a!M152*100</f>
        <v>#DIV/0!</v>
      </c>
      <c r="O152" s="155">
        <f>SUMIFS(Квитанции!R:R,Квитанции!B:B,M$8,Квитанции!D:D,$B152,Квитанции!E:E,$D152,Квитанции!K:K,$E152,Квитанции!F:F,$F152,Квитанции!C:C,0,Квитанции!J:J,1)</f>
        <v>0</v>
      </c>
      <c r="P152" s="72">
        <f>SUMIFS(Квитанции!Q:Q,Квитанции!B:B,P$8,Квитанции!D:D,$B152,Квитанции!E:E,$D152,Квитанции!K:K,$E152,Квитанции!F:F,$F152,Квитанции!C:C,0,Квитанции!J:J,1)</f>
        <v>0</v>
      </c>
      <c r="Q152" s="47" t="e">
        <f>P152/Ф_2a!P152*100</f>
        <v>#DIV/0!</v>
      </c>
      <c r="R152" s="167">
        <f>SUMIFS(Квитанции!R:R,Квитанции!B:B,P$8,Квитанции!D:D,$B152,Квитанции!E:E,$D152,Квитанции!K:K,$E152,Квитанции!F:F,$F152,Квитанции!C:C,0,Квитанции!J:J,1)</f>
        <v>0</v>
      </c>
      <c r="S152" s="84">
        <f>SUMIFS(Квитанции!Q:Q,Квитанции!B:B,S$8,Квитанции!D:D,$B152,Квитанции!E:E,$D152,Квитанции!K:K,$E152,Квитанции!F:F,$F152,Квитанции!C:C,0,Квитанции!J:J,1)</f>
        <v>0</v>
      </c>
      <c r="T152" s="47" t="e">
        <f>S152/Ф_2a!S152*100</f>
        <v>#DIV/0!</v>
      </c>
      <c r="U152" s="155">
        <f>SUMIFS(Квитанции!R:R,Квитанции!B:B,S$8,Квитанции!D:D,$B152,Квитанции!E:E,$D152,Квитанции!K:K,$E152,Квитанции!F:F,$F152,Квитанции!C:C,0,Квитанции!J:J,1)</f>
        <v>0</v>
      </c>
      <c r="V152" s="102">
        <f>G152+J152+M152+P152+S152</f>
        <v>0</v>
      </c>
      <c r="W152" s="49" t="e">
        <f>V152/Ф_2a!V152*100</f>
        <v>#DIV/0!</v>
      </c>
      <c r="X152" s="158">
        <f>I152+L152+O152+R152+U152</f>
        <v>0</v>
      </c>
    </row>
    <row r="153" spans="1:24" ht="11.45" customHeight="1" thickBot="1" x14ac:dyDescent="0.25">
      <c r="A153" s="509"/>
      <c r="B153" s="25" t="s">
        <v>178</v>
      </c>
      <c r="C153" s="529"/>
      <c r="D153" s="319"/>
      <c r="E153" s="320"/>
      <c r="F153" s="321"/>
      <c r="G153" s="90">
        <f>G150+G151+G152</f>
        <v>0</v>
      </c>
      <c r="H153" s="50" t="e">
        <f>G153/Ф_2a!G153*100</f>
        <v>#DIV/0!</v>
      </c>
      <c r="I153" s="162">
        <f t="shared" ref="I153:X153" si="93">I150+I151+I152</f>
        <v>0</v>
      </c>
      <c r="J153" s="77">
        <f t="shared" si="93"/>
        <v>0</v>
      </c>
      <c r="K153" s="50" t="e">
        <f>J153/Ф_2a!J153*100</f>
        <v>#DIV/0!</v>
      </c>
      <c r="L153" s="174">
        <f t="shared" si="93"/>
        <v>0</v>
      </c>
      <c r="M153" s="90">
        <f t="shared" si="93"/>
        <v>0</v>
      </c>
      <c r="N153" s="50" t="e">
        <f>M153/Ф_2a!M153*100</f>
        <v>#DIV/0!</v>
      </c>
      <c r="O153" s="162">
        <f t="shared" si="93"/>
        <v>0</v>
      </c>
      <c r="P153" s="77">
        <f t="shared" si="93"/>
        <v>0</v>
      </c>
      <c r="Q153" s="50" t="e">
        <f>P153/Ф_2a!P153*100</f>
        <v>#DIV/0!</v>
      </c>
      <c r="R153" s="174">
        <f t="shared" si="93"/>
        <v>0</v>
      </c>
      <c r="S153" s="90">
        <f t="shared" si="93"/>
        <v>0</v>
      </c>
      <c r="T153" s="50" t="e">
        <f>S153/Ф_2a!S153*100</f>
        <v>#DIV/0!</v>
      </c>
      <c r="U153" s="162">
        <f t="shared" si="93"/>
        <v>0</v>
      </c>
      <c r="V153" s="77">
        <f t="shared" si="93"/>
        <v>0</v>
      </c>
      <c r="W153" s="50" t="e">
        <f>V153/Ф_2a!V153*100</f>
        <v>#DIV/0!</v>
      </c>
      <c r="X153" s="162">
        <f t="shared" si="93"/>
        <v>0</v>
      </c>
    </row>
    <row r="154" spans="1:24" ht="11.45" customHeight="1" x14ac:dyDescent="0.2">
      <c r="A154" s="509"/>
      <c r="B154" s="15" t="s">
        <v>176</v>
      </c>
      <c r="C154" s="527" t="s">
        <v>17</v>
      </c>
      <c r="D154" s="313">
        <v>3</v>
      </c>
      <c r="E154" s="314" t="s">
        <v>201</v>
      </c>
      <c r="F154" s="315">
        <v>2</v>
      </c>
      <c r="G154" s="145">
        <f>SUMIFS(Квитанции!Q:Q,Квитанции!B:B,G$8,Квитанции!D:D,$B154,Квитанции!E:E,$D154,Квитанции!K:K,$E154,Квитанции!F:F,$F154,Квитанции!C:C,0,Квитанции!J:J,1)</f>
        <v>0</v>
      </c>
      <c r="H154" s="46" t="e">
        <f>G154/Ф_2a!G154*100</f>
        <v>#DIV/0!</v>
      </c>
      <c r="I154" s="198">
        <f>SUMIFS(Квитанции!R:R,Квитанции!B:B,G$8,Квитанции!D:D,$B154,Квитанции!E:E,$D154,Квитанции!K:K,$E154,Квитанции!F:F,$F154,Квитанции!C:C,0,Квитанции!J:J,1)</f>
        <v>0</v>
      </c>
      <c r="J154" s="72">
        <f>SUMIFS(Квитанции!Q:Q,Квитанции!B:B,J$8,Квитанции!D:D,$B154,Квитанции!E:E,$D154,Квитанции!K:K,$E154,Квитанции!F:F,$F154,Квитанции!C:C,0,Квитанции!J:J,1)</f>
        <v>0</v>
      </c>
      <c r="K154" s="46" t="e">
        <f>J154/Ф_2a!J154*100</f>
        <v>#DIV/0!</v>
      </c>
      <c r="L154" s="167">
        <f>SUMIFS(Квитанции!R:R,Квитанции!B:B,J$8,Квитанции!D:D,$B154,Квитанции!E:E,$D154,Квитанции!K:K,$E154,Квитанции!F:F,$F154,Квитанции!C:C,0,Квитанции!J:J,1)</f>
        <v>0</v>
      </c>
      <c r="M154" s="84">
        <f>SUMIFS(Квитанции!Q:Q,Квитанции!B:B,M$8,Квитанции!D:D,$B154,Квитанции!E:E,$D154,Квитанции!K:K,$E154,Квитанции!F:F,$F154,Квитанции!C:C,0,Квитанции!J:J,1)</f>
        <v>0</v>
      </c>
      <c r="N154" s="46" t="e">
        <f>M154/Ф_2a!M154*100</f>
        <v>#DIV/0!</v>
      </c>
      <c r="O154" s="155">
        <f>SUMIFS(Квитанции!R:R,Квитанции!B:B,M$8,Квитанции!D:D,$B154,Квитанции!E:E,$D154,Квитанции!K:K,$E154,Квитанции!F:F,$F154,Квитанции!C:C,0,Квитанции!J:J,1)</f>
        <v>0</v>
      </c>
      <c r="P154" s="72">
        <f>SUMIFS(Квитанции!Q:Q,Квитанции!B:B,P$8,Квитанции!D:D,$B154,Квитанции!E:E,$D154,Квитанции!K:K,$E154,Квитанции!F:F,$F154,Квитанции!C:C,0,Квитанции!J:J,1)</f>
        <v>0</v>
      </c>
      <c r="Q154" s="46" t="e">
        <f>P154/Ф_2a!P154*100</f>
        <v>#DIV/0!</v>
      </c>
      <c r="R154" s="167">
        <f>SUMIFS(Квитанции!R:R,Квитанции!B:B,P$8,Квитанции!D:D,$B154,Квитанции!E:E,$D154,Квитанции!K:K,$E154,Квитанции!F:F,$F154,Квитанции!C:C,0,Квитанции!J:J,1)</f>
        <v>0</v>
      </c>
      <c r="S154" s="84">
        <f>SUMIFS(Квитанции!Q:Q,Квитанции!B:B,S$8,Квитанции!D:D,$B154,Квитанции!E:E,$D154,Квитанции!K:K,$E154,Квитанции!F:F,$F154,Квитанции!C:C,0,Квитанции!J:J,1)</f>
        <v>0</v>
      </c>
      <c r="T154" s="46" t="e">
        <f>S154/Ф_2a!S154*100</f>
        <v>#DIV/0!</v>
      </c>
      <c r="U154" s="155">
        <f>SUMIFS(Квитанции!R:R,Квитанции!B:B,S$8,Квитанции!D:D,$B154,Квитанции!E:E,$D154,Квитанции!K:K,$E154,Квитанции!F:F,$F154,Квитанции!C:C,0,Квитанции!J:J,1)</f>
        <v>0</v>
      </c>
      <c r="V154" s="101">
        <f>G154+J154+M154+P154+S154</f>
        <v>0</v>
      </c>
      <c r="W154" s="51" t="e">
        <f>V154/Ф_2a!V154*100</f>
        <v>#DIV/0!</v>
      </c>
      <c r="X154" s="161">
        <f>I154+L154+O154+R154+U154</f>
        <v>0</v>
      </c>
    </row>
    <row r="155" spans="1:24" ht="11.45" customHeight="1" x14ac:dyDescent="0.2">
      <c r="A155" s="509"/>
      <c r="B155" s="13" t="s">
        <v>10</v>
      </c>
      <c r="C155" s="528"/>
      <c r="D155" s="313">
        <v>3</v>
      </c>
      <c r="E155" s="314" t="s">
        <v>201</v>
      </c>
      <c r="F155" s="315">
        <v>2</v>
      </c>
      <c r="G155" s="84">
        <f>SUMIFS(Квитанции!Q:Q,Квитанции!B:B,G$8,Квитанции!D:D,$B155,Квитанции!E:E,$D155,Квитанции!K:K,$E155,Квитанции!F:F,$F155,Квитанции!C:C,0,Квитанции!J:J,1)</f>
        <v>0</v>
      </c>
      <c r="H155" s="47" t="e">
        <f>G155/Ф_2a!G155*100</f>
        <v>#DIV/0!</v>
      </c>
      <c r="I155" s="155">
        <f>SUMIFS(Квитанции!R:R,Квитанции!B:B,G$8,Квитанции!D:D,$B155,Квитанции!E:E,$D155,Квитанции!K:K,$E155,Квитанции!F:F,$F155,Квитанции!C:C,0,Квитанции!J:J,1)</f>
        <v>0</v>
      </c>
      <c r="J155" s="72">
        <f>SUMIFS(Квитанции!Q:Q,Квитанции!B:B,J$8,Квитанции!D:D,$B155,Квитанции!E:E,$D155,Квитанции!K:K,$E155,Квитанции!F:F,$F155,Квитанции!C:C,0,Квитанции!J:J,1)</f>
        <v>0</v>
      </c>
      <c r="K155" s="47" t="e">
        <f>J155/Ф_2a!J155*100</f>
        <v>#DIV/0!</v>
      </c>
      <c r="L155" s="167">
        <f>SUMIFS(Квитанции!R:R,Квитанции!B:B,J$8,Квитанции!D:D,$B155,Квитанции!E:E,$D155,Квитанции!K:K,$E155,Квитанции!F:F,$F155,Квитанции!C:C,0,Квитанции!J:J,1)</f>
        <v>0</v>
      </c>
      <c r="M155" s="84">
        <f>SUMIFS(Квитанции!Q:Q,Квитанции!B:B,M$8,Квитанции!D:D,$B155,Квитанции!E:E,$D155,Квитанции!K:K,$E155,Квитанции!F:F,$F155,Квитанции!C:C,0,Квитанции!J:J,1)</f>
        <v>0</v>
      </c>
      <c r="N155" s="47" t="e">
        <f>M155/Ф_2a!M155*100</f>
        <v>#DIV/0!</v>
      </c>
      <c r="O155" s="155">
        <f>SUMIFS(Квитанции!R:R,Квитанции!B:B,M$8,Квитанции!D:D,$B155,Квитанции!E:E,$D155,Квитанции!K:K,$E155,Квитанции!F:F,$F155,Квитанции!C:C,0,Квитанции!J:J,1)</f>
        <v>0</v>
      </c>
      <c r="P155" s="72">
        <f>SUMIFS(Квитанции!Q:Q,Квитанции!B:B,P$8,Квитанции!D:D,$B155,Квитанции!E:E,$D155,Квитанции!K:K,$E155,Квитанции!F:F,$F155,Квитанции!C:C,0,Квитанции!J:J,1)</f>
        <v>0</v>
      </c>
      <c r="Q155" s="47" t="e">
        <f>P155/Ф_2a!P155*100</f>
        <v>#DIV/0!</v>
      </c>
      <c r="R155" s="167">
        <f>SUMIFS(Квитанции!R:R,Квитанции!B:B,P$8,Квитанции!D:D,$B155,Квитанции!E:E,$D155,Квитанции!K:K,$E155,Квитанции!F:F,$F155,Квитанции!C:C,0,Квитанции!J:J,1)</f>
        <v>0</v>
      </c>
      <c r="S155" s="84">
        <f>SUMIFS(Квитанции!Q:Q,Квитанции!B:B,S$8,Квитанции!D:D,$B155,Квитанции!E:E,$D155,Квитанции!K:K,$E155,Квитанции!F:F,$F155,Квитанции!C:C,0,Квитанции!J:J,1)</f>
        <v>0</v>
      </c>
      <c r="T155" s="47" t="e">
        <f>S155/Ф_2a!S155*100</f>
        <v>#DIV/0!</v>
      </c>
      <c r="U155" s="155">
        <f>SUMIFS(Квитанции!R:R,Квитанции!B:B,S$8,Квитанции!D:D,$B155,Квитанции!E:E,$D155,Квитанции!K:K,$E155,Квитанции!F:F,$F155,Квитанции!C:C,0,Квитанции!J:J,1)</f>
        <v>0</v>
      </c>
      <c r="V155" s="28">
        <f>G155+J155+M155+P155+S155</f>
        <v>0</v>
      </c>
      <c r="W155" s="49" t="e">
        <f>V155/Ф_2a!V155*100</f>
        <v>#DIV/0!</v>
      </c>
      <c r="X155" s="158">
        <f>I155+L155+O155+R155+U155</f>
        <v>0</v>
      </c>
    </row>
    <row r="156" spans="1:24" ht="11.45" customHeight="1" x14ac:dyDescent="0.2">
      <c r="A156" s="509"/>
      <c r="B156" s="13" t="s">
        <v>177</v>
      </c>
      <c r="C156" s="528"/>
      <c r="D156" s="313">
        <v>3</v>
      </c>
      <c r="E156" s="314" t="s">
        <v>201</v>
      </c>
      <c r="F156" s="315">
        <v>2</v>
      </c>
      <c r="G156" s="89">
        <f>SUMIFS(Квитанции!Q:Q,Квитанции!B:B,G$8,Квитанции!D:D,$B156,Квитанции!E:E,$D156,Квитанции!K:K,$E156,Квитанции!F:F,$F156,Квитанции!C:C,0,Квитанции!J:J,1)</f>
        <v>0</v>
      </c>
      <c r="H156" s="47" t="e">
        <f>G156/Ф_2a!G156*100</f>
        <v>#DIV/0!</v>
      </c>
      <c r="I156" s="160">
        <f>SUMIFS(Квитанции!R:R,Квитанции!B:B,G$8,Квитанции!D:D,$B156,Квитанции!E:E,$D156,Квитанции!K:K,$E156,Квитанции!F:F,$F156,Квитанции!C:C,0,Квитанции!J:J,1)</f>
        <v>0</v>
      </c>
      <c r="J156" s="72">
        <f>SUMIFS(Квитанции!Q:Q,Квитанции!B:B,J$8,Квитанции!D:D,$B156,Квитанции!E:E,$D156,Квитанции!K:K,$E156,Квитанции!F:F,$F156,Квитанции!C:C,0,Квитанции!J:J,1)</f>
        <v>0</v>
      </c>
      <c r="K156" s="47" t="e">
        <f>J156/Ф_2a!J156*100</f>
        <v>#DIV/0!</v>
      </c>
      <c r="L156" s="167">
        <f>SUMIFS(Квитанции!R:R,Квитанции!B:B,J$8,Квитанции!D:D,$B156,Квитанции!E:E,$D156,Квитанции!K:K,$E156,Квитанции!F:F,$F156,Квитанции!C:C,0,Квитанции!J:J,1)</f>
        <v>0</v>
      </c>
      <c r="M156" s="84">
        <f>SUMIFS(Квитанции!Q:Q,Квитанции!B:B,M$8,Квитанции!D:D,$B156,Квитанции!E:E,$D156,Квитанции!K:K,$E156,Квитанции!F:F,$F156,Квитанции!C:C,0,Квитанции!J:J,1)</f>
        <v>0</v>
      </c>
      <c r="N156" s="47" t="e">
        <f>M156/Ф_2a!M156*100</f>
        <v>#DIV/0!</v>
      </c>
      <c r="O156" s="155">
        <f>SUMIFS(Квитанции!R:R,Квитанции!B:B,M$8,Квитанции!D:D,$B156,Квитанции!E:E,$D156,Квитанции!K:K,$E156,Квитанции!F:F,$F156,Квитанции!C:C,0,Квитанции!J:J,1)</f>
        <v>0</v>
      </c>
      <c r="P156" s="72">
        <f>SUMIFS(Квитанции!Q:Q,Квитанции!B:B,P$8,Квитанции!D:D,$B156,Квитанции!E:E,$D156,Квитанции!K:K,$E156,Квитанции!F:F,$F156,Квитанции!C:C,0,Квитанции!J:J,1)</f>
        <v>0</v>
      </c>
      <c r="Q156" s="47" t="e">
        <f>P156/Ф_2a!P156*100</f>
        <v>#DIV/0!</v>
      </c>
      <c r="R156" s="167">
        <f>SUMIFS(Квитанции!R:R,Квитанции!B:B,P$8,Квитанции!D:D,$B156,Квитанции!E:E,$D156,Квитанции!K:K,$E156,Квитанции!F:F,$F156,Квитанции!C:C,0,Квитанции!J:J,1)</f>
        <v>0</v>
      </c>
      <c r="S156" s="84">
        <f>SUMIFS(Квитанции!Q:Q,Квитанции!B:B,S$8,Квитанции!D:D,$B156,Квитанции!E:E,$D156,Квитанции!K:K,$E156,Квитанции!F:F,$F156,Квитанции!C:C,0,Квитанции!J:J,1)</f>
        <v>0</v>
      </c>
      <c r="T156" s="47" t="e">
        <f>S156/Ф_2a!S156*100</f>
        <v>#DIV/0!</v>
      </c>
      <c r="U156" s="155">
        <f>SUMIFS(Квитанции!R:R,Квитанции!B:B,S$8,Квитанции!D:D,$B156,Квитанции!E:E,$D156,Квитанции!K:K,$E156,Квитанции!F:F,$F156,Квитанции!C:C,0,Квитанции!J:J,1)</f>
        <v>0</v>
      </c>
      <c r="V156" s="102">
        <f>G156+J156+M156+P156+S156</f>
        <v>0</v>
      </c>
      <c r="W156" s="49" t="e">
        <f>V156/Ф_2a!V156*100</f>
        <v>#DIV/0!</v>
      </c>
      <c r="X156" s="158">
        <f>I156+L156+O156+R156+U156</f>
        <v>0</v>
      </c>
    </row>
    <row r="157" spans="1:24" ht="11.45" customHeight="1" thickBot="1" x14ac:dyDescent="0.25">
      <c r="A157" s="509"/>
      <c r="B157" s="25" t="s">
        <v>178</v>
      </c>
      <c r="C157" s="529"/>
      <c r="D157" s="319"/>
      <c r="E157" s="320"/>
      <c r="F157" s="321"/>
      <c r="G157" s="90">
        <f>G154+G155+G156</f>
        <v>0</v>
      </c>
      <c r="H157" s="50" t="e">
        <f>G157/Ф_2a!G157*100</f>
        <v>#DIV/0!</v>
      </c>
      <c r="I157" s="162">
        <f t="shared" ref="I157:X157" si="94">I154+I155+I156</f>
        <v>0</v>
      </c>
      <c r="J157" s="77">
        <f t="shared" si="94"/>
        <v>0</v>
      </c>
      <c r="K157" s="50" t="e">
        <f>J157/Ф_2a!J157*100</f>
        <v>#DIV/0!</v>
      </c>
      <c r="L157" s="174">
        <f t="shared" si="94"/>
        <v>0</v>
      </c>
      <c r="M157" s="90">
        <f t="shared" si="94"/>
        <v>0</v>
      </c>
      <c r="N157" s="50" t="e">
        <f>M157/Ф_2a!M157*100</f>
        <v>#DIV/0!</v>
      </c>
      <c r="O157" s="162">
        <f t="shared" si="94"/>
        <v>0</v>
      </c>
      <c r="P157" s="77">
        <f t="shared" si="94"/>
        <v>0</v>
      </c>
      <c r="Q157" s="50" t="e">
        <f>P157/Ф_2a!P157*100</f>
        <v>#DIV/0!</v>
      </c>
      <c r="R157" s="174">
        <f t="shared" si="94"/>
        <v>0</v>
      </c>
      <c r="S157" s="90">
        <f t="shared" si="94"/>
        <v>0</v>
      </c>
      <c r="T157" s="50" t="e">
        <f>S157/Ф_2a!S157*100</f>
        <v>#DIV/0!</v>
      </c>
      <c r="U157" s="162">
        <f t="shared" si="94"/>
        <v>0</v>
      </c>
      <c r="V157" s="77">
        <f t="shared" si="94"/>
        <v>0</v>
      </c>
      <c r="W157" s="50" t="e">
        <f>V157/Ф_2a!V157*100</f>
        <v>#DIV/0!</v>
      </c>
      <c r="X157" s="162">
        <f t="shared" si="94"/>
        <v>0</v>
      </c>
    </row>
    <row r="158" spans="1:24" ht="11.45" customHeight="1" x14ac:dyDescent="0.2">
      <c r="A158" s="509"/>
      <c r="B158" s="15" t="s">
        <v>176</v>
      </c>
      <c r="C158" s="527" t="s">
        <v>18</v>
      </c>
      <c r="D158" s="319"/>
      <c r="E158" s="320"/>
      <c r="F158" s="321"/>
      <c r="G158" s="83">
        <f>G150+G154</f>
        <v>0</v>
      </c>
      <c r="H158" s="51" t="e">
        <f>G158/Ф_2a!G158*100</f>
        <v>#DIV/0!</v>
      </c>
      <c r="I158" s="154">
        <f t="shared" ref="I158:U158" si="95">I150+I154</f>
        <v>0</v>
      </c>
      <c r="J158" s="71">
        <f t="shared" si="95"/>
        <v>0</v>
      </c>
      <c r="K158" s="51" t="e">
        <f>J158/Ф_2a!J158*100</f>
        <v>#DIV/0!</v>
      </c>
      <c r="L158" s="166">
        <f t="shared" si="95"/>
        <v>0</v>
      </c>
      <c r="M158" s="83">
        <f t="shared" si="95"/>
        <v>0</v>
      </c>
      <c r="N158" s="51" t="e">
        <f>M158/Ф_2a!M158*100</f>
        <v>#DIV/0!</v>
      </c>
      <c r="O158" s="154">
        <f t="shared" si="95"/>
        <v>0</v>
      </c>
      <c r="P158" s="71">
        <f t="shared" si="95"/>
        <v>0</v>
      </c>
      <c r="Q158" s="51" t="e">
        <f>P158/Ф_2a!P158*100</f>
        <v>#DIV/0!</v>
      </c>
      <c r="R158" s="166">
        <f t="shared" si="95"/>
        <v>0</v>
      </c>
      <c r="S158" s="83">
        <f t="shared" si="95"/>
        <v>0</v>
      </c>
      <c r="T158" s="51" t="e">
        <f>S158/Ф_2a!S158*100</f>
        <v>#DIV/0!</v>
      </c>
      <c r="U158" s="154">
        <f t="shared" si="95"/>
        <v>0</v>
      </c>
      <c r="V158" s="101">
        <f>G158+J158+M158+P158+S158</f>
        <v>0</v>
      </c>
      <c r="W158" s="51" t="e">
        <f>V158/Ф_2a!V158*100</f>
        <v>#DIV/0!</v>
      </c>
      <c r="X158" s="161">
        <f>I158+L158+O158+R158+U158</f>
        <v>0</v>
      </c>
    </row>
    <row r="159" spans="1:24" ht="11.45" customHeight="1" x14ac:dyDescent="0.2">
      <c r="A159" s="509"/>
      <c r="B159" s="13" t="s">
        <v>10</v>
      </c>
      <c r="C159" s="528"/>
      <c r="D159" s="319"/>
      <c r="E159" s="320"/>
      <c r="F159" s="321"/>
      <c r="G159" s="84">
        <f t="shared" ref="G159:U160" si="96">G151+G155</f>
        <v>0</v>
      </c>
      <c r="H159" s="49" t="e">
        <f>G159/Ф_2a!G159*100</f>
        <v>#DIV/0!</v>
      </c>
      <c r="I159" s="155">
        <f t="shared" si="96"/>
        <v>0</v>
      </c>
      <c r="J159" s="72">
        <f t="shared" si="96"/>
        <v>0</v>
      </c>
      <c r="K159" s="49" t="e">
        <f>J159/Ф_2a!J159*100</f>
        <v>#DIV/0!</v>
      </c>
      <c r="L159" s="167">
        <f t="shared" si="96"/>
        <v>0</v>
      </c>
      <c r="M159" s="84">
        <f t="shared" si="96"/>
        <v>0</v>
      </c>
      <c r="N159" s="49" t="e">
        <f>M159/Ф_2a!M159*100</f>
        <v>#DIV/0!</v>
      </c>
      <c r="O159" s="155">
        <f t="shared" si="96"/>
        <v>0</v>
      </c>
      <c r="P159" s="72">
        <f t="shared" si="96"/>
        <v>0</v>
      </c>
      <c r="Q159" s="49" t="e">
        <f>P159/Ф_2a!P159*100</f>
        <v>#DIV/0!</v>
      </c>
      <c r="R159" s="167">
        <f t="shared" si="96"/>
        <v>0</v>
      </c>
      <c r="S159" s="84">
        <f t="shared" si="96"/>
        <v>0</v>
      </c>
      <c r="T159" s="49" t="e">
        <f>S159/Ф_2a!S159*100</f>
        <v>#DIV/0!</v>
      </c>
      <c r="U159" s="155">
        <f t="shared" si="96"/>
        <v>0</v>
      </c>
      <c r="V159" s="28">
        <f>G159+J159+M159+P159+S159</f>
        <v>0</v>
      </c>
      <c r="W159" s="49" t="e">
        <f>V159/Ф_2a!V159*100</f>
        <v>#DIV/0!</v>
      </c>
      <c r="X159" s="158">
        <f>I159+L159+O159+R159+U159</f>
        <v>0</v>
      </c>
    </row>
    <row r="160" spans="1:24" ht="11.45" customHeight="1" x14ac:dyDescent="0.2">
      <c r="A160" s="509"/>
      <c r="B160" s="13" t="s">
        <v>177</v>
      </c>
      <c r="C160" s="528"/>
      <c r="D160" s="319"/>
      <c r="E160" s="320"/>
      <c r="F160" s="321"/>
      <c r="G160" s="84">
        <f t="shared" si="96"/>
        <v>0</v>
      </c>
      <c r="H160" s="49" t="e">
        <f>G160/Ф_2a!G160*100</f>
        <v>#DIV/0!</v>
      </c>
      <c r="I160" s="155">
        <f t="shared" si="96"/>
        <v>0</v>
      </c>
      <c r="J160" s="72">
        <f t="shared" si="96"/>
        <v>0</v>
      </c>
      <c r="K160" s="49" t="e">
        <f>J160/Ф_2a!J160*100</f>
        <v>#DIV/0!</v>
      </c>
      <c r="L160" s="167">
        <f t="shared" si="96"/>
        <v>0</v>
      </c>
      <c r="M160" s="84">
        <f t="shared" si="96"/>
        <v>0</v>
      </c>
      <c r="N160" s="49" t="e">
        <f>M160/Ф_2a!M160*100</f>
        <v>#DIV/0!</v>
      </c>
      <c r="O160" s="155">
        <f t="shared" si="96"/>
        <v>0</v>
      </c>
      <c r="P160" s="72">
        <f t="shared" si="96"/>
        <v>0</v>
      </c>
      <c r="Q160" s="49" t="e">
        <f>P160/Ф_2a!P160*100</f>
        <v>#DIV/0!</v>
      </c>
      <c r="R160" s="167">
        <f t="shared" si="96"/>
        <v>0</v>
      </c>
      <c r="S160" s="84">
        <f t="shared" si="96"/>
        <v>0</v>
      </c>
      <c r="T160" s="49" t="e">
        <f>S160/Ф_2a!S160*100</f>
        <v>#DIV/0!</v>
      </c>
      <c r="U160" s="155">
        <f t="shared" si="96"/>
        <v>0</v>
      </c>
      <c r="V160" s="102">
        <f>G160+J160+M160+P160+S160</f>
        <v>0</v>
      </c>
      <c r="W160" s="49" t="e">
        <f>V160/Ф_2a!V160*100</f>
        <v>#DIV/0!</v>
      </c>
      <c r="X160" s="158">
        <f>I160+L160+O160+R160+U160</f>
        <v>0</v>
      </c>
    </row>
    <row r="161" spans="1:24" ht="11.45" customHeight="1" thickBot="1" x14ac:dyDescent="0.25">
      <c r="A161" s="513"/>
      <c r="B161" s="25" t="s">
        <v>178</v>
      </c>
      <c r="C161" s="529"/>
      <c r="D161" s="319"/>
      <c r="E161" s="320"/>
      <c r="F161" s="321"/>
      <c r="G161" s="85">
        <f>G158+G159+G160</f>
        <v>0</v>
      </c>
      <c r="H161" s="50" t="e">
        <f>G161/Ф_2a!G161*100</f>
        <v>#DIV/0!</v>
      </c>
      <c r="I161" s="156">
        <f t="shared" ref="I161:X161" si="97">I158+I159+I160</f>
        <v>0</v>
      </c>
      <c r="J161" s="73">
        <f t="shared" si="97"/>
        <v>0</v>
      </c>
      <c r="K161" s="50" t="e">
        <f>J161/Ф_2a!J161*100</f>
        <v>#DIV/0!</v>
      </c>
      <c r="L161" s="168">
        <f t="shared" si="97"/>
        <v>0</v>
      </c>
      <c r="M161" s="85">
        <f t="shared" si="97"/>
        <v>0</v>
      </c>
      <c r="N161" s="50" t="e">
        <f>M161/Ф_2a!M161*100</f>
        <v>#DIV/0!</v>
      </c>
      <c r="O161" s="156">
        <f t="shared" si="97"/>
        <v>0</v>
      </c>
      <c r="P161" s="73">
        <f t="shared" si="97"/>
        <v>0</v>
      </c>
      <c r="Q161" s="50" t="e">
        <f>P161/Ф_2a!P161*100</f>
        <v>#DIV/0!</v>
      </c>
      <c r="R161" s="168">
        <f t="shared" si="97"/>
        <v>0</v>
      </c>
      <c r="S161" s="85">
        <f t="shared" si="97"/>
        <v>0</v>
      </c>
      <c r="T161" s="50" t="e">
        <f>S161/Ф_2a!S161*100</f>
        <v>#DIV/0!</v>
      </c>
      <c r="U161" s="156">
        <f t="shared" si="97"/>
        <v>0</v>
      </c>
      <c r="V161" s="77">
        <f t="shared" si="97"/>
        <v>0</v>
      </c>
      <c r="W161" s="50" t="e">
        <f>V161/Ф_2a!V161*100</f>
        <v>#DIV/0!</v>
      </c>
      <c r="X161" s="162">
        <f t="shared" si="97"/>
        <v>0</v>
      </c>
    </row>
    <row r="162" spans="1:24" ht="10.9" customHeight="1" x14ac:dyDescent="0.2">
      <c r="A162" s="133" t="s">
        <v>0</v>
      </c>
      <c r="B162" s="55"/>
      <c r="C162" s="55"/>
      <c r="D162" s="316"/>
      <c r="E162" s="317"/>
      <c r="F162" s="318"/>
      <c r="G162" s="214"/>
      <c r="H162" s="55"/>
      <c r="I162" s="157"/>
      <c r="J162" s="55"/>
      <c r="K162" s="55"/>
      <c r="L162" s="169"/>
      <c r="M162" s="87"/>
      <c r="N162" s="55"/>
      <c r="O162" s="157"/>
      <c r="P162" s="55"/>
      <c r="Q162" s="55"/>
      <c r="R162" s="169"/>
      <c r="S162" s="87"/>
      <c r="T162" s="55"/>
      <c r="U162" s="157"/>
      <c r="V162" s="55"/>
      <c r="W162" s="484"/>
      <c r="X162" s="157"/>
    </row>
    <row r="163" spans="1:24" x14ac:dyDescent="0.2">
      <c r="A163" s="134" t="s">
        <v>51</v>
      </c>
      <c r="B163" s="28" t="s">
        <v>30</v>
      </c>
      <c r="C163" s="394" t="s">
        <v>30</v>
      </c>
      <c r="D163" s="319"/>
      <c r="E163" s="314" t="s">
        <v>201</v>
      </c>
      <c r="F163" s="315">
        <v>2</v>
      </c>
      <c r="G163" s="84">
        <f>SUMIFS(Квитанции!Q:Q,Квитанции!B:B,G$8,Квитанции!G:G,$F163,Квитанции!K:K,$E163,Квитанции!F:F,2,Квитанции!C:C,0,Квитанции!J:J,1)</f>
        <v>0</v>
      </c>
      <c r="H163" s="49" t="s">
        <v>30</v>
      </c>
      <c r="I163" s="328">
        <f>SUMIFS(Квитанции!R:R,Квитанции!B:B,G$8,Квитанции!G:G,$F163,Квитанции!K:K,$E163,Квитанции!F:F,2,Квитанции!C:C,0,Квитанции!J:J,1)</f>
        <v>0</v>
      </c>
      <c r="J163" s="72">
        <f>SUMIFS(Квитанции!Q:Q,Квитанции!B:B,J$8,Квитанции!G:G,$F163,Квитанции!K:K,$E163,Квитанции!F:F,2,Квитанции!C:C,0,Квитанции!J:J,1)</f>
        <v>0</v>
      </c>
      <c r="K163" s="49" t="s">
        <v>30</v>
      </c>
      <c r="L163" s="167">
        <f>SUMIFS(Квитанции!R:R,Квитанции!B:B,J$8,Квитанции!G:G,$F163,Квитанции!K:K,$E163,Квитанции!F:F,2,Квитанции!C:C,0,Квитанции!J:J,1)</f>
        <v>0</v>
      </c>
      <c r="M163" s="84">
        <f>SUMIFS(Квитанции!Q:Q,Квитанции!B:B,M$8,Квитанции!G:G,$F163,Квитанции!K:K,$E163,Квитанции!F:F,2,Квитанции!C:C,0,Квитанции!J:J,1)</f>
        <v>0</v>
      </c>
      <c r="N163" s="49" t="s">
        <v>30</v>
      </c>
      <c r="O163" s="155">
        <f>SUMIFS(Квитанции!R:R,Квитанции!B:B,M$8,Квитанции!G:G,$F163,Квитанции!K:K,$E163,Квитанции!F:F,2,Квитанции!C:C,0,Квитанции!J:J,1)</f>
        <v>0</v>
      </c>
      <c r="P163" s="72">
        <f>SUMIFS(Квитанции!Q:Q,Квитанции!B:B,P$8,Квитанции!G:G,$F163,Квитанции!K:K,$E163,Квитанции!F:F,2,Квитанции!C:C,0,Квитанции!J:J,1)</f>
        <v>0</v>
      </c>
      <c r="Q163" s="49" t="s">
        <v>30</v>
      </c>
      <c r="R163" s="167">
        <f>SUMIFS(Квитанции!R:R,Квитанции!B:B,P$8,Квитанции!G:G,$F163,Квитанции!K:K,$E163,Квитанции!F:F,2,Квитанции!C:C,0,Квитанции!J:J,1)</f>
        <v>0</v>
      </c>
      <c r="S163" s="84">
        <f>SUMIFS(Квитанции!Q:Q,Квитанции!B:B,S$8,Квитанции!G:G,$F163,Квитанции!K:K,$E163,Квитанции!F:F,2,Квитанции!C:C,0,Квитанции!J:J,1)</f>
        <v>0</v>
      </c>
      <c r="T163" s="49" t="s">
        <v>30</v>
      </c>
      <c r="U163" s="155">
        <f>SUMIFS(Квитанции!R:R,Квитанции!B:B,S$8,Квитанции!G:G,$F163,Квитанции!K:K,$E163,Квитанции!F:F,2,Квитанции!C:C,0,Квитанции!J:J,1)</f>
        <v>0</v>
      </c>
      <c r="V163" s="28">
        <f>G163+J163+M163+P163+S163</f>
        <v>0</v>
      </c>
      <c r="W163" s="49" t="s">
        <v>30</v>
      </c>
      <c r="X163" s="158">
        <f>U163+R163+O163+L163+I163</f>
        <v>0</v>
      </c>
    </row>
    <row r="164" spans="1:24" ht="12.75" thickBot="1" x14ac:dyDescent="0.25">
      <c r="A164" s="136" t="s">
        <v>52</v>
      </c>
      <c r="B164" s="77" t="s">
        <v>30</v>
      </c>
      <c r="C164" s="70" t="s">
        <v>30</v>
      </c>
      <c r="D164" s="319"/>
      <c r="E164" s="314" t="s">
        <v>201</v>
      </c>
      <c r="F164" s="315">
        <v>1</v>
      </c>
      <c r="G164" s="85">
        <f>SUMIFS(Квитанции!Q:Q,Квитанции!B:B,G$8,Квитанции!G:G,$F164,Квитанции!K:K,$E164,Квитанции!F:F,2,Квитанции!C:C,0,Квитанции!J:J,1)</f>
        <v>0</v>
      </c>
      <c r="H164" s="50" t="s">
        <v>30</v>
      </c>
      <c r="I164" s="383">
        <f>SUMIFS(Квитанции!R:R,Квитанции!B:B,G$8,Квитанции!G:G,$F164,Квитанции!K:K,$E164,Квитанции!F:F,2,Квитанции!C:C,0,Квитанции!J:J,1)</f>
        <v>0</v>
      </c>
      <c r="J164" s="73">
        <f>SUMIFS(Квитанции!Q:Q,Квитанции!B:B,J$8,Квитанции!G:G,$F164,Квитанции!K:K,$E164,Квитанции!F:F,2,Квитанции!C:C,0,Квитанции!J:J,1)</f>
        <v>0</v>
      </c>
      <c r="K164" s="50" t="s">
        <v>30</v>
      </c>
      <c r="L164" s="168">
        <f>SUMIFS(Квитанции!R:R,Квитанции!B:B,J$8,Квитанции!G:G,$F164,Квитанции!K:K,$E164,Квитанции!F:F,2,Квитанции!C:C,0,Квитанции!J:J,1)</f>
        <v>0</v>
      </c>
      <c r="M164" s="85">
        <f>SUMIFS(Квитанции!Q:Q,Квитанции!B:B,M$8,Квитанции!G:G,$F164,Квитанции!K:K,$E164,Квитанции!F:F,2,Квитанции!C:C,0,Квитанции!J:J,1)</f>
        <v>0</v>
      </c>
      <c r="N164" s="50" t="s">
        <v>30</v>
      </c>
      <c r="O164" s="156">
        <f>SUMIFS(Квитанции!R:R,Квитанции!B:B,M$8,Квитанции!G:G,$F164,Квитанции!K:K,$E164,Квитанции!F:F,2,Квитанции!C:C,0,Квитанции!J:J,1)</f>
        <v>0</v>
      </c>
      <c r="P164" s="73">
        <f>SUMIFS(Квитанции!Q:Q,Квитанции!B:B,P$8,Квитанции!G:G,$F164,Квитанции!K:K,$E164,Квитанции!F:F,2,Квитанции!C:C,0,Квитанции!J:J,1)</f>
        <v>0</v>
      </c>
      <c r="Q164" s="50" t="s">
        <v>30</v>
      </c>
      <c r="R164" s="168">
        <f>SUMIFS(Квитанции!R:R,Квитанции!B:B,P$8,Квитанции!G:G,$F164,Квитанции!K:K,$E164,Квитанции!F:F,2,Квитанции!C:C,0,Квитанции!J:J,1)</f>
        <v>0</v>
      </c>
      <c r="S164" s="85">
        <f>SUMIFS(Квитанции!Q:Q,Квитанции!B:B,S$8,Квитанции!G:G,$F164,Квитанции!K:K,$E164,Квитанции!F:F,2,Квитанции!C:C,0,Квитанции!J:J,1)</f>
        <v>0</v>
      </c>
      <c r="T164" s="50" t="s">
        <v>30</v>
      </c>
      <c r="U164" s="156">
        <f>SUMIFS(Квитанции!R:R,Квитанции!B:B,S$8,Квитанции!G:G,$F164,Квитанции!K:K,$E164,Квитанции!F:F,2,Квитанции!C:C,0,Квитанции!J:J,1)</f>
        <v>0</v>
      </c>
      <c r="V164" s="28">
        <f>G164+J164+M164+P164+S164</f>
        <v>0</v>
      </c>
      <c r="W164" s="54" t="s">
        <v>30</v>
      </c>
      <c r="X164" s="162">
        <f>U164+R164+O164+L164+I164</f>
        <v>0</v>
      </c>
    </row>
    <row r="165" spans="1:24" ht="11.45" customHeight="1" x14ac:dyDescent="0.2">
      <c r="A165" s="508" t="s">
        <v>13</v>
      </c>
      <c r="B165" s="15" t="s">
        <v>176</v>
      </c>
      <c r="C165" s="527" t="s">
        <v>16</v>
      </c>
      <c r="D165" s="313">
        <v>1</v>
      </c>
      <c r="E165" s="314" t="s">
        <v>13</v>
      </c>
      <c r="F165" s="315">
        <v>1</v>
      </c>
      <c r="G165" s="145">
        <f>SUMIFS(Квитанции!Q:Q,Квитанции!B:B,G$8,Квитанции!D:D,$B165,Квитанции!E:E,$D165,Квитанции!K:K,$E165,Квитанции!F:F,$F165,Квитанции!C:C,0,Квитанции!J:J,1)</f>
        <v>0</v>
      </c>
      <c r="H165" s="46" t="e">
        <f>G165/Ф_2a!G165*100</f>
        <v>#DIV/0!</v>
      </c>
      <c r="I165" s="198">
        <f>SUMIFS(Квитанции!R:R,Квитанции!B:B,G$8,Квитанции!D:D,$B165,Квитанции!E:E,$D165,Квитанции!K:K,$E165,Квитанции!F:F,$F165,Квитанции!C:C,0,Квитанции!J:J,1)</f>
        <v>0</v>
      </c>
      <c r="J165" s="72">
        <f>SUMIFS(Квитанции!Q:Q,Квитанции!B:B,J$8,Квитанции!D:D,$B165,Квитанции!E:E,$D165,Квитанции!K:K,$E165,Квитанции!F:F,$F165,Квитанции!C:C,0,Квитанции!J:J,1)</f>
        <v>0</v>
      </c>
      <c r="K165" s="46" t="e">
        <f>J165/Ф_2a!J165*100</f>
        <v>#DIV/0!</v>
      </c>
      <c r="L165" s="167">
        <f>SUMIFS(Квитанции!R:R,Квитанции!B:B,J$8,Квитанции!D:D,$B165,Квитанции!E:E,$D165,Квитанции!K:K,$E165,Квитанции!F:F,$F165,Квитанции!C:C,0,Квитанции!J:J,1)</f>
        <v>0</v>
      </c>
      <c r="M165" s="84">
        <f>SUMIFS(Квитанции!Q:Q,Квитанции!B:B,M$8,Квитанции!D:D,$B165,Квитанции!E:E,$D165,Квитанции!K:K,$E165,Квитанции!F:F,$F165,Квитанции!C:C,0,Квитанции!J:J,1)</f>
        <v>0</v>
      </c>
      <c r="N165" s="46" t="e">
        <f>M165/Ф_2a!M165*100</f>
        <v>#DIV/0!</v>
      </c>
      <c r="O165" s="155">
        <f>SUMIFS(Квитанции!R:R,Квитанции!B:B,M$8,Квитанции!D:D,$B165,Квитанции!E:E,$D165,Квитанции!K:K,$E165,Квитанции!F:F,$F165,Квитанции!C:C,0,Квитанции!J:J,1)</f>
        <v>0</v>
      </c>
      <c r="P165" s="72">
        <f>SUMIFS(Квитанции!Q:Q,Квитанции!B:B,P$8,Квитанции!D:D,$B165,Квитанции!E:E,$D165,Квитанции!K:K,$E165,Квитанции!F:F,$F165,Квитанции!C:C,0,Квитанции!J:J,1)</f>
        <v>0</v>
      </c>
      <c r="Q165" s="46" t="e">
        <f>P165/Ф_2a!P165*100</f>
        <v>#DIV/0!</v>
      </c>
      <c r="R165" s="167">
        <f>SUMIFS(Квитанции!R:R,Квитанции!B:B,P$8,Квитанции!D:D,$B165,Квитанции!E:E,$D165,Квитанции!K:K,$E165,Квитанции!F:F,$F165,Квитанции!C:C,0,Квитанции!J:J,1)</f>
        <v>0</v>
      </c>
      <c r="S165" s="84">
        <f>SUMIFS(Квитанции!Q:Q,Квитанции!B:B,S$8,Квитанции!D:D,$B165,Квитанции!E:E,$D165,Квитанции!K:K,$E165,Квитанции!F:F,$F165,Квитанции!C:C,0,Квитанции!J:J,1)</f>
        <v>0</v>
      </c>
      <c r="T165" s="46" t="e">
        <f>S165/Ф_2a!S165*100</f>
        <v>#DIV/0!</v>
      </c>
      <c r="U165" s="155">
        <f>SUMIFS(Квитанции!R:R,Квитанции!B:B,S$8,Квитанции!D:D,$B165,Квитанции!E:E,$D165,Квитанции!K:K,$E165,Квитанции!F:F,$F165,Квитанции!C:C,0,Квитанции!J:J,1)</f>
        <v>0</v>
      </c>
      <c r="V165" s="101">
        <f>G165+J165+M165+P165+S165</f>
        <v>0</v>
      </c>
      <c r="W165" s="51" t="e">
        <f>V165/Ф_2a!V165*100</f>
        <v>#DIV/0!</v>
      </c>
      <c r="X165" s="161">
        <f>I165+L165+O165+R165+U165</f>
        <v>0</v>
      </c>
    </row>
    <row r="166" spans="1:24" ht="11.45" customHeight="1" x14ac:dyDescent="0.2">
      <c r="A166" s="509"/>
      <c r="B166" s="13" t="s">
        <v>10</v>
      </c>
      <c r="C166" s="528"/>
      <c r="D166" s="313">
        <v>1</v>
      </c>
      <c r="E166" s="314" t="s">
        <v>13</v>
      </c>
      <c r="F166" s="315">
        <v>1</v>
      </c>
      <c r="G166" s="84">
        <f>SUMIFS(Квитанции!Q:Q,Квитанции!B:B,G$8,Квитанции!D:D,$B166,Квитанции!E:E,$D166,Квитанции!K:K,$E166,Квитанции!F:F,$F166,Квитанции!C:C,0,Квитанции!J:J,1)</f>
        <v>0</v>
      </c>
      <c r="H166" s="47" t="e">
        <f>G166/Ф_2a!G166*100</f>
        <v>#DIV/0!</v>
      </c>
      <c r="I166" s="155">
        <f>SUMIFS(Квитанции!R:R,Квитанции!B:B,G$8,Квитанции!D:D,$B166,Квитанции!E:E,$D166,Квитанции!K:K,$E166,Квитанции!F:F,$F166,Квитанции!C:C,0,Квитанции!J:J,1)</f>
        <v>0</v>
      </c>
      <c r="J166" s="72">
        <f>SUMIFS(Квитанции!Q:Q,Квитанции!B:B,J$8,Квитанции!D:D,$B166,Квитанции!E:E,$D166,Квитанции!K:K,$E166,Квитанции!F:F,$F166,Квитанции!C:C,0,Квитанции!J:J,1)</f>
        <v>0</v>
      </c>
      <c r="K166" s="47" t="e">
        <f>J166/Ф_2a!J166*100</f>
        <v>#DIV/0!</v>
      </c>
      <c r="L166" s="167">
        <f>SUMIFS(Квитанции!R:R,Квитанции!B:B,J$8,Квитанции!D:D,$B166,Квитанции!E:E,$D166,Квитанции!K:K,$E166,Квитанции!F:F,$F166,Квитанции!C:C,0,Квитанции!J:J,1)</f>
        <v>0</v>
      </c>
      <c r="M166" s="84">
        <f>SUMIFS(Квитанции!Q:Q,Квитанции!B:B,M$8,Квитанции!D:D,$B166,Квитанции!E:E,$D166,Квитанции!K:K,$E166,Квитанции!F:F,$F166,Квитанции!C:C,0,Квитанции!J:J,1)</f>
        <v>0</v>
      </c>
      <c r="N166" s="47" t="e">
        <f>M166/Ф_2a!M166*100</f>
        <v>#DIV/0!</v>
      </c>
      <c r="O166" s="155">
        <f>SUMIFS(Квитанции!R:R,Квитанции!B:B,M$8,Квитанции!D:D,$B166,Квитанции!E:E,$D166,Квитанции!K:K,$E166,Квитанции!F:F,$F166,Квитанции!C:C,0,Квитанции!J:J,1)</f>
        <v>0</v>
      </c>
      <c r="P166" s="72">
        <f>SUMIFS(Квитанции!Q:Q,Квитанции!B:B,P$8,Квитанции!D:D,$B166,Квитанции!E:E,$D166,Квитанции!K:K,$E166,Квитанции!F:F,$F166,Квитанции!C:C,0,Квитанции!J:J,1)</f>
        <v>0</v>
      </c>
      <c r="Q166" s="47" t="e">
        <f>P166/Ф_2a!P166*100</f>
        <v>#DIV/0!</v>
      </c>
      <c r="R166" s="167">
        <f>SUMIFS(Квитанции!R:R,Квитанции!B:B,P$8,Квитанции!D:D,$B166,Квитанции!E:E,$D166,Квитанции!K:K,$E166,Квитанции!F:F,$F166,Квитанции!C:C,0,Квитанции!J:J,1)</f>
        <v>0</v>
      </c>
      <c r="S166" s="84">
        <f>SUMIFS(Квитанции!Q:Q,Квитанции!B:B,S$8,Квитанции!D:D,$B166,Квитанции!E:E,$D166,Квитанции!K:K,$E166,Квитанции!F:F,$F166,Квитанции!C:C,0,Квитанции!J:J,1)</f>
        <v>0</v>
      </c>
      <c r="T166" s="47" t="e">
        <f>S166/Ф_2a!S166*100</f>
        <v>#DIV/0!</v>
      </c>
      <c r="U166" s="155">
        <f>SUMIFS(Квитанции!R:R,Квитанции!B:B,S$8,Квитанции!D:D,$B166,Квитанции!E:E,$D166,Квитанции!K:K,$E166,Квитанции!F:F,$F166,Квитанции!C:C,0,Квитанции!J:J,1)</f>
        <v>0</v>
      </c>
      <c r="V166" s="28">
        <f>G166+J166+M166+P166+S166</f>
        <v>0</v>
      </c>
      <c r="W166" s="49" t="e">
        <f>V166/Ф_2a!V166*100</f>
        <v>#DIV/0!</v>
      </c>
      <c r="X166" s="158">
        <f>I166+L166+O166+R166+U166</f>
        <v>0</v>
      </c>
    </row>
    <row r="167" spans="1:24" ht="11.45" customHeight="1" x14ac:dyDescent="0.2">
      <c r="A167" s="509"/>
      <c r="B167" s="13" t="s">
        <v>177</v>
      </c>
      <c r="C167" s="528"/>
      <c r="D167" s="313">
        <v>1</v>
      </c>
      <c r="E167" s="314" t="s">
        <v>13</v>
      </c>
      <c r="F167" s="315">
        <v>1</v>
      </c>
      <c r="G167" s="89">
        <f>SUMIFS(Квитанции!Q:Q,Квитанции!B:B,G$8,Квитанции!D:D,$B167,Квитанции!E:E,$D167,Квитанции!K:K,$E167,Квитанции!F:F,$F167,Квитанции!C:C,0,Квитанции!J:J,1)</f>
        <v>0</v>
      </c>
      <c r="H167" s="47" t="e">
        <f>G167/Ф_2a!G167*100</f>
        <v>#DIV/0!</v>
      </c>
      <c r="I167" s="160">
        <f>SUMIFS(Квитанции!R:R,Квитанции!B:B,G$8,Квитанции!D:D,$B167,Квитанции!E:E,$D167,Квитанции!K:K,$E167,Квитанции!F:F,$F167,Квитанции!C:C,0,Квитанции!J:J,1)</f>
        <v>0</v>
      </c>
      <c r="J167" s="72">
        <f>SUMIFS(Квитанции!Q:Q,Квитанции!B:B,J$8,Квитанции!D:D,$B167,Квитанции!E:E,$D167,Квитанции!K:K,$E167,Квитанции!F:F,$F167,Квитанции!C:C,0,Квитанции!J:J,1)</f>
        <v>0</v>
      </c>
      <c r="K167" s="47" t="e">
        <f>J167/Ф_2a!J167*100</f>
        <v>#DIV/0!</v>
      </c>
      <c r="L167" s="167">
        <f>SUMIFS(Квитанции!R:R,Квитанции!B:B,J$8,Квитанции!D:D,$B167,Квитанции!E:E,$D167,Квитанции!K:K,$E167,Квитанции!F:F,$F167,Квитанции!C:C,0,Квитанции!J:J,1)</f>
        <v>0</v>
      </c>
      <c r="M167" s="84">
        <f>SUMIFS(Квитанции!Q:Q,Квитанции!B:B,M$8,Квитанции!D:D,$B167,Квитанции!E:E,$D167,Квитанции!K:K,$E167,Квитанции!F:F,$F167,Квитанции!C:C,0,Квитанции!J:J,1)</f>
        <v>0</v>
      </c>
      <c r="N167" s="47" t="e">
        <f>M167/Ф_2a!M167*100</f>
        <v>#DIV/0!</v>
      </c>
      <c r="O167" s="155">
        <f>SUMIFS(Квитанции!R:R,Квитанции!B:B,M$8,Квитанции!D:D,$B167,Квитанции!E:E,$D167,Квитанции!K:K,$E167,Квитанции!F:F,$F167,Квитанции!C:C,0,Квитанции!J:J,1)</f>
        <v>0</v>
      </c>
      <c r="P167" s="72">
        <f>SUMIFS(Квитанции!Q:Q,Квитанции!B:B,P$8,Квитанции!D:D,$B167,Квитанции!E:E,$D167,Квитанции!K:K,$E167,Квитанции!F:F,$F167,Квитанции!C:C,0,Квитанции!J:J,1)</f>
        <v>0</v>
      </c>
      <c r="Q167" s="47" t="e">
        <f>P167/Ф_2a!P167*100</f>
        <v>#DIV/0!</v>
      </c>
      <c r="R167" s="167">
        <f>SUMIFS(Квитанции!R:R,Квитанции!B:B,P$8,Квитанции!D:D,$B167,Квитанции!E:E,$D167,Квитанции!K:K,$E167,Квитанции!F:F,$F167,Квитанции!C:C,0,Квитанции!J:J,1)</f>
        <v>0</v>
      </c>
      <c r="S167" s="84">
        <f>SUMIFS(Квитанции!Q:Q,Квитанции!B:B,S$8,Квитанции!D:D,$B167,Квитанции!E:E,$D167,Квитанции!K:K,$E167,Квитанции!F:F,$F167,Квитанции!C:C,0,Квитанции!J:J,1)</f>
        <v>0</v>
      </c>
      <c r="T167" s="47" t="e">
        <f>S167/Ф_2a!S167*100</f>
        <v>#DIV/0!</v>
      </c>
      <c r="U167" s="155">
        <f>SUMIFS(Квитанции!R:R,Квитанции!B:B,S$8,Квитанции!D:D,$B167,Квитанции!E:E,$D167,Квитанции!K:K,$E167,Квитанции!F:F,$F167,Квитанции!C:C,0,Квитанции!J:J,1)</f>
        <v>0</v>
      </c>
      <c r="V167" s="102">
        <f>G167+J167+M167+P167+S167</f>
        <v>0</v>
      </c>
      <c r="W167" s="49" t="e">
        <f>V167/Ф_2a!V167*100</f>
        <v>#DIV/0!</v>
      </c>
      <c r="X167" s="158">
        <f>I167+L167+O167+R167+U167</f>
        <v>0</v>
      </c>
    </row>
    <row r="168" spans="1:24" ht="11.45" customHeight="1" thickBot="1" x14ac:dyDescent="0.25">
      <c r="A168" s="513"/>
      <c r="B168" s="25" t="s">
        <v>178</v>
      </c>
      <c r="C168" s="529"/>
      <c r="D168" s="319"/>
      <c r="E168" s="320"/>
      <c r="F168" s="321"/>
      <c r="G168" s="90">
        <f>G165+G166+G167</f>
        <v>0</v>
      </c>
      <c r="H168" s="50" t="e">
        <f>G168/Ф_2a!G168*100</f>
        <v>#DIV/0!</v>
      </c>
      <c r="I168" s="162">
        <f t="shared" ref="I168:X168" si="98">I165+I166+I167</f>
        <v>0</v>
      </c>
      <c r="J168" s="77">
        <f t="shared" si="98"/>
        <v>0</v>
      </c>
      <c r="K168" s="50" t="e">
        <f>J168/Ф_2a!J168*100</f>
        <v>#DIV/0!</v>
      </c>
      <c r="L168" s="174">
        <f t="shared" si="98"/>
        <v>0</v>
      </c>
      <c r="M168" s="90">
        <f t="shared" si="98"/>
        <v>0</v>
      </c>
      <c r="N168" s="50" t="e">
        <f>M168/Ф_2a!M168*100</f>
        <v>#DIV/0!</v>
      </c>
      <c r="O168" s="162">
        <f t="shared" si="98"/>
        <v>0</v>
      </c>
      <c r="P168" s="77">
        <f t="shared" si="98"/>
        <v>0</v>
      </c>
      <c r="Q168" s="50" t="e">
        <f>P168/Ф_2a!P168*100</f>
        <v>#DIV/0!</v>
      </c>
      <c r="R168" s="174">
        <f t="shared" si="98"/>
        <v>0</v>
      </c>
      <c r="S168" s="90">
        <f t="shared" si="98"/>
        <v>0</v>
      </c>
      <c r="T168" s="50" t="e">
        <f>S168/Ф_2a!S168*100</f>
        <v>#DIV/0!</v>
      </c>
      <c r="U168" s="162">
        <f t="shared" si="98"/>
        <v>0</v>
      </c>
      <c r="V168" s="77">
        <f t="shared" si="98"/>
        <v>0</v>
      </c>
      <c r="W168" s="50" t="e">
        <f>V168/Ф_2a!V168*100</f>
        <v>#DIV/0!</v>
      </c>
      <c r="X168" s="162">
        <f t="shared" si="98"/>
        <v>0</v>
      </c>
    </row>
    <row r="169" spans="1:24" s="177" customFormat="1" ht="13.9" customHeight="1" thickBot="1" x14ac:dyDescent="0.25">
      <c r="A169" s="120">
        <v>1</v>
      </c>
      <c r="B169" s="106">
        <v>2</v>
      </c>
      <c r="C169" s="120">
        <v>3</v>
      </c>
      <c r="D169" s="319"/>
      <c r="E169" s="320"/>
      <c r="F169" s="321"/>
      <c r="G169" s="125">
        <v>4</v>
      </c>
      <c r="H169" s="123">
        <v>5</v>
      </c>
      <c r="I169" s="126">
        <v>6</v>
      </c>
      <c r="J169" s="127">
        <v>7</v>
      </c>
      <c r="K169" s="123">
        <v>8</v>
      </c>
      <c r="L169" s="128">
        <v>9</v>
      </c>
      <c r="M169" s="125">
        <v>10</v>
      </c>
      <c r="N169" s="123">
        <v>11</v>
      </c>
      <c r="O169" s="126">
        <v>12</v>
      </c>
      <c r="P169" s="127">
        <v>13</v>
      </c>
      <c r="Q169" s="123">
        <v>14</v>
      </c>
      <c r="R169" s="128">
        <v>15</v>
      </c>
      <c r="S169" s="125">
        <v>16</v>
      </c>
      <c r="T169" s="123">
        <v>17</v>
      </c>
      <c r="U169" s="126">
        <v>18</v>
      </c>
      <c r="V169" s="127">
        <v>19</v>
      </c>
      <c r="W169" s="123">
        <v>20</v>
      </c>
      <c r="X169" s="126">
        <v>21</v>
      </c>
    </row>
    <row r="170" spans="1:24" ht="12" customHeight="1" x14ac:dyDescent="0.2">
      <c r="A170" s="508" t="s">
        <v>13</v>
      </c>
      <c r="B170" s="15" t="s">
        <v>176</v>
      </c>
      <c r="C170" s="487" t="s">
        <v>17</v>
      </c>
      <c r="D170" s="313">
        <v>3</v>
      </c>
      <c r="E170" s="314" t="s">
        <v>13</v>
      </c>
      <c r="F170" s="315">
        <v>1</v>
      </c>
      <c r="G170" s="145">
        <f>SUMIFS(Квитанции!Q:Q,Квитанции!B:B,G$8,Квитанции!D:D,$B170,Квитанции!E:E,$D170,Квитанции!K:K,$E170,Квитанции!F:F,$F170,Квитанции!C:C,0,Квитанции!J:J,1)</f>
        <v>0</v>
      </c>
      <c r="H170" s="46" t="e">
        <f>G170/Ф_2a!G170*100</f>
        <v>#DIV/0!</v>
      </c>
      <c r="I170" s="198">
        <f>SUMIFS(Квитанции!R:R,Квитанции!B:B,G$8,Квитанции!D:D,$B170,Квитанции!E:E,$D170,Квитанции!K:K,$E170,Квитанции!F:F,$F170,Квитанции!C:C,0,Квитанции!J:J,1)</f>
        <v>0</v>
      </c>
      <c r="J170" s="72">
        <f>SUMIFS(Квитанции!Q:Q,Квитанции!B:B,J$8,Квитанции!D:D,$B170,Квитанции!E:E,$D170,Квитанции!K:K,$E170,Квитанции!F:F,$F170,Квитанции!C:C,0,Квитанции!J:J,1)</f>
        <v>0</v>
      </c>
      <c r="K170" s="46" t="e">
        <f>J170/Ф_2a!J170*100</f>
        <v>#DIV/0!</v>
      </c>
      <c r="L170" s="167">
        <f>SUMIFS(Квитанции!R:R,Квитанции!B:B,J$8,Квитанции!D:D,$B170,Квитанции!E:E,$D170,Квитанции!K:K,$E170,Квитанции!F:F,$F170,Квитанции!C:C,0,Квитанции!J:J,1)</f>
        <v>0</v>
      </c>
      <c r="M170" s="84">
        <f>SUMIFS(Квитанции!Q:Q,Квитанции!B:B,M$8,Квитанции!D:D,$B170,Квитанции!E:E,$D170,Квитанции!K:K,$E170,Квитанции!F:F,$F170,Квитанции!C:C,0,Квитанции!J:J,1)</f>
        <v>0</v>
      </c>
      <c r="N170" s="46" t="e">
        <f>M170/Ф_2a!M170*100</f>
        <v>#DIV/0!</v>
      </c>
      <c r="O170" s="155">
        <f>SUMIFS(Квитанции!R:R,Квитанции!B:B,M$8,Квитанции!D:D,$B170,Квитанции!E:E,$D170,Квитанции!K:K,$E170,Квитанции!F:F,$F170,Квитанции!C:C,0,Квитанции!J:J,1)</f>
        <v>0</v>
      </c>
      <c r="P170" s="72">
        <f>SUMIFS(Квитанции!Q:Q,Квитанции!B:B,P$8,Квитанции!D:D,$B170,Квитанции!E:E,$D170,Квитанции!K:K,$E170,Квитанции!F:F,$F170,Квитанции!C:C,0,Квитанции!J:J,1)</f>
        <v>0</v>
      </c>
      <c r="Q170" s="46" t="e">
        <f>P170/Ф_2a!P170*100</f>
        <v>#DIV/0!</v>
      </c>
      <c r="R170" s="167">
        <f>SUMIFS(Квитанции!R:R,Квитанции!B:B,P$8,Квитанции!D:D,$B170,Квитанции!E:E,$D170,Квитанции!K:K,$E170,Квитанции!F:F,$F170,Квитанции!C:C,0,Квитанции!J:J,1)</f>
        <v>0</v>
      </c>
      <c r="S170" s="84">
        <f>SUMIFS(Квитанции!Q:Q,Квитанции!B:B,S$8,Квитанции!D:D,$B170,Квитанции!E:E,$D170,Квитанции!K:K,$E170,Квитанции!F:F,$F170,Квитанции!C:C,0,Квитанции!J:J,1)</f>
        <v>0</v>
      </c>
      <c r="T170" s="46" t="e">
        <f>S170/Ф_2a!S170*100</f>
        <v>#DIV/0!</v>
      </c>
      <c r="U170" s="155">
        <f>SUMIFS(Квитанции!R:R,Квитанции!B:B,S$8,Квитанции!D:D,$B170,Квитанции!E:E,$D170,Квитанции!K:K,$E170,Квитанции!F:F,$F170,Квитанции!C:C,0,Квитанции!J:J,1)</f>
        <v>0</v>
      </c>
      <c r="V170" s="101">
        <f>G170+J170+M170+P170+S170</f>
        <v>0</v>
      </c>
      <c r="W170" s="51" t="e">
        <f>V170/Ф_2a!V170*100</f>
        <v>#DIV/0!</v>
      </c>
      <c r="X170" s="161">
        <f>I170+L170+O170+R170+U170</f>
        <v>0</v>
      </c>
    </row>
    <row r="171" spans="1:24" x14ac:dyDescent="0.2">
      <c r="A171" s="509"/>
      <c r="B171" s="13" t="s">
        <v>10</v>
      </c>
      <c r="C171" s="488"/>
      <c r="D171" s="313">
        <v>3</v>
      </c>
      <c r="E171" s="314" t="s">
        <v>13</v>
      </c>
      <c r="F171" s="315">
        <v>1</v>
      </c>
      <c r="G171" s="84">
        <f>SUMIFS(Квитанции!Q:Q,Квитанции!B:B,G$8,Квитанции!D:D,$B171,Квитанции!E:E,$D171,Квитанции!K:K,$E171,Квитанции!F:F,$F171,Квитанции!C:C,0,Квитанции!J:J,1)</f>
        <v>0</v>
      </c>
      <c r="H171" s="47" t="e">
        <f>G171/Ф_2a!G171*100</f>
        <v>#DIV/0!</v>
      </c>
      <c r="I171" s="155">
        <f>SUMIFS(Квитанции!R:R,Квитанции!B:B,G$8,Квитанции!D:D,$B171,Квитанции!E:E,$D171,Квитанции!K:K,$E171,Квитанции!F:F,$F171,Квитанции!C:C,0,Квитанции!J:J,1)</f>
        <v>0</v>
      </c>
      <c r="J171" s="72">
        <f>SUMIFS(Квитанции!Q:Q,Квитанции!B:B,J$8,Квитанции!D:D,$B171,Квитанции!E:E,$D171,Квитанции!K:K,$E171,Квитанции!F:F,$F171,Квитанции!C:C,0,Квитанции!J:J,1)</f>
        <v>0</v>
      </c>
      <c r="K171" s="47" t="e">
        <f>J171/Ф_2a!J171*100</f>
        <v>#DIV/0!</v>
      </c>
      <c r="L171" s="167">
        <f>SUMIFS(Квитанции!R:R,Квитанции!B:B,J$8,Квитанции!D:D,$B171,Квитанции!E:E,$D171,Квитанции!K:K,$E171,Квитанции!F:F,$F171,Квитанции!C:C,0,Квитанции!J:J,1)</f>
        <v>0</v>
      </c>
      <c r="M171" s="84">
        <f>SUMIFS(Квитанции!Q:Q,Квитанции!B:B,M$8,Квитанции!D:D,$B171,Квитанции!E:E,$D171,Квитанции!K:K,$E171,Квитанции!F:F,$F171,Квитанции!C:C,0,Квитанции!J:J,1)</f>
        <v>0</v>
      </c>
      <c r="N171" s="47" t="e">
        <f>M171/Ф_2a!M171*100</f>
        <v>#DIV/0!</v>
      </c>
      <c r="O171" s="155">
        <f>SUMIFS(Квитанции!R:R,Квитанции!B:B,M$8,Квитанции!D:D,$B171,Квитанции!E:E,$D171,Квитанции!K:K,$E171,Квитанции!F:F,$F171,Квитанции!C:C,0,Квитанции!J:J,1)</f>
        <v>0</v>
      </c>
      <c r="P171" s="72">
        <f>SUMIFS(Квитанции!Q:Q,Квитанции!B:B,P$8,Квитанции!D:D,$B171,Квитанции!E:E,$D171,Квитанции!K:K,$E171,Квитанции!F:F,$F171,Квитанции!C:C,0,Квитанции!J:J,1)</f>
        <v>0</v>
      </c>
      <c r="Q171" s="47" t="e">
        <f>P171/Ф_2a!P171*100</f>
        <v>#DIV/0!</v>
      </c>
      <c r="R171" s="167">
        <f>SUMIFS(Квитанции!R:R,Квитанции!B:B,P$8,Квитанции!D:D,$B171,Квитанции!E:E,$D171,Квитанции!K:K,$E171,Квитанции!F:F,$F171,Квитанции!C:C,0,Квитанции!J:J,1)</f>
        <v>0</v>
      </c>
      <c r="S171" s="84">
        <f>SUMIFS(Квитанции!Q:Q,Квитанции!B:B,S$8,Квитанции!D:D,$B171,Квитанции!E:E,$D171,Квитанции!K:K,$E171,Квитанции!F:F,$F171,Квитанции!C:C,0,Квитанции!J:J,1)</f>
        <v>0</v>
      </c>
      <c r="T171" s="47" t="e">
        <f>S171/Ф_2a!S171*100</f>
        <v>#DIV/0!</v>
      </c>
      <c r="U171" s="155">
        <f>SUMIFS(Квитанции!R:R,Квитанции!B:B,S$8,Квитанции!D:D,$B171,Квитанции!E:E,$D171,Квитанции!K:K,$E171,Квитанции!F:F,$F171,Квитанции!C:C,0,Квитанции!J:J,1)</f>
        <v>0</v>
      </c>
      <c r="V171" s="28">
        <f>G171+J171+M171+P171+S171</f>
        <v>0</v>
      </c>
      <c r="W171" s="49" t="e">
        <f>V171/Ф_2a!V171*100</f>
        <v>#DIV/0!</v>
      </c>
      <c r="X171" s="158">
        <f>I171+L171+O171+R171+U171</f>
        <v>0</v>
      </c>
    </row>
    <row r="172" spans="1:24" x14ac:dyDescent="0.2">
      <c r="A172" s="509"/>
      <c r="B172" s="13" t="s">
        <v>177</v>
      </c>
      <c r="C172" s="488"/>
      <c r="D172" s="313">
        <v>3</v>
      </c>
      <c r="E172" s="314" t="s">
        <v>13</v>
      </c>
      <c r="F172" s="315">
        <v>1</v>
      </c>
      <c r="G172" s="89">
        <f>SUMIFS(Квитанции!Q:Q,Квитанции!B:B,G$8,Квитанции!D:D,$B172,Квитанции!E:E,$D172,Квитанции!K:K,$E172,Квитанции!F:F,$F172,Квитанции!C:C,0,Квитанции!J:J,1)</f>
        <v>0</v>
      </c>
      <c r="H172" s="47" t="e">
        <f>G172/Ф_2a!G172*100</f>
        <v>#DIV/0!</v>
      </c>
      <c r="I172" s="160">
        <f>SUMIFS(Квитанции!R:R,Квитанции!B:B,G$8,Квитанции!D:D,$B172,Квитанции!E:E,$D172,Квитанции!K:K,$E172,Квитанции!F:F,$F172,Квитанции!C:C,0,Квитанции!J:J,1)</f>
        <v>0</v>
      </c>
      <c r="J172" s="72">
        <f>SUMIFS(Квитанции!Q:Q,Квитанции!B:B,J$8,Квитанции!D:D,$B172,Квитанции!E:E,$D172,Квитанции!K:K,$E172,Квитанции!F:F,$F172,Квитанции!C:C,0,Квитанции!J:J,1)</f>
        <v>0</v>
      </c>
      <c r="K172" s="47" t="e">
        <f>J172/Ф_2a!J172*100</f>
        <v>#DIV/0!</v>
      </c>
      <c r="L172" s="167">
        <f>SUMIFS(Квитанции!R:R,Квитанции!B:B,J$8,Квитанции!D:D,$B172,Квитанции!E:E,$D172,Квитанции!K:K,$E172,Квитанции!F:F,$F172,Квитанции!C:C,0,Квитанции!J:J,1)</f>
        <v>0</v>
      </c>
      <c r="M172" s="84">
        <f>SUMIFS(Квитанции!Q:Q,Квитанции!B:B,M$8,Квитанции!D:D,$B172,Квитанции!E:E,$D172,Квитанции!K:K,$E172,Квитанции!F:F,$F172,Квитанции!C:C,0,Квитанции!J:J,1)</f>
        <v>0</v>
      </c>
      <c r="N172" s="47" t="e">
        <f>M172/Ф_2a!M172*100</f>
        <v>#DIV/0!</v>
      </c>
      <c r="O172" s="155">
        <f>SUMIFS(Квитанции!R:R,Квитанции!B:B,M$8,Квитанции!D:D,$B172,Квитанции!E:E,$D172,Квитанции!K:K,$E172,Квитанции!F:F,$F172,Квитанции!C:C,0,Квитанции!J:J,1)</f>
        <v>0</v>
      </c>
      <c r="P172" s="72">
        <f>SUMIFS(Квитанции!Q:Q,Квитанции!B:B,P$8,Квитанции!D:D,$B172,Квитанции!E:E,$D172,Квитанции!K:K,$E172,Квитанции!F:F,$F172,Квитанции!C:C,0,Квитанции!J:J,1)</f>
        <v>0</v>
      </c>
      <c r="Q172" s="47" t="e">
        <f>P172/Ф_2a!P172*100</f>
        <v>#DIV/0!</v>
      </c>
      <c r="R172" s="167">
        <f>SUMIFS(Квитанции!R:R,Квитанции!B:B,P$8,Квитанции!D:D,$B172,Квитанции!E:E,$D172,Квитанции!K:K,$E172,Квитанции!F:F,$F172,Квитанции!C:C,0,Квитанции!J:J,1)</f>
        <v>0</v>
      </c>
      <c r="S172" s="84">
        <f>SUMIFS(Квитанции!Q:Q,Квитанции!B:B,S$8,Квитанции!D:D,$B172,Квитанции!E:E,$D172,Квитанции!K:K,$E172,Квитанции!F:F,$F172,Квитанции!C:C,0,Квитанции!J:J,1)</f>
        <v>0</v>
      </c>
      <c r="T172" s="47" t="e">
        <f>S172/Ф_2a!S172*100</f>
        <v>#DIV/0!</v>
      </c>
      <c r="U172" s="155">
        <f>SUMIFS(Квитанции!R:R,Квитанции!B:B,S$8,Квитанции!D:D,$B172,Квитанции!E:E,$D172,Квитанции!K:K,$E172,Квитанции!F:F,$F172,Квитанции!C:C,0,Квитанции!J:J,1)</f>
        <v>0</v>
      </c>
      <c r="V172" s="102">
        <f>G172+J172+M172+P172+S172</f>
        <v>0</v>
      </c>
      <c r="W172" s="49" t="e">
        <f>V172/Ф_2a!V172*100</f>
        <v>#DIV/0!</v>
      </c>
      <c r="X172" s="158">
        <f>I172+L172+O172+R172+U172</f>
        <v>0</v>
      </c>
    </row>
    <row r="173" spans="1:24" ht="12.75" thickBot="1" x14ac:dyDescent="0.25">
      <c r="A173" s="509"/>
      <c r="B173" s="25" t="s">
        <v>178</v>
      </c>
      <c r="C173" s="489"/>
      <c r="D173" s="319"/>
      <c r="E173" s="320"/>
      <c r="F173" s="321"/>
      <c r="G173" s="90">
        <f>G170+G171+G172</f>
        <v>0</v>
      </c>
      <c r="H173" s="50" t="e">
        <f>G173/Ф_2a!G173*100</f>
        <v>#DIV/0!</v>
      </c>
      <c r="I173" s="162">
        <f t="shared" ref="I173:X173" si="99">I170+I171+I172</f>
        <v>0</v>
      </c>
      <c r="J173" s="77">
        <f t="shared" si="99"/>
        <v>0</v>
      </c>
      <c r="K173" s="50" t="e">
        <f>J173/Ф_2a!J173*100</f>
        <v>#DIV/0!</v>
      </c>
      <c r="L173" s="174">
        <f t="shared" si="99"/>
        <v>0</v>
      </c>
      <c r="M173" s="90">
        <f t="shared" si="99"/>
        <v>0</v>
      </c>
      <c r="N173" s="50" t="e">
        <f>M173/Ф_2a!M173*100</f>
        <v>#DIV/0!</v>
      </c>
      <c r="O173" s="162">
        <f t="shared" si="99"/>
        <v>0</v>
      </c>
      <c r="P173" s="77">
        <f t="shared" si="99"/>
        <v>0</v>
      </c>
      <c r="Q173" s="50" t="e">
        <f>P173/Ф_2a!P173*100</f>
        <v>#DIV/0!</v>
      </c>
      <c r="R173" s="174">
        <f t="shared" si="99"/>
        <v>0</v>
      </c>
      <c r="S173" s="90">
        <f t="shared" si="99"/>
        <v>0</v>
      </c>
      <c r="T173" s="50" t="e">
        <f>S173/Ф_2a!S173*100</f>
        <v>#DIV/0!</v>
      </c>
      <c r="U173" s="162">
        <f t="shared" si="99"/>
        <v>0</v>
      </c>
      <c r="V173" s="77">
        <f t="shared" si="99"/>
        <v>0</v>
      </c>
      <c r="W173" s="50" t="e">
        <f>V173/Ф_2a!V173*100</f>
        <v>#DIV/0!</v>
      </c>
      <c r="X173" s="162">
        <f t="shared" si="99"/>
        <v>0</v>
      </c>
    </row>
    <row r="174" spans="1:24" x14ac:dyDescent="0.2">
      <c r="A174" s="509"/>
      <c r="B174" s="15" t="s">
        <v>176</v>
      </c>
      <c r="C174" s="527" t="s">
        <v>18</v>
      </c>
      <c r="D174" s="319"/>
      <c r="E174" s="320"/>
      <c r="F174" s="321"/>
      <c r="G174" s="29">
        <f>G165+G170</f>
        <v>0</v>
      </c>
      <c r="H174" s="51" t="e">
        <f>G174/Ф_2a!G174*100</f>
        <v>#DIV/0!</v>
      </c>
      <c r="I174" s="161">
        <f t="shared" ref="I174:U174" si="100">I165+I170</f>
        <v>0</v>
      </c>
      <c r="J174" s="76">
        <f t="shared" si="100"/>
        <v>0</v>
      </c>
      <c r="K174" s="51" t="e">
        <f>J174/Ф_2a!J174*100</f>
        <v>#DIV/0!</v>
      </c>
      <c r="L174" s="173">
        <f t="shared" si="100"/>
        <v>0</v>
      </c>
      <c r="M174" s="29">
        <f t="shared" si="100"/>
        <v>0</v>
      </c>
      <c r="N174" s="51" t="e">
        <f>M174/Ф_2a!M174*100</f>
        <v>#DIV/0!</v>
      </c>
      <c r="O174" s="161">
        <f t="shared" si="100"/>
        <v>0</v>
      </c>
      <c r="P174" s="76">
        <f t="shared" si="100"/>
        <v>0</v>
      </c>
      <c r="Q174" s="51" t="e">
        <f>P174/Ф_2a!P174*100</f>
        <v>#DIV/0!</v>
      </c>
      <c r="R174" s="173">
        <f t="shared" si="100"/>
        <v>0</v>
      </c>
      <c r="S174" s="29">
        <f t="shared" si="100"/>
        <v>0</v>
      </c>
      <c r="T174" s="51" t="e">
        <f>S174/Ф_2a!S174*100</f>
        <v>#DIV/0!</v>
      </c>
      <c r="U174" s="161">
        <f t="shared" si="100"/>
        <v>0</v>
      </c>
      <c r="V174" s="101">
        <f>G174+J174+M174+P174+S174</f>
        <v>0</v>
      </c>
      <c r="W174" s="51" t="e">
        <f>V174/Ф_2a!V174*100</f>
        <v>#DIV/0!</v>
      </c>
      <c r="X174" s="161">
        <f>I174+L174+O174+R174+U174</f>
        <v>0</v>
      </c>
    </row>
    <row r="175" spans="1:24" x14ac:dyDescent="0.2">
      <c r="A175" s="509"/>
      <c r="B175" s="13" t="s">
        <v>10</v>
      </c>
      <c r="C175" s="528"/>
      <c r="D175" s="319"/>
      <c r="E175" s="320"/>
      <c r="F175" s="321"/>
      <c r="G175" s="30">
        <f>G166+G171</f>
        <v>0</v>
      </c>
      <c r="H175" s="49" t="e">
        <f>G175/Ф_2a!G175*100</f>
        <v>#DIV/0!</v>
      </c>
      <c r="I175" s="158">
        <f>I166+I171</f>
        <v>0</v>
      </c>
      <c r="J175" s="28">
        <f>J166+J171</f>
        <v>0</v>
      </c>
      <c r="K175" s="49" t="e">
        <f>J175/Ф_2a!J175*100</f>
        <v>#DIV/0!</v>
      </c>
      <c r="L175" s="170">
        <f>L166+L171</f>
        <v>0</v>
      </c>
      <c r="M175" s="30">
        <f>M166+M171</f>
        <v>0</v>
      </c>
      <c r="N175" s="49" t="e">
        <f>M175/Ф_2a!M175*100</f>
        <v>#DIV/0!</v>
      </c>
      <c r="O175" s="158">
        <f>O166+O171</f>
        <v>0</v>
      </c>
      <c r="P175" s="28">
        <f>P166+P171</f>
        <v>0</v>
      </c>
      <c r="Q175" s="49" t="e">
        <f>P175/Ф_2a!P175*100</f>
        <v>#DIV/0!</v>
      </c>
      <c r="R175" s="170">
        <f>R166+R171</f>
        <v>0</v>
      </c>
      <c r="S175" s="30">
        <f>S166+S171</f>
        <v>0</v>
      </c>
      <c r="T175" s="49" t="e">
        <f>S175/Ф_2a!S175*100</f>
        <v>#DIV/0!</v>
      </c>
      <c r="U175" s="158">
        <f>U166+U171</f>
        <v>0</v>
      </c>
      <c r="V175" s="28">
        <f>G175+J175+M175+P175+S175</f>
        <v>0</v>
      </c>
      <c r="W175" s="49" t="e">
        <f>V175/Ф_2a!V175*100</f>
        <v>#DIV/0!</v>
      </c>
      <c r="X175" s="158">
        <f>I175+L175+O175+R175+U175</f>
        <v>0</v>
      </c>
    </row>
    <row r="176" spans="1:24" x14ac:dyDescent="0.2">
      <c r="A176" s="509"/>
      <c r="B176" s="13" t="s">
        <v>177</v>
      </c>
      <c r="C176" s="528"/>
      <c r="D176" s="319"/>
      <c r="E176" s="320"/>
      <c r="F176" s="321"/>
      <c r="G176" s="30">
        <f>G167+G172</f>
        <v>0</v>
      </c>
      <c r="H176" s="49" t="e">
        <f>G176/Ф_2a!G176*100</f>
        <v>#DIV/0!</v>
      </c>
      <c r="I176" s="158">
        <f>I167+I172</f>
        <v>0</v>
      </c>
      <c r="J176" s="28">
        <f>J167+J172</f>
        <v>0</v>
      </c>
      <c r="K176" s="49" t="e">
        <f>J176/Ф_2a!J176*100</f>
        <v>#DIV/0!</v>
      </c>
      <c r="L176" s="170">
        <f>L167+L172</f>
        <v>0</v>
      </c>
      <c r="M176" s="30">
        <f>M167+M172</f>
        <v>0</v>
      </c>
      <c r="N176" s="49" t="e">
        <f>M176/Ф_2a!M176*100</f>
        <v>#DIV/0!</v>
      </c>
      <c r="O176" s="158">
        <f>O167+O172</f>
        <v>0</v>
      </c>
      <c r="P176" s="28">
        <f>P167+P172</f>
        <v>0</v>
      </c>
      <c r="Q176" s="49" t="e">
        <f>P176/Ф_2a!P176*100</f>
        <v>#DIV/0!</v>
      </c>
      <c r="R176" s="170">
        <f>R167+R172</f>
        <v>0</v>
      </c>
      <c r="S176" s="30">
        <f>S167+S172</f>
        <v>0</v>
      </c>
      <c r="T176" s="49" t="e">
        <f>S176/Ф_2a!S176*100</f>
        <v>#DIV/0!</v>
      </c>
      <c r="U176" s="158">
        <f>U167+U172</f>
        <v>0</v>
      </c>
      <c r="V176" s="102">
        <f>G176+J176+M176+P176+S176</f>
        <v>0</v>
      </c>
      <c r="W176" s="49" t="e">
        <f>V176/Ф_2a!V176*100</f>
        <v>#DIV/0!</v>
      </c>
      <c r="X176" s="158">
        <f>I176+L176+O176+R176+U176</f>
        <v>0</v>
      </c>
    </row>
    <row r="177" spans="1:24" ht="12.75" thickBot="1" x14ac:dyDescent="0.25">
      <c r="A177" s="513"/>
      <c r="B177" s="25" t="s">
        <v>178</v>
      </c>
      <c r="C177" s="529"/>
      <c r="D177" s="319"/>
      <c r="E177" s="320"/>
      <c r="F177" s="321"/>
      <c r="G177" s="90">
        <f>G174+G175+G176</f>
        <v>0</v>
      </c>
      <c r="H177" s="50" t="e">
        <f>G177/Ф_2a!G177*100</f>
        <v>#DIV/0!</v>
      </c>
      <c r="I177" s="162">
        <f t="shared" ref="I177:X177" si="101">I174+I175+I176</f>
        <v>0</v>
      </c>
      <c r="J177" s="77">
        <f t="shared" si="101"/>
        <v>0</v>
      </c>
      <c r="K177" s="50" t="e">
        <f>J177/Ф_2a!J177*100</f>
        <v>#DIV/0!</v>
      </c>
      <c r="L177" s="174">
        <f t="shared" si="101"/>
        <v>0</v>
      </c>
      <c r="M177" s="90">
        <f t="shared" si="101"/>
        <v>0</v>
      </c>
      <c r="N177" s="50" t="e">
        <f>M177/Ф_2a!M177*100</f>
        <v>#DIV/0!</v>
      </c>
      <c r="O177" s="162">
        <f t="shared" si="101"/>
        <v>0</v>
      </c>
      <c r="P177" s="77">
        <f t="shared" si="101"/>
        <v>0</v>
      </c>
      <c r="Q177" s="50" t="e">
        <f>P177/Ф_2a!P177*100</f>
        <v>#DIV/0!</v>
      </c>
      <c r="R177" s="174">
        <f t="shared" si="101"/>
        <v>0</v>
      </c>
      <c r="S177" s="90">
        <f t="shared" si="101"/>
        <v>0</v>
      </c>
      <c r="T177" s="50" t="e">
        <f>S177/Ф_2a!S177*100</f>
        <v>#DIV/0!</v>
      </c>
      <c r="U177" s="162">
        <f t="shared" si="101"/>
        <v>0</v>
      </c>
      <c r="V177" s="77">
        <f t="shared" si="101"/>
        <v>0</v>
      </c>
      <c r="W177" s="50" t="e">
        <f>V177/Ф_2a!V177*100</f>
        <v>#DIV/0!</v>
      </c>
      <c r="X177" s="162">
        <f t="shared" si="101"/>
        <v>0</v>
      </c>
    </row>
    <row r="178" spans="1:24" x14ac:dyDescent="0.2">
      <c r="A178" s="508" t="s">
        <v>6</v>
      </c>
      <c r="B178" s="5" t="s">
        <v>176</v>
      </c>
      <c r="C178" s="493" t="s">
        <v>16</v>
      </c>
      <c r="D178" s="313">
        <v>1</v>
      </c>
      <c r="E178" s="314" t="s">
        <v>202</v>
      </c>
      <c r="F178" s="315">
        <v>1</v>
      </c>
      <c r="G178" s="145">
        <f>SUMIFS(Квитанции!Q:Q,Квитанции!B:B,G$8,Квитанции!D:D,$B178,Квитанции!E:E,$D178,Квитанции!K:K,$E178,Квитанции!F:F,$F178,Квитанции!C:C,0,Квитанции!J:J,1)</f>
        <v>0</v>
      </c>
      <c r="H178" s="46" t="e">
        <f>G178/Ф_2a!G178*100</f>
        <v>#DIV/0!</v>
      </c>
      <c r="I178" s="198">
        <f>SUMIFS(Квитанции!R:R,Квитанции!B:B,G$8,Квитанции!D:D,$B178,Квитанции!E:E,$D178,Квитанции!K:K,$E178,Квитанции!F:F,$F178,Квитанции!C:C,0,Квитанции!J:J,1)</f>
        <v>0</v>
      </c>
      <c r="J178" s="72">
        <f>SUMIFS(Квитанции!Q:Q,Квитанции!B:B,J$8,Квитанции!D:D,$B178,Квитанции!E:E,$D178,Квитанции!K:K,$E178,Квитанции!F:F,$F178,Квитанции!C:C,0,Квитанции!J:J,1)</f>
        <v>0</v>
      </c>
      <c r="K178" s="46" t="e">
        <f>J178/Ф_2a!J178*100</f>
        <v>#DIV/0!</v>
      </c>
      <c r="L178" s="167">
        <f>SUMIFS(Квитанции!R:R,Квитанции!B:B,J$8,Квитанции!D:D,$B178,Квитанции!E:E,$D178,Квитанции!K:K,$E178,Квитанции!F:F,$F178,Квитанции!C:C,0,Квитанции!J:J,1)</f>
        <v>0</v>
      </c>
      <c r="M178" s="84">
        <f>SUMIFS(Квитанции!Q:Q,Квитанции!B:B,M$8,Квитанции!D:D,$B178,Квитанции!E:E,$D178,Квитанции!K:K,$E178,Квитанции!F:F,$F178,Квитанции!C:C,0,Квитанции!J:J,1)</f>
        <v>0</v>
      </c>
      <c r="N178" s="46" t="e">
        <f>M178/Ф_2a!M178*100</f>
        <v>#DIV/0!</v>
      </c>
      <c r="O178" s="155">
        <f>SUMIFS(Квитанции!R:R,Квитанции!B:B,M$8,Квитанции!D:D,$B178,Квитанции!E:E,$D178,Квитанции!K:K,$E178,Квитанции!F:F,$F178,Квитанции!C:C,0,Квитанции!J:J,1)</f>
        <v>0</v>
      </c>
      <c r="P178" s="72">
        <f>SUMIFS(Квитанции!Q:Q,Квитанции!B:B,P$8,Квитанции!D:D,$B178,Квитанции!E:E,$D178,Квитанции!K:K,$E178,Квитанции!F:F,$F178,Квитанции!C:C,0,Квитанции!J:J,1)</f>
        <v>0</v>
      </c>
      <c r="Q178" s="46" t="e">
        <f>P178/Ф_2a!P178*100</f>
        <v>#DIV/0!</v>
      </c>
      <c r="R178" s="167">
        <f>SUMIFS(Квитанции!R:R,Квитанции!B:B,P$8,Квитанции!D:D,$B178,Квитанции!E:E,$D178,Квитанции!K:K,$E178,Квитанции!F:F,$F178,Квитанции!C:C,0,Квитанции!J:J,1)</f>
        <v>0</v>
      </c>
      <c r="S178" s="84">
        <f>SUMIFS(Квитанции!Q:Q,Квитанции!B:B,S$8,Квитанции!D:D,$B178,Квитанции!E:E,$D178,Квитанции!K:K,$E178,Квитанции!F:F,$F178,Квитанции!C:C,0,Квитанции!J:J,1)</f>
        <v>0</v>
      </c>
      <c r="T178" s="46" t="e">
        <f>S178/Ф_2a!S178*100</f>
        <v>#DIV/0!</v>
      </c>
      <c r="U178" s="155">
        <f>SUMIFS(Квитанции!R:R,Квитанции!B:B,S$8,Квитанции!D:D,$B178,Квитанции!E:E,$D178,Квитанции!K:K,$E178,Квитанции!F:F,$F178,Квитанции!C:C,0,Квитанции!J:J,1)</f>
        <v>0</v>
      </c>
      <c r="V178" s="101">
        <f>G178+J178+M178+P178+S178</f>
        <v>0</v>
      </c>
      <c r="W178" s="51" t="e">
        <f>V178/Ф_2a!V178*100</f>
        <v>#DIV/0!</v>
      </c>
      <c r="X178" s="161">
        <f>I178+L178+O178+R178+U178</f>
        <v>0</v>
      </c>
    </row>
    <row r="179" spans="1:24" x14ac:dyDescent="0.2">
      <c r="A179" s="509"/>
      <c r="B179" s="7" t="s">
        <v>10</v>
      </c>
      <c r="C179" s="494"/>
      <c r="D179" s="313">
        <v>1</v>
      </c>
      <c r="E179" s="314" t="s">
        <v>202</v>
      </c>
      <c r="F179" s="315">
        <v>1</v>
      </c>
      <c r="G179" s="84">
        <f>SUMIFS(Квитанции!Q:Q,Квитанции!B:B,G$8,Квитанции!D:D,$B179,Квитанции!E:E,$D179,Квитанции!K:K,$E179,Квитанции!F:F,$F179,Квитанции!C:C,0,Квитанции!J:J,1)</f>
        <v>0</v>
      </c>
      <c r="H179" s="47" t="e">
        <f>G179/Ф_2a!G179*100</f>
        <v>#DIV/0!</v>
      </c>
      <c r="I179" s="155">
        <f>SUMIFS(Квитанции!R:R,Квитанции!B:B,G$8,Квитанции!D:D,$B179,Квитанции!E:E,$D179,Квитанции!K:K,$E179,Квитанции!F:F,$F179,Квитанции!C:C,0,Квитанции!J:J,1)</f>
        <v>0</v>
      </c>
      <c r="J179" s="72">
        <f>SUMIFS(Квитанции!Q:Q,Квитанции!B:B,J$8,Квитанции!D:D,$B179,Квитанции!E:E,$D179,Квитанции!K:K,$E179,Квитанции!F:F,$F179,Квитанции!C:C,0,Квитанции!J:J,1)</f>
        <v>0</v>
      </c>
      <c r="K179" s="47" t="e">
        <f>J179/Ф_2a!J179*100</f>
        <v>#DIV/0!</v>
      </c>
      <c r="L179" s="167">
        <f>SUMIFS(Квитанции!R:R,Квитанции!B:B,J$8,Квитанции!D:D,$B179,Квитанции!E:E,$D179,Квитанции!K:K,$E179,Квитанции!F:F,$F179,Квитанции!C:C,0,Квитанции!J:J,1)</f>
        <v>0</v>
      </c>
      <c r="M179" s="84">
        <f>SUMIFS(Квитанции!Q:Q,Квитанции!B:B,M$8,Квитанции!D:D,$B179,Квитанции!E:E,$D179,Квитанции!K:K,$E179,Квитанции!F:F,$F179,Квитанции!C:C,0,Квитанции!J:J,1)</f>
        <v>0</v>
      </c>
      <c r="N179" s="47" t="e">
        <f>M179/Ф_2a!M179*100</f>
        <v>#DIV/0!</v>
      </c>
      <c r="O179" s="155">
        <f>SUMIFS(Квитанции!R:R,Квитанции!B:B,M$8,Квитанции!D:D,$B179,Квитанции!E:E,$D179,Квитанции!K:K,$E179,Квитанции!F:F,$F179,Квитанции!C:C,0,Квитанции!J:J,1)</f>
        <v>0</v>
      </c>
      <c r="P179" s="72">
        <f>SUMIFS(Квитанции!Q:Q,Квитанции!B:B,P$8,Квитанции!D:D,$B179,Квитанции!E:E,$D179,Квитанции!K:K,$E179,Квитанции!F:F,$F179,Квитанции!C:C,0,Квитанции!J:J,1)</f>
        <v>0</v>
      </c>
      <c r="Q179" s="47" t="e">
        <f>P179/Ф_2a!P179*100</f>
        <v>#DIV/0!</v>
      </c>
      <c r="R179" s="167">
        <f>SUMIFS(Квитанции!R:R,Квитанции!B:B,P$8,Квитанции!D:D,$B179,Квитанции!E:E,$D179,Квитанции!K:K,$E179,Квитанции!F:F,$F179,Квитанции!C:C,0,Квитанции!J:J,1)</f>
        <v>0</v>
      </c>
      <c r="S179" s="84">
        <f>SUMIFS(Квитанции!Q:Q,Квитанции!B:B,S$8,Квитанции!D:D,$B179,Квитанции!E:E,$D179,Квитанции!K:K,$E179,Квитанции!F:F,$F179,Квитанции!C:C,0,Квитанции!J:J,1)</f>
        <v>0</v>
      </c>
      <c r="T179" s="47" t="e">
        <f>S179/Ф_2a!S179*100</f>
        <v>#DIV/0!</v>
      </c>
      <c r="U179" s="155">
        <f>SUMIFS(Квитанции!R:R,Квитанции!B:B,S$8,Квитанции!D:D,$B179,Квитанции!E:E,$D179,Квитанции!K:K,$E179,Квитанции!F:F,$F179,Квитанции!C:C,0,Квитанции!J:J,1)</f>
        <v>0</v>
      </c>
      <c r="V179" s="28">
        <f>G179+J179+M179+P179+S179</f>
        <v>0</v>
      </c>
      <c r="W179" s="49" t="e">
        <f>V179/Ф_2a!V179*100</f>
        <v>#DIV/0!</v>
      </c>
      <c r="X179" s="158">
        <f>I179+L179+O179+R179+U179</f>
        <v>0</v>
      </c>
    </row>
    <row r="180" spans="1:24" x14ac:dyDescent="0.2">
      <c r="A180" s="509"/>
      <c r="B180" s="7" t="s">
        <v>177</v>
      </c>
      <c r="C180" s="494"/>
      <c r="D180" s="313">
        <v>1</v>
      </c>
      <c r="E180" s="314" t="s">
        <v>202</v>
      </c>
      <c r="F180" s="315">
        <v>1</v>
      </c>
      <c r="G180" s="89">
        <f>SUMIFS(Квитанции!Q:Q,Квитанции!B:B,G$8,Квитанции!D:D,$B180,Квитанции!E:E,$D180,Квитанции!K:K,$E180,Квитанции!F:F,$F180,Квитанции!C:C,0,Квитанции!J:J,1)</f>
        <v>0</v>
      </c>
      <c r="H180" s="47" t="e">
        <f>G180/Ф_2a!G180*100</f>
        <v>#DIV/0!</v>
      </c>
      <c r="I180" s="160">
        <f>SUMIFS(Квитанции!R:R,Квитанции!B:B,G$8,Квитанции!D:D,$B180,Квитанции!E:E,$D180,Квитанции!K:K,$E180,Квитанции!F:F,$F180,Квитанции!C:C,0,Квитанции!J:J,1)</f>
        <v>0</v>
      </c>
      <c r="J180" s="72">
        <f>SUMIFS(Квитанции!Q:Q,Квитанции!B:B,J$8,Квитанции!D:D,$B180,Квитанции!E:E,$D180,Квитанции!K:K,$E180,Квитанции!F:F,$F180,Квитанции!C:C,0,Квитанции!J:J,1)</f>
        <v>0</v>
      </c>
      <c r="K180" s="47" t="e">
        <f>J180/Ф_2a!J180*100</f>
        <v>#DIV/0!</v>
      </c>
      <c r="L180" s="167">
        <f>SUMIFS(Квитанции!R:R,Квитанции!B:B,J$8,Квитанции!D:D,$B180,Квитанции!E:E,$D180,Квитанции!K:K,$E180,Квитанции!F:F,$F180,Квитанции!C:C,0,Квитанции!J:J,1)</f>
        <v>0</v>
      </c>
      <c r="M180" s="84">
        <f>SUMIFS(Квитанции!Q:Q,Квитанции!B:B,M$8,Квитанции!D:D,$B180,Квитанции!E:E,$D180,Квитанции!K:K,$E180,Квитанции!F:F,$F180,Квитанции!C:C,0,Квитанции!J:J,1)</f>
        <v>0</v>
      </c>
      <c r="N180" s="47" t="e">
        <f>M180/Ф_2a!M180*100</f>
        <v>#DIV/0!</v>
      </c>
      <c r="O180" s="155">
        <f>SUMIFS(Квитанции!R:R,Квитанции!B:B,M$8,Квитанции!D:D,$B180,Квитанции!E:E,$D180,Квитанции!K:K,$E180,Квитанции!F:F,$F180,Квитанции!C:C,0,Квитанции!J:J,1)</f>
        <v>0</v>
      </c>
      <c r="P180" s="72">
        <f>SUMIFS(Квитанции!Q:Q,Квитанции!B:B,P$8,Квитанции!D:D,$B180,Квитанции!E:E,$D180,Квитанции!K:K,$E180,Квитанции!F:F,$F180,Квитанции!C:C,0,Квитанции!J:J,1)</f>
        <v>0</v>
      </c>
      <c r="Q180" s="47" t="e">
        <f>P180/Ф_2a!P180*100</f>
        <v>#DIV/0!</v>
      </c>
      <c r="R180" s="167">
        <f>SUMIFS(Квитанции!R:R,Квитанции!B:B,P$8,Квитанции!D:D,$B180,Квитанции!E:E,$D180,Квитанции!K:K,$E180,Квитанции!F:F,$F180,Квитанции!C:C,0,Квитанции!J:J,1)</f>
        <v>0</v>
      </c>
      <c r="S180" s="84">
        <f>SUMIFS(Квитанции!Q:Q,Квитанции!B:B,S$8,Квитанции!D:D,$B180,Квитанции!E:E,$D180,Квитанции!K:K,$E180,Квитанции!F:F,$F180,Квитанции!C:C,0,Квитанции!J:J,1)</f>
        <v>0</v>
      </c>
      <c r="T180" s="47" t="e">
        <f>S180/Ф_2a!S180*100</f>
        <v>#DIV/0!</v>
      </c>
      <c r="U180" s="155">
        <f>SUMIFS(Квитанции!R:R,Квитанции!B:B,S$8,Квитанции!D:D,$B180,Квитанции!E:E,$D180,Квитанции!K:K,$E180,Квитанции!F:F,$F180,Квитанции!C:C,0,Квитанции!J:J,1)</f>
        <v>0</v>
      </c>
      <c r="V180" s="102">
        <f>G180+J180+M180+P180+S180</f>
        <v>0</v>
      </c>
      <c r="W180" s="49" t="e">
        <f>V180/Ф_2a!V180*100</f>
        <v>#DIV/0!</v>
      </c>
      <c r="X180" s="158">
        <f>I180+L180+O180+R180+U180</f>
        <v>0</v>
      </c>
    </row>
    <row r="181" spans="1:24" ht="12.75" thickBot="1" x14ac:dyDescent="0.25">
      <c r="A181" s="509"/>
      <c r="B181" s="8" t="s">
        <v>178</v>
      </c>
      <c r="C181" s="495"/>
      <c r="D181" s="313"/>
      <c r="E181" s="314"/>
      <c r="F181" s="315"/>
      <c r="G181" s="85">
        <f>G178+G179+G180</f>
        <v>0</v>
      </c>
      <c r="H181" s="50" t="e">
        <f>G181/Ф_2a!G181*100</f>
        <v>#DIV/0!</v>
      </c>
      <c r="I181" s="156">
        <f t="shared" ref="I181:X181" si="102">I178+I179+I180</f>
        <v>0</v>
      </c>
      <c r="J181" s="73">
        <f t="shared" si="102"/>
        <v>0</v>
      </c>
      <c r="K181" s="50" t="e">
        <f>J181/Ф_2a!J181*100</f>
        <v>#DIV/0!</v>
      </c>
      <c r="L181" s="168">
        <f t="shared" si="102"/>
        <v>0</v>
      </c>
      <c r="M181" s="85">
        <f t="shared" si="102"/>
        <v>0</v>
      </c>
      <c r="N181" s="50" t="e">
        <f>M181/Ф_2a!M181*100</f>
        <v>#DIV/0!</v>
      </c>
      <c r="O181" s="156">
        <f t="shared" si="102"/>
        <v>0</v>
      </c>
      <c r="P181" s="73">
        <f t="shared" si="102"/>
        <v>0</v>
      </c>
      <c r="Q181" s="50" t="e">
        <f>P181/Ф_2a!P181*100</f>
        <v>#DIV/0!</v>
      </c>
      <c r="R181" s="168">
        <f t="shared" si="102"/>
        <v>0</v>
      </c>
      <c r="S181" s="85">
        <f t="shared" si="102"/>
        <v>0</v>
      </c>
      <c r="T181" s="50" t="e">
        <f>S181/Ф_2a!S181*100</f>
        <v>#DIV/0!</v>
      </c>
      <c r="U181" s="156">
        <f t="shared" si="102"/>
        <v>0</v>
      </c>
      <c r="V181" s="77">
        <f t="shared" si="102"/>
        <v>0</v>
      </c>
      <c r="W181" s="50" t="e">
        <f>V181/Ф_2a!V181*100</f>
        <v>#DIV/0!</v>
      </c>
      <c r="X181" s="162">
        <f t="shared" si="102"/>
        <v>0</v>
      </c>
    </row>
    <row r="182" spans="1:24" x14ac:dyDescent="0.2">
      <c r="A182" s="509"/>
      <c r="B182" s="5" t="s">
        <v>176</v>
      </c>
      <c r="C182" s="493" t="s">
        <v>17</v>
      </c>
      <c r="D182" s="313">
        <v>3</v>
      </c>
      <c r="E182" s="314" t="s">
        <v>202</v>
      </c>
      <c r="F182" s="315">
        <v>1</v>
      </c>
      <c r="G182" s="145">
        <f>SUMIFS(Квитанции!Q:Q,Квитанции!B:B,G$8,Квитанции!D:D,$B182,Квитанции!E:E,$D182,Квитанции!K:K,$E182,Квитанции!F:F,$F182,Квитанции!C:C,0,Квитанции!J:J,1)</f>
        <v>0</v>
      </c>
      <c r="H182" s="46" t="e">
        <f>G182/Ф_2a!G182*100</f>
        <v>#DIV/0!</v>
      </c>
      <c r="I182" s="198">
        <f>SUMIFS(Квитанции!R:R,Квитанции!B:B,G$8,Квитанции!D:D,$B182,Квитанции!E:E,$D182,Квитанции!K:K,$E182,Квитанции!F:F,$F182,Квитанции!C:C,0,Квитанции!J:J,1)</f>
        <v>0</v>
      </c>
      <c r="J182" s="72">
        <f>SUMIFS(Квитанции!Q:Q,Квитанции!B:B,J$8,Квитанции!D:D,$B182,Квитанции!E:E,$D182,Квитанции!K:K,$E182,Квитанции!F:F,$F182,Квитанции!C:C,0,Квитанции!J:J,1)</f>
        <v>0</v>
      </c>
      <c r="K182" s="46" t="e">
        <f>J182/Ф_2a!J182*100</f>
        <v>#DIV/0!</v>
      </c>
      <c r="L182" s="167">
        <f>SUMIFS(Квитанции!R:R,Квитанции!B:B,J$8,Квитанции!D:D,$B182,Квитанции!E:E,$D182,Квитанции!K:K,$E182,Квитанции!F:F,$F182,Квитанции!C:C,0,Квитанции!J:J,1)</f>
        <v>0</v>
      </c>
      <c r="M182" s="84">
        <f>SUMIFS(Квитанции!Q:Q,Квитанции!B:B,M$8,Квитанции!D:D,$B182,Квитанции!E:E,$D182,Квитанции!K:K,$E182,Квитанции!F:F,$F182,Квитанции!C:C,0,Квитанции!J:J,1)</f>
        <v>0</v>
      </c>
      <c r="N182" s="46" t="e">
        <f>M182/Ф_2a!M182*100</f>
        <v>#DIV/0!</v>
      </c>
      <c r="O182" s="155">
        <f>SUMIFS(Квитанции!R:R,Квитанции!B:B,M$8,Квитанции!D:D,$B182,Квитанции!E:E,$D182,Квитанции!K:K,$E182,Квитанции!F:F,$F182,Квитанции!C:C,0,Квитанции!J:J,1)</f>
        <v>0</v>
      </c>
      <c r="P182" s="72">
        <f>SUMIFS(Квитанции!Q:Q,Квитанции!B:B,P$8,Квитанции!D:D,$B182,Квитанции!E:E,$D182,Квитанции!K:K,$E182,Квитанции!F:F,$F182,Квитанции!C:C,0,Квитанции!J:J,1)</f>
        <v>0</v>
      </c>
      <c r="Q182" s="46" t="e">
        <f>P182/Ф_2a!P182*100</f>
        <v>#DIV/0!</v>
      </c>
      <c r="R182" s="167">
        <f>SUMIFS(Квитанции!R:R,Квитанции!B:B,P$8,Квитанции!D:D,$B182,Квитанции!E:E,$D182,Квитанции!K:K,$E182,Квитанции!F:F,$F182,Квитанции!C:C,0,Квитанции!J:J,1)</f>
        <v>0</v>
      </c>
      <c r="S182" s="84">
        <f>SUMIFS(Квитанции!Q:Q,Квитанции!B:B,S$8,Квитанции!D:D,$B182,Квитанции!E:E,$D182,Квитанции!K:K,$E182,Квитанции!F:F,$F182,Квитанции!C:C,0,Квитанции!J:J,1)</f>
        <v>0</v>
      </c>
      <c r="T182" s="46" t="e">
        <f>S182/Ф_2a!S182*100</f>
        <v>#DIV/0!</v>
      </c>
      <c r="U182" s="155">
        <f>SUMIFS(Квитанции!R:R,Квитанции!B:B,S$8,Квитанции!D:D,$B182,Квитанции!E:E,$D182,Квитанции!K:K,$E182,Квитанции!F:F,$F182,Квитанции!C:C,0,Квитанции!J:J,1)</f>
        <v>0</v>
      </c>
      <c r="V182" s="101">
        <f>G182+J182+M182+P182+S182</f>
        <v>0</v>
      </c>
      <c r="W182" s="51" t="e">
        <f>V182/Ф_2a!V182*100</f>
        <v>#DIV/0!</v>
      </c>
      <c r="X182" s="161">
        <f>I182+L182+O182+R182+U182</f>
        <v>0</v>
      </c>
    </row>
    <row r="183" spans="1:24" x14ac:dyDescent="0.2">
      <c r="A183" s="509"/>
      <c r="B183" s="7" t="s">
        <v>10</v>
      </c>
      <c r="C183" s="494"/>
      <c r="D183" s="313">
        <v>3</v>
      </c>
      <c r="E183" s="314" t="s">
        <v>202</v>
      </c>
      <c r="F183" s="315">
        <v>1</v>
      </c>
      <c r="G183" s="84">
        <f>SUMIFS(Квитанции!Q:Q,Квитанции!B:B,G$8,Квитанции!D:D,$B183,Квитанции!E:E,$D183,Квитанции!K:K,$E183,Квитанции!F:F,$F183,Квитанции!C:C,0,Квитанции!J:J,1)</f>
        <v>0</v>
      </c>
      <c r="H183" s="47" t="e">
        <f>G183/Ф_2a!G183*100</f>
        <v>#DIV/0!</v>
      </c>
      <c r="I183" s="155">
        <f>SUMIFS(Квитанции!R:R,Квитанции!B:B,G$8,Квитанции!D:D,$B183,Квитанции!E:E,$D183,Квитанции!K:K,$E183,Квитанции!F:F,$F183,Квитанции!C:C,0,Квитанции!J:J,1)</f>
        <v>0</v>
      </c>
      <c r="J183" s="72">
        <f>SUMIFS(Квитанции!Q:Q,Квитанции!B:B,J$8,Квитанции!D:D,$B183,Квитанции!E:E,$D183,Квитанции!K:K,$E183,Квитанции!F:F,$F183,Квитанции!C:C,0,Квитанции!J:J,1)</f>
        <v>0</v>
      </c>
      <c r="K183" s="47" t="e">
        <f>J183/Ф_2a!J183*100</f>
        <v>#DIV/0!</v>
      </c>
      <c r="L183" s="167">
        <f>SUMIFS(Квитанции!R:R,Квитанции!B:B,J$8,Квитанции!D:D,$B183,Квитанции!E:E,$D183,Квитанции!K:K,$E183,Квитанции!F:F,$F183,Квитанции!C:C,0,Квитанции!J:J,1)</f>
        <v>0</v>
      </c>
      <c r="M183" s="84">
        <f>SUMIFS(Квитанции!Q:Q,Квитанции!B:B,M$8,Квитанции!D:D,$B183,Квитанции!E:E,$D183,Квитанции!K:K,$E183,Квитанции!F:F,$F183,Квитанции!C:C,0,Квитанции!J:J,1)</f>
        <v>0</v>
      </c>
      <c r="N183" s="47" t="e">
        <f>M183/Ф_2a!M183*100</f>
        <v>#DIV/0!</v>
      </c>
      <c r="O183" s="155">
        <f>SUMIFS(Квитанции!R:R,Квитанции!B:B,M$8,Квитанции!D:D,$B183,Квитанции!E:E,$D183,Квитанции!K:K,$E183,Квитанции!F:F,$F183,Квитанции!C:C,0,Квитанции!J:J,1)</f>
        <v>0</v>
      </c>
      <c r="P183" s="72">
        <f>SUMIFS(Квитанции!Q:Q,Квитанции!B:B,P$8,Квитанции!D:D,$B183,Квитанции!E:E,$D183,Квитанции!K:K,$E183,Квитанции!F:F,$F183,Квитанции!C:C,0,Квитанции!J:J,1)</f>
        <v>0</v>
      </c>
      <c r="Q183" s="47" t="e">
        <f>P183/Ф_2a!P183*100</f>
        <v>#DIV/0!</v>
      </c>
      <c r="R183" s="167">
        <f>SUMIFS(Квитанции!R:R,Квитанции!B:B,P$8,Квитанции!D:D,$B183,Квитанции!E:E,$D183,Квитанции!K:K,$E183,Квитанции!F:F,$F183,Квитанции!C:C,0,Квитанции!J:J,1)</f>
        <v>0</v>
      </c>
      <c r="S183" s="84">
        <f>SUMIFS(Квитанции!Q:Q,Квитанции!B:B,S$8,Квитанции!D:D,$B183,Квитанции!E:E,$D183,Квитанции!K:K,$E183,Квитанции!F:F,$F183,Квитанции!C:C,0,Квитанции!J:J,1)</f>
        <v>0</v>
      </c>
      <c r="T183" s="47" t="e">
        <f>S183/Ф_2a!S183*100</f>
        <v>#DIV/0!</v>
      </c>
      <c r="U183" s="155">
        <f>SUMIFS(Квитанции!R:R,Квитанции!B:B,S$8,Квитанции!D:D,$B183,Квитанции!E:E,$D183,Квитанции!K:K,$E183,Квитанции!F:F,$F183,Квитанции!C:C,0,Квитанции!J:J,1)</f>
        <v>0</v>
      </c>
      <c r="V183" s="28">
        <f>G183+J183+M183+P183+S183</f>
        <v>0</v>
      </c>
      <c r="W183" s="49" t="e">
        <f>V183/Ф_2a!V183*100</f>
        <v>#DIV/0!</v>
      </c>
      <c r="X183" s="158">
        <f>I183+L183+O183+R183+U183</f>
        <v>0</v>
      </c>
    </row>
    <row r="184" spans="1:24" x14ac:dyDescent="0.2">
      <c r="A184" s="509"/>
      <c r="B184" s="7" t="s">
        <v>177</v>
      </c>
      <c r="C184" s="494"/>
      <c r="D184" s="313">
        <v>3</v>
      </c>
      <c r="E184" s="314" t="s">
        <v>202</v>
      </c>
      <c r="F184" s="315">
        <v>1</v>
      </c>
      <c r="G184" s="89">
        <f>SUMIFS(Квитанции!Q:Q,Квитанции!B:B,G$8,Квитанции!D:D,$B184,Квитанции!E:E,$D184,Квитанции!K:K,$E184,Квитанции!F:F,$F184,Квитанции!C:C,0,Квитанции!J:J,1)</f>
        <v>0</v>
      </c>
      <c r="H184" s="47" t="e">
        <f>G184/Ф_2a!G184*100</f>
        <v>#DIV/0!</v>
      </c>
      <c r="I184" s="160">
        <f>SUMIFS(Квитанции!R:R,Квитанции!B:B,G$8,Квитанции!D:D,$B184,Квитанции!E:E,$D184,Квитанции!K:K,$E184,Квитанции!F:F,$F184,Квитанции!C:C,0,Квитанции!J:J,1)</f>
        <v>0</v>
      </c>
      <c r="J184" s="72">
        <f>SUMIFS(Квитанции!Q:Q,Квитанции!B:B,J$8,Квитанции!D:D,$B184,Квитанции!E:E,$D184,Квитанции!K:K,$E184,Квитанции!F:F,$F184,Квитанции!C:C,0,Квитанции!J:J,1)</f>
        <v>0</v>
      </c>
      <c r="K184" s="47" t="e">
        <f>J184/Ф_2a!J184*100</f>
        <v>#DIV/0!</v>
      </c>
      <c r="L184" s="167">
        <f>SUMIFS(Квитанции!R:R,Квитанции!B:B,J$8,Квитанции!D:D,$B184,Квитанции!E:E,$D184,Квитанции!K:K,$E184,Квитанции!F:F,$F184,Квитанции!C:C,0,Квитанции!J:J,1)</f>
        <v>0</v>
      </c>
      <c r="M184" s="84">
        <f>SUMIFS(Квитанции!Q:Q,Квитанции!B:B,M$8,Квитанции!D:D,$B184,Квитанции!E:E,$D184,Квитанции!K:K,$E184,Квитанции!F:F,$F184,Квитанции!C:C,0,Квитанции!J:J,1)</f>
        <v>0</v>
      </c>
      <c r="N184" s="47" t="e">
        <f>M184/Ф_2a!M184*100</f>
        <v>#DIV/0!</v>
      </c>
      <c r="O184" s="155">
        <f>SUMIFS(Квитанции!R:R,Квитанции!B:B,M$8,Квитанции!D:D,$B184,Квитанции!E:E,$D184,Квитанции!K:K,$E184,Квитанции!F:F,$F184,Квитанции!C:C,0,Квитанции!J:J,1)</f>
        <v>0</v>
      </c>
      <c r="P184" s="72">
        <f>SUMIFS(Квитанции!Q:Q,Квитанции!B:B,P$8,Квитанции!D:D,$B184,Квитанции!E:E,$D184,Квитанции!K:K,$E184,Квитанции!F:F,$F184,Квитанции!C:C,0,Квитанции!J:J,1)</f>
        <v>0</v>
      </c>
      <c r="Q184" s="47" t="e">
        <f>P184/Ф_2a!P184*100</f>
        <v>#DIV/0!</v>
      </c>
      <c r="R184" s="167">
        <f>SUMIFS(Квитанции!R:R,Квитанции!B:B,P$8,Квитанции!D:D,$B184,Квитанции!E:E,$D184,Квитанции!K:K,$E184,Квитанции!F:F,$F184,Квитанции!C:C,0,Квитанции!J:J,1)</f>
        <v>0</v>
      </c>
      <c r="S184" s="84">
        <f>SUMIFS(Квитанции!Q:Q,Квитанции!B:B,S$8,Квитанции!D:D,$B184,Квитанции!E:E,$D184,Квитанции!K:K,$E184,Квитанции!F:F,$F184,Квитанции!C:C,0,Квитанции!J:J,1)</f>
        <v>0</v>
      </c>
      <c r="T184" s="47" t="e">
        <f>S184/Ф_2a!S184*100</f>
        <v>#DIV/0!</v>
      </c>
      <c r="U184" s="155">
        <f>SUMIFS(Квитанции!R:R,Квитанции!B:B,S$8,Квитанции!D:D,$B184,Квитанции!E:E,$D184,Квитанции!K:K,$E184,Квитанции!F:F,$F184,Квитанции!C:C,0,Квитанции!J:J,1)</f>
        <v>0</v>
      </c>
      <c r="V184" s="102">
        <f>G184+J184+M184+P184+S184</f>
        <v>0</v>
      </c>
      <c r="W184" s="49" t="e">
        <f>V184/Ф_2a!V184*100</f>
        <v>#DIV/0!</v>
      </c>
      <c r="X184" s="158">
        <f>I184+L184+O184+R184+U184</f>
        <v>0</v>
      </c>
    </row>
    <row r="185" spans="1:24" ht="12.75" thickBot="1" x14ac:dyDescent="0.25">
      <c r="A185" s="509"/>
      <c r="B185" s="8" t="s">
        <v>178</v>
      </c>
      <c r="C185" s="495"/>
      <c r="D185" s="313"/>
      <c r="E185" s="314"/>
      <c r="F185" s="315"/>
      <c r="G185" s="85">
        <f>G182+G183+G184</f>
        <v>0</v>
      </c>
      <c r="H185" s="50" t="e">
        <f>G185/Ф_2a!G185*100</f>
        <v>#DIV/0!</v>
      </c>
      <c r="I185" s="156">
        <f t="shared" ref="I185:X185" si="103">I182+I183+I184</f>
        <v>0</v>
      </c>
      <c r="J185" s="73">
        <f t="shared" si="103"/>
        <v>0</v>
      </c>
      <c r="K185" s="50" t="e">
        <f>J185/Ф_2a!J185*100</f>
        <v>#DIV/0!</v>
      </c>
      <c r="L185" s="168">
        <f t="shared" si="103"/>
        <v>0</v>
      </c>
      <c r="M185" s="85">
        <f t="shared" si="103"/>
        <v>0</v>
      </c>
      <c r="N185" s="50" t="e">
        <f>M185/Ф_2a!M185*100</f>
        <v>#DIV/0!</v>
      </c>
      <c r="O185" s="156">
        <f t="shared" si="103"/>
        <v>0</v>
      </c>
      <c r="P185" s="73">
        <f t="shared" si="103"/>
        <v>0</v>
      </c>
      <c r="Q185" s="50" t="e">
        <f>P185/Ф_2a!P185*100</f>
        <v>#DIV/0!</v>
      </c>
      <c r="R185" s="168">
        <f t="shared" si="103"/>
        <v>0</v>
      </c>
      <c r="S185" s="85">
        <f t="shared" si="103"/>
        <v>0</v>
      </c>
      <c r="T185" s="50" t="e">
        <f>S185/Ф_2a!S185*100</f>
        <v>#DIV/0!</v>
      </c>
      <c r="U185" s="156">
        <f t="shared" si="103"/>
        <v>0</v>
      </c>
      <c r="V185" s="77">
        <f t="shared" si="103"/>
        <v>0</v>
      </c>
      <c r="W185" s="50" t="e">
        <f>V185/Ф_2a!V185*100</f>
        <v>#DIV/0!</v>
      </c>
      <c r="X185" s="162">
        <f t="shared" si="103"/>
        <v>0</v>
      </c>
    </row>
    <row r="186" spans="1:24" x14ac:dyDescent="0.2">
      <c r="A186" s="509"/>
      <c r="B186" s="5" t="s">
        <v>176</v>
      </c>
      <c r="C186" s="493" t="s">
        <v>18</v>
      </c>
      <c r="D186" s="313"/>
      <c r="E186" s="314"/>
      <c r="F186" s="315"/>
      <c r="G186" s="83">
        <f>G178+G182</f>
        <v>0</v>
      </c>
      <c r="H186" s="51" t="e">
        <f>G186/Ф_2a!G186*100</f>
        <v>#DIV/0!</v>
      </c>
      <c r="I186" s="154">
        <f t="shared" ref="I186:U186" si="104">I178+I182</f>
        <v>0</v>
      </c>
      <c r="J186" s="71">
        <f t="shared" si="104"/>
        <v>0</v>
      </c>
      <c r="K186" s="51" t="e">
        <f>J186/Ф_2a!J186*100</f>
        <v>#DIV/0!</v>
      </c>
      <c r="L186" s="166">
        <f t="shared" si="104"/>
        <v>0</v>
      </c>
      <c r="M186" s="83">
        <f t="shared" si="104"/>
        <v>0</v>
      </c>
      <c r="N186" s="51" t="e">
        <f>M186/Ф_2a!M186*100</f>
        <v>#DIV/0!</v>
      </c>
      <c r="O186" s="154">
        <f t="shared" si="104"/>
        <v>0</v>
      </c>
      <c r="P186" s="71">
        <f t="shared" si="104"/>
        <v>0</v>
      </c>
      <c r="Q186" s="51" t="e">
        <f>P186/Ф_2a!P186*100</f>
        <v>#DIV/0!</v>
      </c>
      <c r="R186" s="166">
        <f t="shared" si="104"/>
        <v>0</v>
      </c>
      <c r="S186" s="83">
        <f t="shared" si="104"/>
        <v>0</v>
      </c>
      <c r="T186" s="51" t="e">
        <f>S186/Ф_2a!S186*100</f>
        <v>#DIV/0!</v>
      </c>
      <c r="U186" s="154">
        <f t="shared" si="104"/>
        <v>0</v>
      </c>
      <c r="V186" s="101">
        <f>G186+J186+M186+P186+S186</f>
        <v>0</v>
      </c>
      <c r="W186" s="51" t="e">
        <f>V186/Ф_2a!V186*100</f>
        <v>#DIV/0!</v>
      </c>
      <c r="X186" s="161">
        <f>I186+L186+O186+R186+U186</f>
        <v>0</v>
      </c>
    </row>
    <row r="187" spans="1:24" x14ac:dyDescent="0.2">
      <c r="A187" s="509"/>
      <c r="B187" s="7" t="s">
        <v>10</v>
      </c>
      <c r="C187" s="494"/>
      <c r="D187" s="313"/>
      <c r="E187" s="314"/>
      <c r="F187" s="315"/>
      <c r="G187" s="84">
        <f t="shared" ref="G187:U188" si="105">G179+G183</f>
        <v>0</v>
      </c>
      <c r="H187" s="49" t="e">
        <f>G187/Ф_2a!G187*100</f>
        <v>#DIV/0!</v>
      </c>
      <c r="I187" s="155">
        <f t="shared" si="105"/>
        <v>0</v>
      </c>
      <c r="J187" s="72">
        <f t="shared" si="105"/>
        <v>0</v>
      </c>
      <c r="K187" s="49" t="e">
        <f>J187/Ф_2a!J187*100</f>
        <v>#DIV/0!</v>
      </c>
      <c r="L187" s="167">
        <f t="shared" si="105"/>
        <v>0</v>
      </c>
      <c r="M187" s="84">
        <f t="shared" si="105"/>
        <v>0</v>
      </c>
      <c r="N187" s="49" t="e">
        <f>M187/Ф_2a!M187*100</f>
        <v>#DIV/0!</v>
      </c>
      <c r="O187" s="155">
        <f t="shared" si="105"/>
        <v>0</v>
      </c>
      <c r="P187" s="72">
        <f t="shared" si="105"/>
        <v>0</v>
      </c>
      <c r="Q187" s="49" t="e">
        <f>P187/Ф_2a!P187*100</f>
        <v>#DIV/0!</v>
      </c>
      <c r="R187" s="167">
        <f t="shared" si="105"/>
        <v>0</v>
      </c>
      <c r="S187" s="84">
        <f t="shared" si="105"/>
        <v>0</v>
      </c>
      <c r="T187" s="49" t="e">
        <f>S187/Ф_2a!S187*100</f>
        <v>#DIV/0!</v>
      </c>
      <c r="U187" s="155">
        <f t="shared" si="105"/>
        <v>0</v>
      </c>
      <c r="V187" s="28">
        <f>G187+J187+M187+P187+S187</f>
        <v>0</v>
      </c>
      <c r="W187" s="49" t="e">
        <f>V187/Ф_2a!V187*100</f>
        <v>#DIV/0!</v>
      </c>
      <c r="X187" s="158">
        <f>I187+L187+O187+R187+U187</f>
        <v>0</v>
      </c>
    </row>
    <row r="188" spans="1:24" x14ac:dyDescent="0.2">
      <c r="A188" s="509"/>
      <c r="B188" s="7" t="s">
        <v>177</v>
      </c>
      <c r="C188" s="494"/>
      <c r="D188" s="313"/>
      <c r="E188" s="314"/>
      <c r="F188" s="315"/>
      <c r="G188" s="84">
        <f t="shared" si="105"/>
        <v>0</v>
      </c>
      <c r="H188" s="49" t="e">
        <f>G188/Ф_2a!G188*100</f>
        <v>#DIV/0!</v>
      </c>
      <c r="I188" s="155">
        <f t="shared" si="105"/>
        <v>0</v>
      </c>
      <c r="J188" s="72">
        <f t="shared" si="105"/>
        <v>0</v>
      </c>
      <c r="K188" s="49" t="e">
        <f>J188/Ф_2a!J188*100</f>
        <v>#DIV/0!</v>
      </c>
      <c r="L188" s="167">
        <f t="shared" si="105"/>
        <v>0</v>
      </c>
      <c r="M188" s="84">
        <f t="shared" si="105"/>
        <v>0</v>
      </c>
      <c r="N188" s="49" t="e">
        <f>M188/Ф_2a!M188*100</f>
        <v>#DIV/0!</v>
      </c>
      <c r="O188" s="155">
        <f t="shared" si="105"/>
        <v>0</v>
      </c>
      <c r="P188" s="72">
        <f t="shared" si="105"/>
        <v>0</v>
      </c>
      <c r="Q188" s="49" t="e">
        <f>P188/Ф_2a!P188*100</f>
        <v>#DIV/0!</v>
      </c>
      <c r="R188" s="167">
        <f t="shared" si="105"/>
        <v>0</v>
      </c>
      <c r="S188" s="84">
        <f t="shared" si="105"/>
        <v>0</v>
      </c>
      <c r="T188" s="49" t="e">
        <f>S188/Ф_2a!S188*100</f>
        <v>#DIV/0!</v>
      </c>
      <c r="U188" s="155">
        <f t="shared" si="105"/>
        <v>0</v>
      </c>
      <c r="V188" s="102">
        <f>G188+J188+M188+P188+S188</f>
        <v>0</v>
      </c>
      <c r="W188" s="49" t="e">
        <f>V188/Ф_2a!V188*100</f>
        <v>#DIV/0!</v>
      </c>
      <c r="X188" s="158">
        <f>I188+L188+O188+R188+U188</f>
        <v>0</v>
      </c>
    </row>
    <row r="189" spans="1:24" ht="12.75" thickBot="1" x14ac:dyDescent="0.25">
      <c r="A189" s="509"/>
      <c r="B189" s="8" t="s">
        <v>178</v>
      </c>
      <c r="C189" s="495"/>
      <c r="D189" s="313"/>
      <c r="E189" s="314"/>
      <c r="F189" s="315"/>
      <c r="G189" s="85">
        <f>G186+G187+G188</f>
        <v>0</v>
      </c>
      <c r="H189" s="50" t="e">
        <f>G189/Ф_2a!G189*100</f>
        <v>#DIV/0!</v>
      </c>
      <c r="I189" s="156">
        <f t="shared" ref="I189:X189" si="106">I186+I187+I188</f>
        <v>0</v>
      </c>
      <c r="J189" s="73">
        <f t="shared" si="106"/>
        <v>0</v>
      </c>
      <c r="K189" s="50" t="e">
        <f>J189/Ф_2a!J189*100</f>
        <v>#DIV/0!</v>
      </c>
      <c r="L189" s="168">
        <f t="shared" si="106"/>
        <v>0</v>
      </c>
      <c r="M189" s="85">
        <f t="shared" si="106"/>
        <v>0</v>
      </c>
      <c r="N189" s="50" t="e">
        <f>M189/Ф_2a!M189*100</f>
        <v>#DIV/0!</v>
      </c>
      <c r="O189" s="156">
        <f t="shared" si="106"/>
        <v>0</v>
      </c>
      <c r="P189" s="73">
        <f t="shared" si="106"/>
        <v>0</v>
      </c>
      <c r="Q189" s="50" t="e">
        <f>P189/Ф_2a!P189*100</f>
        <v>#DIV/0!</v>
      </c>
      <c r="R189" s="168">
        <f t="shared" si="106"/>
        <v>0</v>
      </c>
      <c r="S189" s="85">
        <f t="shared" si="106"/>
        <v>0</v>
      </c>
      <c r="T189" s="50" t="e">
        <f>S189/Ф_2a!S189*100</f>
        <v>#DIV/0!</v>
      </c>
      <c r="U189" s="156">
        <f t="shared" si="106"/>
        <v>0</v>
      </c>
      <c r="V189" s="77">
        <f t="shared" si="106"/>
        <v>0</v>
      </c>
      <c r="W189" s="50" t="e">
        <f>V189/Ф_2a!V189*100</f>
        <v>#DIV/0!</v>
      </c>
      <c r="X189" s="162">
        <f t="shared" si="106"/>
        <v>0</v>
      </c>
    </row>
    <row r="190" spans="1:24" x14ac:dyDescent="0.2">
      <c r="A190" s="508" t="s">
        <v>35</v>
      </c>
      <c r="B190" s="5" t="s">
        <v>176</v>
      </c>
      <c r="C190" s="493" t="s">
        <v>16</v>
      </c>
      <c r="D190" s="313">
        <v>1</v>
      </c>
      <c r="E190" s="314" t="s">
        <v>202</v>
      </c>
      <c r="F190" s="315">
        <v>2</v>
      </c>
      <c r="G190" s="145">
        <f>SUMIFS(Квитанции!Q:Q,Квитанции!B:B,G$8,Квитанции!D:D,$B190,Квитанции!E:E,$D190,Квитанции!K:K,$E190,Квитанции!F:F,$F190,Квитанции!C:C,0,Квитанции!J:J,1)</f>
        <v>0</v>
      </c>
      <c r="H190" s="46" t="e">
        <f>G190/Ф_2a!G190*100</f>
        <v>#DIV/0!</v>
      </c>
      <c r="I190" s="198">
        <f>SUMIFS(Квитанции!R:R,Квитанции!B:B,G$8,Квитанции!D:D,$B190,Квитанции!E:E,$D190,Квитанции!K:K,$E190,Квитанции!F:F,$F190,Квитанции!C:C,0,Квитанции!J:J,1)</f>
        <v>0</v>
      </c>
      <c r="J190" s="72">
        <f>SUMIFS(Квитанции!Q:Q,Квитанции!B:B,J$8,Квитанции!D:D,$B190,Квитанции!E:E,$D190,Квитанции!K:K,$E190,Квитанции!F:F,$F190,Квитанции!C:C,0,Квитанции!J:J,1)</f>
        <v>0</v>
      </c>
      <c r="K190" s="46" t="e">
        <f>J190/Ф_2a!J190*100</f>
        <v>#DIV/0!</v>
      </c>
      <c r="L190" s="167">
        <f>SUMIFS(Квитанции!R:R,Квитанции!B:B,J$8,Квитанции!D:D,$B190,Квитанции!E:E,$D190,Квитанции!K:K,$E190,Квитанции!F:F,$F190,Квитанции!C:C,0,Квитанции!J:J,1)</f>
        <v>0</v>
      </c>
      <c r="M190" s="84">
        <f>SUMIFS(Квитанции!Q:Q,Квитанции!B:B,M$8,Квитанции!D:D,$B190,Квитанции!E:E,$D190,Квитанции!K:K,$E190,Квитанции!F:F,$F190,Квитанции!C:C,0,Квитанции!J:J,1)</f>
        <v>0</v>
      </c>
      <c r="N190" s="46" t="e">
        <f>M190/Ф_2a!M190*100</f>
        <v>#DIV/0!</v>
      </c>
      <c r="O190" s="155">
        <f>SUMIFS(Квитанции!R:R,Квитанции!B:B,M$8,Квитанции!D:D,$B190,Квитанции!E:E,$D190,Квитанции!K:K,$E190,Квитанции!F:F,$F190,Квитанции!C:C,0,Квитанции!J:J,1)</f>
        <v>0</v>
      </c>
      <c r="P190" s="72">
        <f>SUMIFS(Квитанции!Q:Q,Квитанции!B:B,P$8,Квитанции!D:D,$B190,Квитанции!E:E,$D190,Квитанции!K:K,$E190,Квитанции!F:F,$F190,Квитанции!C:C,0,Квитанции!J:J,1)</f>
        <v>0</v>
      </c>
      <c r="Q190" s="46" t="e">
        <f>P190/Ф_2a!P190*100</f>
        <v>#DIV/0!</v>
      </c>
      <c r="R190" s="167">
        <f>SUMIFS(Квитанции!R:R,Квитанции!B:B,P$8,Квитанции!D:D,$B190,Квитанции!E:E,$D190,Квитанции!K:K,$E190,Квитанции!F:F,$F190,Квитанции!C:C,0,Квитанции!J:J,1)</f>
        <v>0</v>
      </c>
      <c r="S190" s="84">
        <f>SUMIFS(Квитанции!Q:Q,Квитанции!B:B,S$8,Квитанции!D:D,$B190,Квитанции!E:E,$D190,Квитанции!K:K,$E190,Квитанции!F:F,$F190,Квитанции!C:C,0,Квитанции!J:J,1)</f>
        <v>0</v>
      </c>
      <c r="T190" s="46" t="e">
        <f>S190/Ф_2a!S190*100</f>
        <v>#DIV/0!</v>
      </c>
      <c r="U190" s="155">
        <f>SUMIFS(Квитанции!R:R,Квитанции!B:B,S$8,Квитанции!D:D,$B190,Квитанции!E:E,$D190,Квитанции!K:K,$E190,Квитанции!F:F,$F190,Квитанции!C:C,0,Квитанции!J:J,1)</f>
        <v>0</v>
      </c>
      <c r="V190" s="101">
        <f>G190+J190+M190+P190+S190</f>
        <v>0</v>
      </c>
      <c r="W190" s="51" t="e">
        <f>V190/Ф_2a!V190*100</f>
        <v>#DIV/0!</v>
      </c>
      <c r="X190" s="161">
        <f>I190+L190+O190+R190+U190</f>
        <v>0</v>
      </c>
    </row>
    <row r="191" spans="1:24" x14ac:dyDescent="0.2">
      <c r="A191" s="509"/>
      <c r="B191" s="7" t="s">
        <v>10</v>
      </c>
      <c r="C191" s="494"/>
      <c r="D191" s="313">
        <v>1</v>
      </c>
      <c r="E191" s="314" t="s">
        <v>202</v>
      </c>
      <c r="F191" s="315">
        <v>2</v>
      </c>
      <c r="G191" s="84">
        <f>SUMIFS(Квитанции!Q:Q,Квитанции!B:B,G$8,Квитанции!D:D,$B191,Квитанции!E:E,$D191,Квитанции!K:K,$E191,Квитанции!F:F,$F191,Квитанции!C:C,0,Квитанции!J:J,1)</f>
        <v>0</v>
      </c>
      <c r="H191" s="47" t="e">
        <f>G191/Ф_2a!G191*100</f>
        <v>#DIV/0!</v>
      </c>
      <c r="I191" s="155">
        <f>SUMIFS(Квитанции!R:R,Квитанции!B:B,G$8,Квитанции!D:D,$B191,Квитанции!E:E,$D191,Квитанции!K:K,$E191,Квитанции!F:F,$F191,Квитанции!C:C,0,Квитанции!J:J,1)</f>
        <v>0</v>
      </c>
      <c r="J191" s="72">
        <f>SUMIFS(Квитанции!Q:Q,Квитанции!B:B,J$8,Квитанции!D:D,$B191,Квитанции!E:E,$D191,Квитанции!K:K,$E191,Квитанции!F:F,$F191,Квитанции!C:C,0,Квитанции!J:J,1)</f>
        <v>0</v>
      </c>
      <c r="K191" s="47" t="e">
        <f>J191/Ф_2a!J191*100</f>
        <v>#DIV/0!</v>
      </c>
      <c r="L191" s="167">
        <f>SUMIFS(Квитанции!R:R,Квитанции!B:B,J$8,Квитанции!D:D,$B191,Квитанции!E:E,$D191,Квитанции!K:K,$E191,Квитанции!F:F,$F191,Квитанции!C:C,0,Квитанции!J:J,1)</f>
        <v>0</v>
      </c>
      <c r="M191" s="84">
        <f>SUMIFS(Квитанции!Q:Q,Квитанции!B:B,M$8,Квитанции!D:D,$B191,Квитанции!E:E,$D191,Квитанции!K:K,$E191,Квитанции!F:F,$F191,Квитанции!C:C,0,Квитанции!J:J,1)</f>
        <v>0</v>
      </c>
      <c r="N191" s="47" t="e">
        <f>M191/Ф_2a!M191*100</f>
        <v>#DIV/0!</v>
      </c>
      <c r="O191" s="155">
        <f>SUMIFS(Квитанции!R:R,Квитанции!B:B,M$8,Квитанции!D:D,$B191,Квитанции!E:E,$D191,Квитанции!K:K,$E191,Квитанции!F:F,$F191,Квитанции!C:C,0,Квитанции!J:J,1)</f>
        <v>0</v>
      </c>
      <c r="P191" s="72">
        <f>SUMIFS(Квитанции!Q:Q,Квитанции!B:B,P$8,Квитанции!D:D,$B191,Квитанции!E:E,$D191,Квитанции!K:K,$E191,Квитанции!F:F,$F191,Квитанции!C:C,0,Квитанции!J:J,1)</f>
        <v>0</v>
      </c>
      <c r="Q191" s="47" t="e">
        <f>P191/Ф_2a!P191*100</f>
        <v>#DIV/0!</v>
      </c>
      <c r="R191" s="167">
        <f>SUMIFS(Квитанции!R:R,Квитанции!B:B,P$8,Квитанции!D:D,$B191,Квитанции!E:E,$D191,Квитанции!K:K,$E191,Квитанции!F:F,$F191,Квитанции!C:C,0,Квитанции!J:J,1)</f>
        <v>0</v>
      </c>
      <c r="S191" s="84">
        <f>SUMIFS(Квитанции!Q:Q,Квитанции!B:B,S$8,Квитанции!D:D,$B191,Квитанции!E:E,$D191,Квитанции!K:K,$E191,Квитанции!F:F,$F191,Квитанции!C:C,0,Квитанции!J:J,1)</f>
        <v>0</v>
      </c>
      <c r="T191" s="47" t="e">
        <f>S191/Ф_2a!S191*100</f>
        <v>#DIV/0!</v>
      </c>
      <c r="U191" s="155">
        <f>SUMIFS(Квитанции!R:R,Квитанции!B:B,S$8,Квитанции!D:D,$B191,Квитанции!E:E,$D191,Квитанции!K:K,$E191,Квитанции!F:F,$F191,Квитанции!C:C,0,Квитанции!J:J,1)</f>
        <v>0</v>
      </c>
      <c r="V191" s="28">
        <f>G191+J191+M191+P191+S191</f>
        <v>0</v>
      </c>
      <c r="W191" s="49" t="e">
        <f>V191/Ф_2a!V191*100</f>
        <v>#DIV/0!</v>
      </c>
      <c r="X191" s="158">
        <f>I191+L191+O191+R191+U191</f>
        <v>0</v>
      </c>
    </row>
    <row r="192" spans="1:24" x14ac:dyDescent="0.2">
      <c r="A192" s="509"/>
      <c r="B192" s="7" t="s">
        <v>177</v>
      </c>
      <c r="C192" s="494"/>
      <c r="D192" s="313">
        <v>1</v>
      </c>
      <c r="E192" s="314" t="s">
        <v>202</v>
      </c>
      <c r="F192" s="315">
        <v>2</v>
      </c>
      <c r="G192" s="89">
        <f>SUMIFS(Квитанции!Q:Q,Квитанции!B:B,G$8,Квитанции!D:D,$B192,Квитанции!E:E,$D192,Квитанции!K:K,$E192,Квитанции!F:F,$F192,Квитанции!C:C,0,Квитанции!J:J,1)</f>
        <v>0</v>
      </c>
      <c r="H192" s="47" t="e">
        <f>G192/Ф_2a!G192*100</f>
        <v>#DIV/0!</v>
      </c>
      <c r="I192" s="160">
        <f>SUMIFS(Квитанции!R:R,Квитанции!B:B,G$8,Квитанции!D:D,$B192,Квитанции!E:E,$D192,Квитанции!K:K,$E192,Квитанции!F:F,$F192,Квитанции!C:C,0,Квитанции!J:J,1)</f>
        <v>0</v>
      </c>
      <c r="J192" s="72">
        <f>SUMIFS(Квитанции!Q:Q,Квитанции!B:B,J$8,Квитанции!D:D,$B192,Квитанции!E:E,$D192,Квитанции!K:K,$E192,Квитанции!F:F,$F192,Квитанции!C:C,0,Квитанции!J:J,1)</f>
        <v>0</v>
      </c>
      <c r="K192" s="47" t="e">
        <f>J192/Ф_2a!J192*100</f>
        <v>#DIV/0!</v>
      </c>
      <c r="L192" s="167">
        <f>SUMIFS(Квитанции!R:R,Квитанции!B:B,J$8,Квитанции!D:D,$B192,Квитанции!E:E,$D192,Квитанции!K:K,$E192,Квитанции!F:F,$F192,Квитанции!C:C,0,Квитанции!J:J,1)</f>
        <v>0</v>
      </c>
      <c r="M192" s="84">
        <f>SUMIFS(Квитанции!Q:Q,Квитанции!B:B,M$8,Квитанции!D:D,$B192,Квитанции!E:E,$D192,Квитанции!K:K,$E192,Квитанции!F:F,$F192,Квитанции!C:C,0,Квитанции!J:J,1)</f>
        <v>0</v>
      </c>
      <c r="N192" s="47" t="e">
        <f>M192/Ф_2a!M192*100</f>
        <v>#DIV/0!</v>
      </c>
      <c r="O192" s="155">
        <f>SUMIFS(Квитанции!R:R,Квитанции!B:B,M$8,Квитанции!D:D,$B192,Квитанции!E:E,$D192,Квитанции!K:K,$E192,Квитанции!F:F,$F192,Квитанции!C:C,0,Квитанции!J:J,1)</f>
        <v>0</v>
      </c>
      <c r="P192" s="72">
        <f>SUMIFS(Квитанции!Q:Q,Квитанции!B:B,P$8,Квитанции!D:D,$B192,Квитанции!E:E,$D192,Квитанции!K:K,$E192,Квитанции!F:F,$F192,Квитанции!C:C,0,Квитанции!J:J,1)</f>
        <v>0</v>
      </c>
      <c r="Q192" s="47" t="e">
        <f>P192/Ф_2a!P192*100</f>
        <v>#DIV/0!</v>
      </c>
      <c r="R192" s="167">
        <f>SUMIFS(Квитанции!R:R,Квитанции!B:B,P$8,Квитанции!D:D,$B192,Квитанции!E:E,$D192,Квитанции!K:K,$E192,Квитанции!F:F,$F192,Квитанции!C:C,0,Квитанции!J:J,1)</f>
        <v>0</v>
      </c>
      <c r="S192" s="84">
        <f>SUMIFS(Квитанции!Q:Q,Квитанции!B:B,S$8,Квитанции!D:D,$B192,Квитанции!E:E,$D192,Квитанции!K:K,$E192,Квитанции!F:F,$F192,Квитанции!C:C,0,Квитанции!J:J,1)</f>
        <v>0</v>
      </c>
      <c r="T192" s="47" t="e">
        <f>S192/Ф_2a!S192*100</f>
        <v>#DIV/0!</v>
      </c>
      <c r="U192" s="155">
        <f>SUMIFS(Квитанции!R:R,Квитанции!B:B,S$8,Квитанции!D:D,$B192,Квитанции!E:E,$D192,Квитанции!K:K,$E192,Квитанции!F:F,$F192,Квитанции!C:C,0,Квитанции!J:J,1)</f>
        <v>0</v>
      </c>
      <c r="V192" s="102">
        <f>G192+J192+M192+P192+S192</f>
        <v>0</v>
      </c>
      <c r="W192" s="49" t="e">
        <f>V192/Ф_2a!V192*100</f>
        <v>#DIV/0!</v>
      </c>
      <c r="X192" s="158">
        <f>I192+L192+O192+R192+U192</f>
        <v>0</v>
      </c>
    </row>
    <row r="193" spans="1:24" ht="12.75" thickBot="1" x14ac:dyDescent="0.25">
      <c r="A193" s="509"/>
      <c r="B193" s="8" t="s">
        <v>178</v>
      </c>
      <c r="C193" s="495"/>
      <c r="D193" s="313"/>
      <c r="E193" s="314"/>
      <c r="F193" s="315"/>
      <c r="G193" s="85">
        <f>G190+G191+G192</f>
        <v>0</v>
      </c>
      <c r="H193" s="50" t="e">
        <f>G193/Ф_2a!G193*100</f>
        <v>#DIV/0!</v>
      </c>
      <c r="I193" s="156">
        <f t="shared" ref="I193:X193" si="107">I190+I191+I192</f>
        <v>0</v>
      </c>
      <c r="J193" s="73">
        <f t="shared" si="107"/>
        <v>0</v>
      </c>
      <c r="K193" s="50" t="e">
        <f>J193/Ф_2a!J193*100</f>
        <v>#DIV/0!</v>
      </c>
      <c r="L193" s="168">
        <f t="shared" si="107"/>
        <v>0</v>
      </c>
      <c r="M193" s="85">
        <f t="shared" si="107"/>
        <v>0</v>
      </c>
      <c r="N193" s="50" t="e">
        <f>M193/Ф_2a!M193*100</f>
        <v>#DIV/0!</v>
      </c>
      <c r="O193" s="156">
        <f t="shared" si="107"/>
        <v>0</v>
      </c>
      <c r="P193" s="73">
        <f t="shared" si="107"/>
        <v>0</v>
      </c>
      <c r="Q193" s="50" t="e">
        <f>P193/Ф_2a!P193*100</f>
        <v>#DIV/0!</v>
      </c>
      <c r="R193" s="168">
        <f t="shared" si="107"/>
        <v>0</v>
      </c>
      <c r="S193" s="85">
        <f t="shared" si="107"/>
        <v>0</v>
      </c>
      <c r="T193" s="50" t="e">
        <f>S193/Ф_2a!S193*100</f>
        <v>#DIV/0!</v>
      </c>
      <c r="U193" s="156">
        <f t="shared" si="107"/>
        <v>0</v>
      </c>
      <c r="V193" s="77">
        <f t="shared" si="107"/>
        <v>0</v>
      </c>
      <c r="W193" s="50" t="e">
        <f>V193/Ф_2a!V193*100</f>
        <v>#DIV/0!</v>
      </c>
      <c r="X193" s="162">
        <f t="shared" si="107"/>
        <v>0</v>
      </c>
    </row>
    <row r="194" spans="1:24" x14ac:dyDescent="0.2">
      <c r="A194" s="509"/>
      <c r="B194" s="5" t="s">
        <v>176</v>
      </c>
      <c r="C194" s="493" t="s">
        <v>17</v>
      </c>
      <c r="D194" s="313">
        <v>3</v>
      </c>
      <c r="E194" s="314" t="s">
        <v>202</v>
      </c>
      <c r="F194" s="315">
        <v>2</v>
      </c>
      <c r="G194" s="145">
        <f>SUMIFS(Квитанции!Q:Q,Квитанции!B:B,G$8,Квитанции!D:D,$B194,Квитанции!E:E,$D194,Квитанции!K:K,$E194,Квитанции!F:F,$F194,Квитанции!C:C,0,Квитанции!J:J,1)</f>
        <v>0</v>
      </c>
      <c r="H194" s="46" t="e">
        <f>G194/Ф_2a!G194*100</f>
        <v>#DIV/0!</v>
      </c>
      <c r="I194" s="198">
        <f>SUMIFS(Квитанции!R:R,Квитанции!B:B,G$8,Квитанции!D:D,$B194,Квитанции!E:E,$D194,Квитанции!K:K,$E194,Квитанции!F:F,$F194,Квитанции!C:C,0,Квитанции!J:J,1)</f>
        <v>0</v>
      </c>
      <c r="J194" s="72">
        <f>SUMIFS(Квитанции!Q:Q,Квитанции!B:B,J$8,Квитанции!D:D,$B194,Квитанции!E:E,$D194,Квитанции!K:K,$E194,Квитанции!F:F,$F194,Квитанции!C:C,0,Квитанции!J:J,1)</f>
        <v>0</v>
      </c>
      <c r="K194" s="46" t="e">
        <f>J194/Ф_2a!J194*100</f>
        <v>#DIV/0!</v>
      </c>
      <c r="L194" s="167">
        <f>SUMIFS(Квитанции!R:R,Квитанции!B:B,J$8,Квитанции!D:D,$B194,Квитанции!E:E,$D194,Квитанции!K:K,$E194,Квитанции!F:F,$F194,Квитанции!C:C,0,Квитанции!J:J,1)</f>
        <v>0</v>
      </c>
      <c r="M194" s="84">
        <f>SUMIFS(Квитанции!Q:Q,Квитанции!B:B,M$8,Квитанции!D:D,$B194,Квитанции!E:E,$D194,Квитанции!K:K,$E194,Квитанции!F:F,$F194,Квитанции!C:C,0,Квитанции!J:J,1)</f>
        <v>0</v>
      </c>
      <c r="N194" s="46" t="e">
        <f>M194/Ф_2a!M194*100</f>
        <v>#DIV/0!</v>
      </c>
      <c r="O194" s="155">
        <f>SUMIFS(Квитанции!R:R,Квитанции!B:B,M$8,Квитанции!D:D,$B194,Квитанции!E:E,$D194,Квитанции!K:K,$E194,Квитанции!F:F,$F194,Квитанции!C:C,0,Квитанции!J:J,1)</f>
        <v>0</v>
      </c>
      <c r="P194" s="72">
        <f>SUMIFS(Квитанции!Q:Q,Квитанции!B:B,P$8,Квитанции!D:D,$B194,Квитанции!E:E,$D194,Квитанции!K:K,$E194,Квитанции!F:F,$F194,Квитанции!C:C,0,Квитанции!J:J,1)</f>
        <v>0</v>
      </c>
      <c r="Q194" s="46" t="e">
        <f>P194/Ф_2a!P194*100</f>
        <v>#DIV/0!</v>
      </c>
      <c r="R194" s="167">
        <f>SUMIFS(Квитанции!R:R,Квитанции!B:B,P$8,Квитанции!D:D,$B194,Квитанции!E:E,$D194,Квитанции!K:K,$E194,Квитанции!F:F,$F194,Квитанции!C:C,0,Квитанции!J:J,1)</f>
        <v>0</v>
      </c>
      <c r="S194" s="84">
        <f>SUMIFS(Квитанции!Q:Q,Квитанции!B:B,S$8,Квитанции!D:D,$B194,Квитанции!E:E,$D194,Квитанции!K:K,$E194,Квитанции!F:F,$F194,Квитанции!C:C,0,Квитанции!J:J,1)</f>
        <v>0</v>
      </c>
      <c r="T194" s="46" t="e">
        <f>S194/Ф_2a!S194*100</f>
        <v>#DIV/0!</v>
      </c>
      <c r="U194" s="155">
        <f>SUMIFS(Квитанции!R:R,Квитанции!B:B,S$8,Квитанции!D:D,$B194,Квитанции!E:E,$D194,Квитанции!K:K,$E194,Квитанции!F:F,$F194,Квитанции!C:C,0,Квитанции!J:J,1)</f>
        <v>0</v>
      </c>
      <c r="V194" s="101">
        <f>G194+J194+M194+P194+S194</f>
        <v>0</v>
      </c>
      <c r="W194" s="51" t="e">
        <f>V194/Ф_2a!V194*100</f>
        <v>#DIV/0!</v>
      </c>
      <c r="X194" s="161">
        <f>I194+L194+O194+R194+U194</f>
        <v>0</v>
      </c>
    </row>
    <row r="195" spans="1:24" x14ac:dyDescent="0.2">
      <c r="A195" s="509"/>
      <c r="B195" s="7" t="s">
        <v>10</v>
      </c>
      <c r="C195" s="494"/>
      <c r="D195" s="313">
        <v>3</v>
      </c>
      <c r="E195" s="314" t="s">
        <v>202</v>
      </c>
      <c r="F195" s="315">
        <v>2</v>
      </c>
      <c r="G195" s="84">
        <f>SUMIFS(Квитанции!Q:Q,Квитанции!B:B,G$8,Квитанции!D:D,$B195,Квитанции!E:E,$D195,Квитанции!K:K,$E195,Квитанции!F:F,$F195,Квитанции!C:C,0,Квитанции!J:J,1)</f>
        <v>0</v>
      </c>
      <c r="H195" s="47" t="e">
        <f>G195/Ф_2a!G195*100</f>
        <v>#DIV/0!</v>
      </c>
      <c r="I195" s="155">
        <f>SUMIFS(Квитанции!R:R,Квитанции!B:B,G$8,Квитанции!D:D,$B195,Квитанции!E:E,$D195,Квитанции!K:K,$E195,Квитанции!F:F,$F195,Квитанции!C:C,0,Квитанции!J:J,1)</f>
        <v>0</v>
      </c>
      <c r="J195" s="72">
        <f>SUMIFS(Квитанции!Q:Q,Квитанции!B:B,J$8,Квитанции!D:D,$B195,Квитанции!E:E,$D195,Квитанции!K:K,$E195,Квитанции!F:F,$F195,Квитанции!C:C,0,Квитанции!J:J,1)</f>
        <v>0</v>
      </c>
      <c r="K195" s="47" t="e">
        <f>J195/Ф_2a!J195*100</f>
        <v>#DIV/0!</v>
      </c>
      <c r="L195" s="167">
        <f>SUMIFS(Квитанции!R:R,Квитанции!B:B,J$8,Квитанции!D:D,$B195,Квитанции!E:E,$D195,Квитанции!K:K,$E195,Квитанции!F:F,$F195,Квитанции!C:C,0,Квитанции!J:J,1)</f>
        <v>0</v>
      </c>
      <c r="M195" s="84">
        <f>SUMIFS(Квитанции!Q:Q,Квитанции!B:B,M$8,Квитанции!D:D,$B195,Квитанции!E:E,$D195,Квитанции!K:K,$E195,Квитанции!F:F,$F195,Квитанции!C:C,0,Квитанции!J:J,1)</f>
        <v>0</v>
      </c>
      <c r="N195" s="47" t="e">
        <f>M195/Ф_2a!M195*100</f>
        <v>#DIV/0!</v>
      </c>
      <c r="O195" s="155">
        <f>SUMIFS(Квитанции!R:R,Квитанции!B:B,M$8,Квитанции!D:D,$B195,Квитанции!E:E,$D195,Квитанции!K:K,$E195,Квитанции!F:F,$F195,Квитанции!C:C,0,Квитанции!J:J,1)</f>
        <v>0</v>
      </c>
      <c r="P195" s="72">
        <f>SUMIFS(Квитанции!Q:Q,Квитанции!B:B,P$8,Квитанции!D:D,$B195,Квитанции!E:E,$D195,Квитанции!K:K,$E195,Квитанции!F:F,$F195,Квитанции!C:C,0,Квитанции!J:J,1)</f>
        <v>0</v>
      </c>
      <c r="Q195" s="47" t="e">
        <f>P195/Ф_2a!P195*100</f>
        <v>#DIV/0!</v>
      </c>
      <c r="R195" s="167">
        <f>SUMIFS(Квитанции!R:R,Квитанции!B:B,P$8,Квитанции!D:D,$B195,Квитанции!E:E,$D195,Квитанции!K:K,$E195,Квитанции!F:F,$F195,Квитанции!C:C,0,Квитанции!J:J,1)</f>
        <v>0</v>
      </c>
      <c r="S195" s="84">
        <f>SUMIFS(Квитанции!Q:Q,Квитанции!B:B,S$8,Квитанции!D:D,$B195,Квитанции!E:E,$D195,Квитанции!K:K,$E195,Квитанции!F:F,$F195,Квитанции!C:C,0,Квитанции!J:J,1)</f>
        <v>0</v>
      </c>
      <c r="T195" s="47" t="e">
        <f>S195/Ф_2a!S195*100</f>
        <v>#DIV/0!</v>
      </c>
      <c r="U195" s="155">
        <f>SUMIFS(Квитанции!R:R,Квитанции!B:B,S$8,Квитанции!D:D,$B195,Квитанции!E:E,$D195,Квитанции!K:K,$E195,Квитанции!F:F,$F195,Квитанции!C:C,0,Квитанции!J:J,1)</f>
        <v>0</v>
      </c>
      <c r="V195" s="28">
        <f>G195+J195+M195+P195+S195</f>
        <v>0</v>
      </c>
      <c r="W195" s="49" t="e">
        <f>V195/Ф_2a!V195*100</f>
        <v>#DIV/0!</v>
      </c>
      <c r="X195" s="158">
        <f>I195+L195+O195+R195+U195</f>
        <v>0</v>
      </c>
    </row>
    <row r="196" spans="1:24" x14ac:dyDescent="0.2">
      <c r="A196" s="509"/>
      <c r="B196" s="7" t="s">
        <v>177</v>
      </c>
      <c r="C196" s="494"/>
      <c r="D196" s="313">
        <v>3</v>
      </c>
      <c r="E196" s="314" t="s">
        <v>202</v>
      </c>
      <c r="F196" s="315">
        <v>2</v>
      </c>
      <c r="G196" s="89">
        <f>SUMIFS(Квитанции!Q:Q,Квитанции!B:B,G$8,Квитанции!D:D,$B196,Квитанции!E:E,$D196,Квитанции!K:K,$E196,Квитанции!F:F,$F196,Квитанции!C:C,0,Квитанции!J:J,1)</f>
        <v>0</v>
      </c>
      <c r="H196" s="47" t="e">
        <f>G196/Ф_2a!G196*100</f>
        <v>#DIV/0!</v>
      </c>
      <c r="I196" s="160">
        <f>SUMIFS(Квитанции!R:R,Квитанции!B:B,G$8,Квитанции!D:D,$B196,Квитанции!E:E,$D196,Квитанции!K:K,$E196,Квитанции!F:F,$F196,Квитанции!C:C,0,Квитанции!J:J,1)</f>
        <v>0</v>
      </c>
      <c r="J196" s="72">
        <f>SUMIFS(Квитанции!Q:Q,Квитанции!B:B,J$8,Квитанции!D:D,$B196,Квитанции!E:E,$D196,Квитанции!K:K,$E196,Квитанции!F:F,$F196,Квитанции!C:C,0,Квитанции!J:J,1)</f>
        <v>0</v>
      </c>
      <c r="K196" s="47" t="e">
        <f>J196/Ф_2a!J196*100</f>
        <v>#DIV/0!</v>
      </c>
      <c r="L196" s="167">
        <f>SUMIFS(Квитанции!R:R,Квитанции!B:B,J$8,Квитанции!D:D,$B196,Квитанции!E:E,$D196,Квитанции!K:K,$E196,Квитанции!F:F,$F196,Квитанции!C:C,0,Квитанции!J:J,1)</f>
        <v>0</v>
      </c>
      <c r="M196" s="84">
        <f>SUMIFS(Квитанции!Q:Q,Квитанции!B:B,M$8,Квитанции!D:D,$B196,Квитанции!E:E,$D196,Квитанции!K:K,$E196,Квитанции!F:F,$F196,Квитанции!C:C,0,Квитанции!J:J,1)</f>
        <v>0</v>
      </c>
      <c r="N196" s="47" t="e">
        <f>M196/Ф_2a!M196*100</f>
        <v>#DIV/0!</v>
      </c>
      <c r="O196" s="155">
        <f>SUMIFS(Квитанции!R:R,Квитанции!B:B,M$8,Квитанции!D:D,$B196,Квитанции!E:E,$D196,Квитанции!K:K,$E196,Квитанции!F:F,$F196,Квитанции!C:C,0,Квитанции!J:J,1)</f>
        <v>0</v>
      </c>
      <c r="P196" s="72">
        <f>SUMIFS(Квитанции!Q:Q,Квитанции!B:B,P$8,Квитанции!D:D,$B196,Квитанции!E:E,$D196,Квитанции!K:K,$E196,Квитанции!F:F,$F196,Квитанции!C:C,0,Квитанции!J:J,1)</f>
        <v>0</v>
      </c>
      <c r="Q196" s="47" t="e">
        <f>P196/Ф_2a!P196*100</f>
        <v>#DIV/0!</v>
      </c>
      <c r="R196" s="167">
        <f>SUMIFS(Квитанции!R:R,Квитанции!B:B,P$8,Квитанции!D:D,$B196,Квитанции!E:E,$D196,Квитанции!K:K,$E196,Квитанции!F:F,$F196,Квитанции!C:C,0,Квитанции!J:J,1)</f>
        <v>0</v>
      </c>
      <c r="S196" s="84">
        <f>SUMIFS(Квитанции!Q:Q,Квитанции!B:B,S$8,Квитанции!D:D,$B196,Квитанции!E:E,$D196,Квитанции!K:K,$E196,Квитанции!F:F,$F196,Квитанции!C:C,0,Квитанции!J:J,1)</f>
        <v>0</v>
      </c>
      <c r="T196" s="47" t="e">
        <f>S196/Ф_2a!S196*100</f>
        <v>#DIV/0!</v>
      </c>
      <c r="U196" s="155">
        <f>SUMIFS(Квитанции!R:R,Квитанции!B:B,S$8,Квитанции!D:D,$B196,Квитанции!E:E,$D196,Квитанции!K:K,$E196,Квитанции!F:F,$F196,Квитанции!C:C,0,Квитанции!J:J,1)</f>
        <v>0</v>
      </c>
      <c r="V196" s="102">
        <f>G196+J196+M196+P196+S196</f>
        <v>0</v>
      </c>
      <c r="W196" s="49" t="e">
        <f>V196/Ф_2a!V196*100</f>
        <v>#DIV/0!</v>
      </c>
      <c r="X196" s="158">
        <f>I196+L196+O196+R196+U196</f>
        <v>0</v>
      </c>
    </row>
    <row r="197" spans="1:24" ht="12.75" thickBot="1" x14ac:dyDescent="0.25">
      <c r="A197" s="509"/>
      <c r="B197" s="8" t="s">
        <v>178</v>
      </c>
      <c r="C197" s="495"/>
      <c r="D197" s="313"/>
      <c r="E197" s="314"/>
      <c r="F197" s="315"/>
      <c r="G197" s="85">
        <f>G194+G195+G196</f>
        <v>0</v>
      </c>
      <c r="H197" s="50" t="e">
        <f>G197/Ф_2a!G197*100</f>
        <v>#DIV/0!</v>
      </c>
      <c r="I197" s="156">
        <f t="shared" ref="I197:X197" si="108">I194+I195+I196</f>
        <v>0</v>
      </c>
      <c r="J197" s="73">
        <f t="shared" si="108"/>
        <v>0</v>
      </c>
      <c r="K197" s="50" t="e">
        <f>J197/Ф_2a!J197*100</f>
        <v>#DIV/0!</v>
      </c>
      <c r="L197" s="168">
        <f t="shared" si="108"/>
        <v>0</v>
      </c>
      <c r="M197" s="85">
        <f t="shared" si="108"/>
        <v>0</v>
      </c>
      <c r="N197" s="50" t="e">
        <f>M197/Ф_2a!M197*100</f>
        <v>#DIV/0!</v>
      </c>
      <c r="O197" s="156">
        <f t="shared" si="108"/>
        <v>0</v>
      </c>
      <c r="P197" s="73">
        <f t="shared" si="108"/>
        <v>0</v>
      </c>
      <c r="Q197" s="50" t="e">
        <f>P197/Ф_2a!P197*100</f>
        <v>#DIV/0!</v>
      </c>
      <c r="R197" s="168">
        <f t="shared" si="108"/>
        <v>0</v>
      </c>
      <c r="S197" s="85">
        <f t="shared" si="108"/>
        <v>0</v>
      </c>
      <c r="T197" s="50" t="e">
        <f>S197/Ф_2a!S197*100</f>
        <v>#DIV/0!</v>
      </c>
      <c r="U197" s="156">
        <f t="shared" si="108"/>
        <v>0</v>
      </c>
      <c r="V197" s="77">
        <f t="shared" si="108"/>
        <v>0</v>
      </c>
      <c r="W197" s="50" t="e">
        <f>V197/Ф_2a!V197*100</f>
        <v>#DIV/0!</v>
      </c>
      <c r="X197" s="162">
        <f t="shared" si="108"/>
        <v>0</v>
      </c>
    </row>
    <row r="198" spans="1:24" x14ac:dyDescent="0.2">
      <c r="A198" s="509"/>
      <c r="B198" s="5" t="s">
        <v>176</v>
      </c>
      <c r="C198" s="493" t="s">
        <v>18</v>
      </c>
      <c r="D198" s="313"/>
      <c r="E198" s="314"/>
      <c r="F198" s="315"/>
      <c r="G198" s="83">
        <f>G190+G194</f>
        <v>0</v>
      </c>
      <c r="H198" s="51" t="e">
        <f>G198/Ф_2a!G198*100</f>
        <v>#DIV/0!</v>
      </c>
      <c r="I198" s="154">
        <f t="shared" ref="I198:U198" si="109">I190+I194</f>
        <v>0</v>
      </c>
      <c r="J198" s="71">
        <f t="shared" si="109"/>
        <v>0</v>
      </c>
      <c r="K198" s="51" t="e">
        <f>J198/Ф_2a!J198*100</f>
        <v>#DIV/0!</v>
      </c>
      <c r="L198" s="166">
        <f t="shared" si="109"/>
        <v>0</v>
      </c>
      <c r="M198" s="83">
        <f t="shared" si="109"/>
        <v>0</v>
      </c>
      <c r="N198" s="51" t="e">
        <f>M198/Ф_2a!M198*100</f>
        <v>#DIV/0!</v>
      </c>
      <c r="O198" s="154">
        <f t="shared" si="109"/>
        <v>0</v>
      </c>
      <c r="P198" s="71">
        <f t="shared" si="109"/>
        <v>0</v>
      </c>
      <c r="Q198" s="51" t="e">
        <f>P198/Ф_2a!P198*100</f>
        <v>#DIV/0!</v>
      </c>
      <c r="R198" s="166">
        <f t="shared" si="109"/>
        <v>0</v>
      </c>
      <c r="S198" s="83">
        <f t="shared" si="109"/>
        <v>0</v>
      </c>
      <c r="T198" s="51" t="e">
        <f>S198/Ф_2a!S198*100</f>
        <v>#DIV/0!</v>
      </c>
      <c r="U198" s="154">
        <f t="shared" si="109"/>
        <v>0</v>
      </c>
      <c r="V198" s="101">
        <f>G198+J198+M198+P198+S198</f>
        <v>0</v>
      </c>
      <c r="W198" s="51" t="e">
        <f>V198/Ф_2a!V198*100</f>
        <v>#DIV/0!</v>
      </c>
      <c r="X198" s="161">
        <f>I198+L198+O198+R198+U198</f>
        <v>0</v>
      </c>
    </row>
    <row r="199" spans="1:24" x14ac:dyDescent="0.2">
      <c r="A199" s="509"/>
      <c r="B199" s="7" t="s">
        <v>10</v>
      </c>
      <c r="C199" s="494"/>
      <c r="D199" s="313"/>
      <c r="E199" s="314"/>
      <c r="F199" s="315"/>
      <c r="G199" s="84">
        <f t="shared" ref="G199:U200" si="110">G191+G195</f>
        <v>0</v>
      </c>
      <c r="H199" s="49" t="e">
        <f>G199/Ф_2a!G199*100</f>
        <v>#DIV/0!</v>
      </c>
      <c r="I199" s="155">
        <f t="shared" si="110"/>
        <v>0</v>
      </c>
      <c r="J199" s="72">
        <f t="shared" si="110"/>
        <v>0</v>
      </c>
      <c r="K199" s="49" t="e">
        <f>J199/Ф_2a!J199*100</f>
        <v>#DIV/0!</v>
      </c>
      <c r="L199" s="167">
        <f t="shared" si="110"/>
        <v>0</v>
      </c>
      <c r="M199" s="84">
        <f t="shared" si="110"/>
        <v>0</v>
      </c>
      <c r="N199" s="49" t="e">
        <f>M199/Ф_2a!M199*100</f>
        <v>#DIV/0!</v>
      </c>
      <c r="O199" s="155">
        <f t="shared" si="110"/>
        <v>0</v>
      </c>
      <c r="P199" s="72">
        <f t="shared" si="110"/>
        <v>0</v>
      </c>
      <c r="Q199" s="49" t="e">
        <f>P199/Ф_2a!P199*100</f>
        <v>#DIV/0!</v>
      </c>
      <c r="R199" s="167">
        <f t="shared" si="110"/>
        <v>0</v>
      </c>
      <c r="S199" s="84">
        <f t="shared" si="110"/>
        <v>0</v>
      </c>
      <c r="T199" s="49" t="e">
        <f>S199/Ф_2a!S199*100</f>
        <v>#DIV/0!</v>
      </c>
      <c r="U199" s="155">
        <f t="shared" si="110"/>
        <v>0</v>
      </c>
      <c r="V199" s="28">
        <f>G199+J199+M199+P199+S199</f>
        <v>0</v>
      </c>
      <c r="W199" s="49" t="e">
        <f>V199/Ф_2a!V199*100</f>
        <v>#DIV/0!</v>
      </c>
      <c r="X199" s="158">
        <f>I199+L199+O199+R199+U199</f>
        <v>0</v>
      </c>
    </row>
    <row r="200" spans="1:24" x14ac:dyDescent="0.2">
      <c r="A200" s="509"/>
      <c r="B200" s="7" t="s">
        <v>177</v>
      </c>
      <c r="C200" s="494"/>
      <c r="D200" s="313"/>
      <c r="E200" s="314"/>
      <c r="F200" s="315"/>
      <c r="G200" s="84">
        <f t="shared" si="110"/>
        <v>0</v>
      </c>
      <c r="H200" s="49" t="e">
        <f>G200/Ф_2a!G200*100</f>
        <v>#DIV/0!</v>
      </c>
      <c r="I200" s="155">
        <f t="shared" si="110"/>
        <v>0</v>
      </c>
      <c r="J200" s="72">
        <f t="shared" si="110"/>
        <v>0</v>
      </c>
      <c r="K200" s="49" t="e">
        <f>J200/Ф_2a!J200*100</f>
        <v>#DIV/0!</v>
      </c>
      <c r="L200" s="167">
        <f t="shared" si="110"/>
        <v>0</v>
      </c>
      <c r="M200" s="84">
        <f t="shared" si="110"/>
        <v>0</v>
      </c>
      <c r="N200" s="49" t="e">
        <f>M200/Ф_2a!M200*100</f>
        <v>#DIV/0!</v>
      </c>
      <c r="O200" s="155">
        <f t="shared" si="110"/>
        <v>0</v>
      </c>
      <c r="P200" s="72">
        <f t="shared" si="110"/>
        <v>0</v>
      </c>
      <c r="Q200" s="49" t="e">
        <f>P200/Ф_2a!P200*100</f>
        <v>#DIV/0!</v>
      </c>
      <c r="R200" s="167">
        <f t="shared" si="110"/>
        <v>0</v>
      </c>
      <c r="S200" s="84">
        <f t="shared" si="110"/>
        <v>0</v>
      </c>
      <c r="T200" s="49" t="e">
        <f>S200/Ф_2a!S200*100</f>
        <v>#DIV/0!</v>
      </c>
      <c r="U200" s="155">
        <f t="shared" si="110"/>
        <v>0</v>
      </c>
      <c r="V200" s="102">
        <f>G200+J200+M200+P200+S200</f>
        <v>0</v>
      </c>
      <c r="W200" s="49" t="e">
        <f>V200/Ф_2a!V200*100</f>
        <v>#DIV/0!</v>
      </c>
      <c r="X200" s="158">
        <f>I200+L200+O200+R200+U200</f>
        <v>0</v>
      </c>
    </row>
    <row r="201" spans="1:24" ht="12.75" thickBot="1" x14ac:dyDescent="0.25">
      <c r="A201" s="513"/>
      <c r="B201" s="8" t="s">
        <v>178</v>
      </c>
      <c r="C201" s="495"/>
      <c r="D201" s="313"/>
      <c r="E201" s="314"/>
      <c r="F201" s="315"/>
      <c r="G201" s="85">
        <f>G198+G199+G200</f>
        <v>0</v>
      </c>
      <c r="H201" s="50" t="e">
        <f>G201/Ф_2a!G201*100</f>
        <v>#DIV/0!</v>
      </c>
      <c r="I201" s="156">
        <f t="shared" ref="I201:X201" si="111">I198+I199+I200</f>
        <v>0</v>
      </c>
      <c r="J201" s="73">
        <f t="shared" si="111"/>
        <v>0</v>
      </c>
      <c r="K201" s="50" t="e">
        <f>J201/Ф_2a!J201*100</f>
        <v>#DIV/0!</v>
      </c>
      <c r="L201" s="168">
        <f t="shared" si="111"/>
        <v>0</v>
      </c>
      <c r="M201" s="85">
        <f t="shared" si="111"/>
        <v>0</v>
      </c>
      <c r="N201" s="50" t="e">
        <f>M201/Ф_2a!M201*100</f>
        <v>#DIV/0!</v>
      </c>
      <c r="O201" s="156">
        <f t="shared" si="111"/>
        <v>0</v>
      </c>
      <c r="P201" s="73">
        <f t="shared" si="111"/>
        <v>0</v>
      </c>
      <c r="Q201" s="50" t="e">
        <f>P201/Ф_2a!P201*100</f>
        <v>#DIV/0!</v>
      </c>
      <c r="R201" s="168">
        <f t="shared" si="111"/>
        <v>0</v>
      </c>
      <c r="S201" s="85">
        <f t="shared" si="111"/>
        <v>0</v>
      </c>
      <c r="T201" s="50" t="e">
        <f>S201/Ф_2a!S201*100</f>
        <v>#DIV/0!</v>
      </c>
      <c r="U201" s="156">
        <f t="shared" si="111"/>
        <v>0</v>
      </c>
      <c r="V201" s="77">
        <f t="shared" si="111"/>
        <v>0</v>
      </c>
      <c r="W201" s="50" t="e">
        <f>V201/Ф_2a!V201*100</f>
        <v>#DIV/0!</v>
      </c>
      <c r="X201" s="162">
        <f t="shared" si="111"/>
        <v>0</v>
      </c>
    </row>
    <row r="202" spans="1:24" x14ac:dyDescent="0.2">
      <c r="A202" s="133" t="s">
        <v>0</v>
      </c>
      <c r="B202" s="55"/>
      <c r="C202" s="55"/>
      <c r="D202" s="316"/>
      <c r="E202" s="317"/>
      <c r="F202" s="318"/>
      <c r="G202" s="214"/>
      <c r="H202" s="55"/>
      <c r="I202" s="157"/>
      <c r="J202" s="55"/>
      <c r="K202" s="55"/>
      <c r="L202" s="169"/>
      <c r="M202" s="87"/>
      <c r="N202" s="55"/>
      <c r="O202" s="157"/>
      <c r="P202" s="55"/>
      <c r="Q202" s="55"/>
      <c r="R202" s="169"/>
      <c r="S202" s="87"/>
      <c r="T202" s="55"/>
      <c r="U202" s="157"/>
      <c r="V202" s="55"/>
      <c r="W202" s="484"/>
      <c r="X202" s="157"/>
    </row>
    <row r="203" spans="1:24" x14ac:dyDescent="0.2">
      <c r="A203" s="134" t="s">
        <v>51</v>
      </c>
      <c r="B203" s="28" t="s">
        <v>30</v>
      </c>
      <c r="C203" s="394" t="s">
        <v>30</v>
      </c>
      <c r="D203" s="319"/>
      <c r="E203" s="314" t="s">
        <v>202</v>
      </c>
      <c r="F203" s="315">
        <v>2</v>
      </c>
      <c r="G203" s="84">
        <f>SUMIFS(Квитанции!Q:Q,Квитанции!B:B,G$8,Квитанции!G:G,$F203,Квитанции!K:K,$E203,Квитанции!F:F,2,Квитанции!C:C,0,Квитанции!J:J,1)</f>
        <v>0</v>
      </c>
      <c r="H203" s="49" t="s">
        <v>30</v>
      </c>
      <c r="I203" s="328">
        <f>SUMIFS(Квитанции!R:R,Квитанции!B:B,G$8,Квитанции!G:G,$F203,Квитанции!K:K,$E203,Квитанции!F:F,2,Квитанции!C:C,0,Квитанции!J:J,1)</f>
        <v>0</v>
      </c>
      <c r="J203" s="72">
        <f>SUMIFS(Квитанции!Q:Q,Квитанции!B:B,J$8,Квитанции!G:G,$F203,Квитанции!K:K,$E203,Квитанции!F:F,2,Квитанции!C:C,0,Квитанции!J:J,1)</f>
        <v>0</v>
      </c>
      <c r="K203" s="49" t="s">
        <v>30</v>
      </c>
      <c r="L203" s="167">
        <f>SUMIFS(Квитанции!R:R,Квитанции!B:B,J$8,Квитанции!G:G,$F203,Квитанции!K:K,$E203,Квитанции!F:F,2,Квитанции!C:C,0,Квитанции!J:J,1)</f>
        <v>0</v>
      </c>
      <c r="M203" s="84">
        <f>SUMIFS(Квитанции!Q:Q,Квитанции!B:B,M$8,Квитанции!G:G,$F203,Квитанции!K:K,$E203,Квитанции!F:F,2,Квитанции!C:C,0,Квитанции!J:J,1)</f>
        <v>0</v>
      </c>
      <c r="N203" s="49" t="s">
        <v>30</v>
      </c>
      <c r="O203" s="155">
        <f>SUMIFS(Квитанции!R:R,Квитанции!B:B,M$8,Квитанции!G:G,$F203,Квитанции!K:K,$E203,Квитанции!F:F,2,Квитанции!C:C,0,Квитанции!J:J,1)</f>
        <v>0</v>
      </c>
      <c r="P203" s="72">
        <f>SUMIFS(Квитанции!Q:Q,Квитанции!B:B,P$8,Квитанции!G:G,$F203,Квитанции!K:K,$E203,Квитанции!F:F,2,Квитанции!C:C,0,Квитанции!J:J,1)</f>
        <v>0</v>
      </c>
      <c r="Q203" s="49" t="s">
        <v>30</v>
      </c>
      <c r="R203" s="167">
        <f>SUMIFS(Квитанции!R:R,Квитанции!B:B,P$8,Квитанции!G:G,$F203,Квитанции!K:K,$E203,Квитанции!F:F,2,Квитанции!C:C,0,Квитанции!J:J,1)</f>
        <v>0</v>
      </c>
      <c r="S203" s="84">
        <f>SUMIFS(Квитанции!Q:Q,Квитанции!B:B,S$8,Квитанции!G:G,$F203,Квитанции!K:K,$E203,Квитанции!F:F,2,Квитанции!C:C,0,Квитанции!J:J,1)</f>
        <v>0</v>
      </c>
      <c r="T203" s="49" t="s">
        <v>30</v>
      </c>
      <c r="U203" s="155">
        <f>SUMIFS(Квитанции!R:R,Квитанции!B:B,S$8,Квитанции!G:G,$F203,Квитанции!K:K,$E203,Квитанции!F:F,2,Квитанции!C:C,0,Квитанции!J:J,1)</f>
        <v>0</v>
      </c>
      <c r="V203" s="28">
        <f>G203+J203+M203+P203+S203</f>
        <v>0</v>
      </c>
      <c r="W203" s="49" t="s">
        <v>30</v>
      </c>
      <c r="X203" s="158">
        <f>U203+R203+O203+L203+I203</f>
        <v>0</v>
      </c>
    </row>
    <row r="204" spans="1:24" ht="12.75" thickBot="1" x14ac:dyDescent="0.25">
      <c r="A204" s="136" t="s">
        <v>52</v>
      </c>
      <c r="B204" s="77" t="s">
        <v>30</v>
      </c>
      <c r="C204" s="70" t="s">
        <v>30</v>
      </c>
      <c r="D204" s="319"/>
      <c r="E204" s="314" t="s">
        <v>202</v>
      </c>
      <c r="F204" s="315">
        <v>1</v>
      </c>
      <c r="G204" s="85">
        <f>SUMIFS(Квитанции!Q:Q,Квитанции!B:B,G$8,Квитанции!G:G,$F204,Квитанции!K:K,$E204,Квитанции!F:F,2,Квитанции!C:C,0,Квитанции!J:J,1)</f>
        <v>0</v>
      </c>
      <c r="H204" s="50" t="s">
        <v>30</v>
      </c>
      <c r="I204" s="383">
        <f>SUMIFS(Квитанции!R:R,Квитанции!B:B,G$8,Квитанции!G:G,$F204,Квитанции!K:K,$E204,Квитанции!F:F,2,Квитанции!C:C,0,Квитанции!J:J,1)</f>
        <v>0</v>
      </c>
      <c r="J204" s="73">
        <f>SUMIFS(Квитанции!Q:Q,Квитанции!B:B,J$8,Квитанции!G:G,$F204,Квитанции!K:K,$E204,Квитанции!F:F,2,Квитанции!C:C,0,Квитанции!J:J,1)</f>
        <v>0</v>
      </c>
      <c r="K204" s="50" t="s">
        <v>30</v>
      </c>
      <c r="L204" s="168">
        <f>SUMIFS(Квитанции!R:R,Квитанции!B:B,J$8,Квитанции!G:G,$F204,Квитанции!K:K,$E204,Квитанции!F:F,2,Квитанции!C:C,0,Квитанции!J:J,1)</f>
        <v>0</v>
      </c>
      <c r="M204" s="85">
        <f>SUMIFS(Квитанции!Q:Q,Квитанции!B:B,M$8,Квитанции!G:G,$F204,Квитанции!K:K,$E204,Квитанции!F:F,2,Квитанции!C:C,0,Квитанции!J:J,1)</f>
        <v>0</v>
      </c>
      <c r="N204" s="50" t="s">
        <v>30</v>
      </c>
      <c r="O204" s="156">
        <f>SUMIFS(Квитанции!R:R,Квитанции!B:B,M$8,Квитанции!G:G,$F204,Квитанции!K:K,$E204,Квитанции!F:F,2,Квитанции!C:C,0,Квитанции!J:J,1)</f>
        <v>0</v>
      </c>
      <c r="P204" s="73">
        <f>SUMIFS(Квитанции!Q:Q,Квитанции!B:B,P$8,Квитанции!G:G,$F204,Квитанции!K:K,$E204,Квитанции!F:F,2,Квитанции!C:C,0,Квитанции!J:J,1)</f>
        <v>0</v>
      </c>
      <c r="Q204" s="50" t="s">
        <v>30</v>
      </c>
      <c r="R204" s="168">
        <f>SUMIFS(Квитанции!R:R,Квитанции!B:B,P$8,Квитанции!G:G,$F204,Квитанции!K:K,$E204,Квитанции!F:F,2,Квитанции!C:C,0,Квитанции!J:J,1)</f>
        <v>0</v>
      </c>
      <c r="S204" s="85">
        <f>SUMIFS(Квитанции!Q:Q,Квитанции!B:B,S$8,Квитанции!G:G,$F204,Квитанции!K:K,$E204,Квитанции!F:F,2,Квитанции!C:C,0,Квитанции!J:J,1)</f>
        <v>0</v>
      </c>
      <c r="T204" s="50" t="s">
        <v>30</v>
      </c>
      <c r="U204" s="156">
        <f>SUMIFS(Квитанции!R:R,Квитанции!B:B,S$8,Квитанции!G:G,$F204,Квитанции!K:K,$E204,Квитанции!F:F,2,Квитанции!C:C,0,Квитанции!J:J,1)</f>
        <v>0</v>
      </c>
      <c r="V204" s="28">
        <f>G204+J204+M204+P204+S204</f>
        <v>0</v>
      </c>
      <c r="W204" s="54" t="s">
        <v>30</v>
      </c>
      <c r="X204" s="162">
        <f>U204+R204+O204+L204+I204</f>
        <v>0</v>
      </c>
    </row>
    <row r="205" spans="1:24" x14ac:dyDescent="0.2">
      <c r="A205" s="508" t="s">
        <v>36</v>
      </c>
      <c r="B205" s="5" t="s">
        <v>176</v>
      </c>
      <c r="C205" s="493" t="s">
        <v>16</v>
      </c>
      <c r="D205" s="313">
        <v>1</v>
      </c>
      <c r="E205" s="314" t="s">
        <v>202</v>
      </c>
      <c r="F205" s="315">
        <v>3</v>
      </c>
      <c r="G205" s="145">
        <f>SUMIFS(Квитанции!Q:Q,Квитанции!B:B,G$8,Квитанции!D:D,$B205,Квитанции!E:E,$D205,Квитанции!K:K,$E205,Квитанции!F:F,$F205,Квитанции!C:C,0,Квитанции!J:J,1)</f>
        <v>0</v>
      </c>
      <c r="H205" s="46" t="e">
        <f>G205/Ф_2a!G205*100</f>
        <v>#DIV/0!</v>
      </c>
      <c r="I205" s="198">
        <f>SUMIFS(Квитанции!R:R,Квитанции!B:B,G$8,Квитанции!D:D,$B205,Квитанции!E:E,$D205,Квитанции!K:K,$E205,Квитанции!F:F,$F205,Квитанции!C:C,0,Квитанции!J:J,1)</f>
        <v>0</v>
      </c>
      <c r="J205" s="72">
        <f>SUMIFS(Квитанции!Q:Q,Квитанции!B:B,J$8,Квитанции!D:D,$B205,Квитанции!E:E,$D205,Квитанции!K:K,$E205,Квитанции!F:F,$F205,Квитанции!C:C,0,Квитанции!J:J,1)</f>
        <v>0</v>
      </c>
      <c r="K205" s="46" t="e">
        <f>J205/Ф_2a!J205*100</f>
        <v>#DIV/0!</v>
      </c>
      <c r="L205" s="167">
        <f>SUMIFS(Квитанции!R:R,Квитанции!B:B,J$8,Квитанции!D:D,$B205,Квитанции!E:E,$D205,Квитанции!K:K,$E205,Квитанции!F:F,$F205,Квитанции!C:C,0,Квитанции!J:J,1)</f>
        <v>0</v>
      </c>
      <c r="M205" s="84">
        <f>SUMIFS(Квитанции!Q:Q,Квитанции!B:B,M$8,Квитанции!D:D,$B205,Квитанции!E:E,$D205,Квитанции!K:K,$E205,Квитанции!F:F,$F205,Квитанции!C:C,0,Квитанции!J:J,1)</f>
        <v>0</v>
      </c>
      <c r="N205" s="46" t="e">
        <f>M205/Ф_2a!M205*100</f>
        <v>#DIV/0!</v>
      </c>
      <c r="O205" s="155">
        <f>SUMIFS(Квитанции!R:R,Квитанции!B:B,M$8,Квитанции!D:D,$B205,Квитанции!E:E,$D205,Квитанции!K:K,$E205,Квитанции!F:F,$F205,Квитанции!C:C,0,Квитанции!J:J,1)</f>
        <v>0</v>
      </c>
      <c r="P205" s="72">
        <f>SUMIFS(Квитанции!Q:Q,Квитанции!B:B,P$8,Квитанции!D:D,$B205,Квитанции!E:E,$D205,Квитанции!K:K,$E205,Квитанции!F:F,$F205,Квитанции!C:C,0,Квитанции!J:J,1)</f>
        <v>0</v>
      </c>
      <c r="Q205" s="46" t="e">
        <f>P205/Ф_2a!P205*100</f>
        <v>#DIV/0!</v>
      </c>
      <c r="R205" s="167">
        <f>SUMIFS(Квитанции!R:R,Квитанции!B:B,P$8,Квитанции!D:D,$B205,Квитанции!E:E,$D205,Квитанции!K:K,$E205,Квитанции!F:F,$F205,Квитанции!C:C,0,Квитанции!J:J,1)</f>
        <v>0</v>
      </c>
      <c r="S205" s="84">
        <f>SUMIFS(Квитанции!Q:Q,Квитанции!B:B,S$8,Квитанции!D:D,$B205,Квитанции!E:E,$D205,Квитанции!K:K,$E205,Квитанции!F:F,$F205,Квитанции!C:C,0,Квитанции!J:J,1)</f>
        <v>0</v>
      </c>
      <c r="T205" s="46" t="e">
        <f>S205/Ф_2a!S205*100</f>
        <v>#DIV/0!</v>
      </c>
      <c r="U205" s="155">
        <f>SUMIFS(Квитанции!R:R,Квитанции!B:B,S$8,Квитанции!D:D,$B205,Квитанции!E:E,$D205,Квитанции!K:K,$E205,Квитанции!F:F,$F205,Квитанции!C:C,0,Квитанции!J:J,1)</f>
        <v>0</v>
      </c>
      <c r="V205" s="101">
        <f>G205+J205+M205+P205+S205</f>
        <v>0</v>
      </c>
      <c r="W205" s="51" t="e">
        <f>V205/Ф_2a!V205*100</f>
        <v>#DIV/0!</v>
      </c>
      <c r="X205" s="161">
        <f>I205+L205+O205+R205+U205</f>
        <v>0</v>
      </c>
    </row>
    <row r="206" spans="1:24" x14ac:dyDescent="0.2">
      <c r="A206" s="509"/>
      <c r="B206" s="7" t="s">
        <v>10</v>
      </c>
      <c r="C206" s="494"/>
      <c r="D206" s="313">
        <v>1</v>
      </c>
      <c r="E206" s="314" t="s">
        <v>202</v>
      </c>
      <c r="F206" s="315">
        <v>3</v>
      </c>
      <c r="G206" s="84">
        <f>SUMIFS(Квитанции!Q:Q,Квитанции!B:B,G$8,Квитанции!D:D,$B206,Квитанции!E:E,$D206,Квитанции!K:K,$E206,Квитанции!F:F,$F206,Квитанции!C:C,0,Квитанции!J:J,1)</f>
        <v>0</v>
      </c>
      <c r="H206" s="47" t="e">
        <f>G206/Ф_2a!G206*100</f>
        <v>#DIV/0!</v>
      </c>
      <c r="I206" s="155">
        <f>SUMIFS(Квитанции!R:R,Квитанции!B:B,G$8,Квитанции!D:D,$B206,Квитанции!E:E,$D206,Квитанции!K:K,$E206,Квитанции!F:F,$F206,Квитанции!C:C,0,Квитанции!J:J,1)</f>
        <v>0</v>
      </c>
      <c r="J206" s="72">
        <f>SUMIFS(Квитанции!Q:Q,Квитанции!B:B,J$8,Квитанции!D:D,$B206,Квитанции!E:E,$D206,Квитанции!K:K,$E206,Квитанции!F:F,$F206,Квитанции!C:C,0,Квитанции!J:J,1)</f>
        <v>0</v>
      </c>
      <c r="K206" s="47" t="e">
        <f>J206/Ф_2a!J206*100</f>
        <v>#DIV/0!</v>
      </c>
      <c r="L206" s="167">
        <f>SUMIFS(Квитанции!R:R,Квитанции!B:B,J$8,Квитанции!D:D,$B206,Квитанции!E:E,$D206,Квитанции!K:K,$E206,Квитанции!F:F,$F206,Квитанции!C:C,0,Квитанции!J:J,1)</f>
        <v>0</v>
      </c>
      <c r="M206" s="84">
        <f>SUMIFS(Квитанции!Q:Q,Квитанции!B:B,M$8,Квитанции!D:D,$B206,Квитанции!E:E,$D206,Квитанции!K:K,$E206,Квитанции!F:F,$F206,Квитанции!C:C,0,Квитанции!J:J,1)</f>
        <v>0</v>
      </c>
      <c r="N206" s="47" t="e">
        <f>M206/Ф_2a!M206*100</f>
        <v>#DIV/0!</v>
      </c>
      <c r="O206" s="155">
        <f>SUMIFS(Квитанции!R:R,Квитанции!B:B,M$8,Квитанции!D:D,$B206,Квитанции!E:E,$D206,Квитанции!K:K,$E206,Квитанции!F:F,$F206,Квитанции!C:C,0,Квитанции!J:J,1)</f>
        <v>0</v>
      </c>
      <c r="P206" s="72">
        <f>SUMIFS(Квитанции!Q:Q,Квитанции!B:B,P$8,Квитанции!D:D,$B206,Квитанции!E:E,$D206,Квитанции!K:K,$E206,Квитанции!F:F,$F206,Квитанции!C:C,0,Квитанции!J:J,1)</f>
        <v>0</v>
      </c>
      <c r="Q206" s="47" t="e">
        <f>P206/Ф_2a!P206*100</f>
        <v>#DIV/0!</v>
      </c>
      <c r="R206" s="167">
        <f>SUMIFS(Квитанции!R:R,Квитанции!B:B,P$8,Квитанции!D:D,$B206,Квитанции!E:E,$D206,Квитанции!K:K,$E206,Квитанции!F:F,$F206,Квитанции!C:C,0,Квитанции!J:J,1)</f>
        <v>0</v>
      </c>
      <c r="S206" s="84">
        <f>SUMIFS(Квитанции!Q:Q,Квитанции!B:B,S$8,Квитанции!D:D,$B206,Квитанции!E:E,$D206,Квитанции!K:K,$E206,Квитанции!F:F,$F206,Квитанции!C:C,0,Квитанции!J:J,1)</f>
        <v>0</v>
      </c>
      <c r="T206" s="47" t="e">
        <f>S206/Ф_2a!S206*100</f>
        <v>#DIV/0!</v>
      </c>
      <c r="U206" s="155">
        <f>SUMIFS(Квитанции!R:R,Квитанции!B:B,S$8,Квитанции!D:D,$B206,Квитанции!E:E,$D206,Квитанции!K:K,$E206,Квитанции!F:F,$F206,Квитанции!C:C,0,Квитанции!J:J,1)</f>
        <v>0</v>
      </c>
      <c r="V206" s="28">
        <f>G206+J206+M206+P206+S206</f>
        <v>0</v>
      </c>
      <c r="W206" s="49" t="e">
        <f>V206/Ф_2a!V206*100</f>
        <v>#DIV/0!</v>
      </c>
      <c r="X206" s="158">
        <f>I206+L206+O206+R206+U206</f>
        <v>0</v>
      </c>
    </row>
    <row r="207" spans="1:24" x14ac:dyDescent="0.2">
      <c r="A207" s="509"/>
      <c r="B207" s="7" t="s">
        <v>177</v>
      </c>
      <c r="C207" s="494"/>
      <c r="D207" s="313">
        <v>1</v>
      </c>
      <c r="E207" s="314" t="s">
        <v>202</v>
      </c>
      <c r="F207" s="315">
        <v>3</v>
      </c>
      <c r="G207" s="89">
        <f>SUMIFS(Квитанции!Q:Q,Квитанции!B:B,G$8,Квитанции!D:D,$B207,Квитанции!E:E,$D207,Квитанции!K:K,$E207,Квитанции!F:F,$F207,Квитанции!C:C,0,Квитанции!J:J,1)</f>
        <v>0</v>
      </c>
      <c r="H207" s="47" t="e">
        <f>G207/Ф_2a!G207*100</f>
        <v>#DIV/0!</v>
      </c>
      <c r="I207" s="160">
        <f>SUMIFS(Квитанции!R:R,Квитанции!B:B,G$8,Квитанции!D:D,$B207,Квитанции!E:E,$D207,Квитанции!K:K,$E207,Квитанции!F:F,$F207,Квитанции!C:C,0,Квитанции!J:J,1)</f>
        <v>0</v>
      </c>
      <c r="J207" s="72">
        <f>SUMIFS(Квитанции!Q:Q,Квитанции!B:B,J$8,Квитанции!D:D,$B207,Квитанции!E:E,$D207,Квитанции!K:K,$E207,Квитанции!F:F,$F207,Квитанции!C:C,0,Квитанции!J:J,1)</f>
        <v>0</v>
      </c>
      <c r="K207" s="47" t="e">
        <f>J207/Ф_2a!J207*100</f>
        <v>#DIV/0!</v>
      </c>
      <c r="L207" s="167">
        <f>SUMIFS(Квитанции!R:R,Квитанции!B:B,J$8,Квитанции!D:D,$B207,Квитанции!E:E,$D207,Квитанции!K:K,$E207,Квитанции!F:F,$F207,Квитанции!C:C,0,Квитанции!J:J,1)</f>
        <v>0</v>
      </c>
      <c r="M207" s="84">
        <f>SUMIFS(Квитанции!Q:Q,Квитанции!B:B,M$8,Квитанции!D:D,$B207,Квитанции!E:E,$D207,Квитанции!K:K,$E207,Квитанции!F:F,$F207,Квитанции!C:C,0,Квитанции!J:J,1)</f>
        <v>0</v>
      </c>
      <c r="N207" s="47" t="e">
        <f>M207/Ф_2a!M207*100</f>
        <v>#DIV/0!</v>
      </c>
      <c r="O207" s="155">
        <f>SUMIFS(Квитанции!R:R,Квитанции!B:B,M$8,Квитанции!D:D,$B207,Квитанции!E:E,$D207,Квитанции!K:K,$E207,Квитанции!F:F,$F207,Квитанции!C:C,0,Квитанции!J:J,1)</f>
        <v>0</v>
      </c>
      <c r="P207" s="72">
        <f>SUMIFS(Квитанции!Q:Q,Квитанции!B:B,P$8,Квитанции!D:D,$B207,Квитанции!E:E,$D207,Квитанции!K:K,$E207,Квитанции!F:F,$F207,Квитанции!C:C,0,Квитанции!J:J,1)</f>
        <v>0</v>
      </c>
      <c r="Q207" s="47" t="e">
        <f>P207/Ф_2a!P207*100</f>
        <v>#DIV/0!</v>
      </c>
      <c r="R207" s="167">
        <f>SUMIFS(Квитанции!R:R,Квитанции!B:B,P$8,Квитанции!D:D,$B207,Квитанции!E:E,$D207,Квитанции!K:K,$E207,Квитанции!F:F,$F207,Квитанции!C:C,0,Квитанции!J:J,1)</f>
        <v>0</v>
      </c>
      <c r="S207" s="84">
        <f>SUMIFS(Квитанции!Q:Q,Квитанции!B:B,S$8,Квитанции!D:D,$B207,Квитанции!E:E,$D207,Квитанции!K:K,$E207,Квитанции!F:F,$F207,Квитанции!C:C,0,Квитанции!J:J,1)</f>
        <v>0</v>
      </c>
      <c r="T207" s="47" t="e">
        <f>S207/Ф_2a!S207*100</f>
        <v>#DIV/0!</v>
      </c>
      <c r="U207" s="155">
        <f>SUMIFS(Квитанции!R:R,Квитанции!B:B,S$8,Квитанции!D:D,$B207,Квитанции!E:E,$D207,Квитанции!K:K,$E207,Квитанции!F:F,$F207,Квитанции!C:C,0,Квитанции!J:J,1)</f>
        <v>0</v>
      </c>
      <c r="V207" s="102">
        <f>G207+J207+M207+P207+S207</f>
        <v>0</v>
      </c>
      <c r="W207" s="49" t="e">
        <f>V207/Ф_2a!V207*100</f>
        <v>#DIV/0!</v>
      </c>
      <c r="X207" s="158">
        <f>I207+L207+O207+R207+U207</f>
        <v>0</v>
      </c>
    </row>
    <row r="208" spans="1:24" ht="12.75" thickBot="1" x14ac:dyDescent="0.25">
      <c r="A208" s="509"/>
      <c r="B208" s="8" t="s">
        <v>178</v>
      </c>
      <c r="C208" s="495"/>
      <c r="D208" s="313"/>
      <c r="E208" s="314"/>
      <c r="F208" s="315"/>
      <c r="G208" s="85">
        <f>G205+G206+G207</f>
        <v>0</v>
      </c>
      <c r="H208" s="50" t="e">
        <f>G208/Ф_2a!G208*100</f>
        <v>#DIV/0!</v>
      </c>
      <c r="I208" s="156">
        <f t="shared" ref="I208:X208" si="112">I205+I206+I207</f>
        <v>0</v>
      </c>
      <c r="J208" s="73">
        <f t="shared" si="112"/>
        <v>0</v>
      </c>
      <c r="K208" s="50" t="e">
        <f>J208/Ф_2a!J208*100</f>
        <v>#DIV/0!</v>
      </c>
      <c r="L208" s="168">
        <f t="shared" si="112"/>
        <v>0</v>
      </c>
      <c r="M208" s="85">
        <f t="shared" si="112"/>
        <v>0</v>
      </c>
      <c r="N208" s="50" t="e">
        <f>M208/Ф_2a!M208*100</f>
        <v>#DIV/0!</v>
      </c>
      <c r="O208" s="156">
        <f t="shared" si="112"/>
        <v>0</v>
      </c>
      <c r="P208" s="73">
        <f t="shared" si="112"/>
        <v>0</v>
      </c>
      <c r="Q208" s="50" t="e">
        <f>P208/Ф_2a!P208*100</f>
        <v>#DIV/0!</v>
      </c>
      <c r="R208" s="168">
        <f t="shared" si="112"/>
        <v>0</v>
      </c>
      <c r="S208" s="85">
        <f t="shared" si="112"/>
        <v>0</v>
      </c>
      <c r="T208" s="50" t="e">
        <f>S208/Ф_2a!S208*100</f>
        <v>#DIV/0!</v>
      </c>
      <c r="U208" s="156">
        <f t="shared" si="112"/>
        <v>0</v>
      </c>
      <c r="V208" s="77">
        <f t="shared" si="112"/>
        <v>0</v>
      </c>
      <c r="W208" s="50" t="e">
        <f>V208/Ф_2a!V208*100</f>
        <v>#DIV/0!</v>
      </c>
      <c r="X208" s="162">
        <f t="shared" si="112"/>
        <v>0</v>
      </c>
    </row>
    <row r="209" spans="1:24" x14ac:dyDescent="0.2">
      <c r="A209" s="509"/>
      <c r="B209" s="5" t="s">
        <v>176</v>
      </c>
      <c r="C209" s="493" t="s">
        <v>17</v>
      </c>
      <c r="D209" s="313">
        <v>3</v>
      </c>
      <c r="E209" s="314" t="s">
        <v>202</v>
      </c>
      <c r="F209" s="315">
        <v>3</v>
      </c>
      <c r="G209" s="145">
        <f>SUMIFS(Квитанции!Q:Q,Квитанции!B:B,G$8,Квитанции!D:D,$B209,Квитанции!E:E,$D209,Квитанции!K:K,$E209,Квитанции!F:F,$F209,Квитанции!C:C,0,Квитанции!J:J,1)</f>
        <v>0</v>
      </c>
      <c r="H209" s="46" t="e">
        <f>G209/Ф_2a!G209*100</f>
        <v>#DIV/0!</v>
      </c>
      <c r="I209" s="198">
        <f>SUMIFS(Квитанции!R:R,Квитанции!B:B,G$8,Квитанции!D:D,$B209,Квитанции!E:E,$D209,Квитанции!K:K,$E209,Квитанции!F:F,$F209,Квитанции!C:C,0,Квитанции!J:J,1)</f>
        <v>0</v>
      </c>
      <c r="J209" s="72">
        <f>SUMIFS(Квитанции!Q:Q,Квитанции!B:B,J$8,Квитанции!D:D,$B209,Квитанции!E:E,$D209,Квитанции!K:K,$E209,Квитанции!F:F,$F209,Квитанции!C:C,0,Квитанции!J:J,1)</f>
        <v>0</v>
      </c>
      <c r="K209" s="46" t="e">
        <f>J209/Ф_2a!J209*100</f>
        <v>#DIV/0!</v>
      </c>
      <c r="L209" s="167">
        <f>SUMIFS(Квитанции!R:R,Квитанции!B:B,J$8,Квитанции!D:D,$B209,Квитанции!E:E,$D209,Квитанции!K:K,$E209,Квитанции!F:F,$F209,Квитанции!C:C,0,Квитанции!J:J,1)</f>
        <v>0</v>
      </c>
      <c r="M209" s="84">
        <f>SUMIFS(Квитанции!Q:Q,Квитанции!B:B,M$8,Квитанции!D:D,$B209,Квитанции!E:E,$D209,Квитанции!K:K,$E209,Квитанции!F:F,$F209,Квитанции!C:C,0,Квитанции!J:J,1)</f>
        <v>0</v>
      </c>
      <c r="N209" s="46" t="e">
        <f>M209/Ф_2a!M209*100</f>
        <v>#DIV/0!</v>
      </c>
      <c r="O209" s="155">
        <f>SUMIFS(Квитанции!R:R,Квитанции!B:B,M$8,Квитанции!D:D,$B209,Квитанции!E:E,$D209,Квитанции!K:K,$E209,Квитанции!F:F,$F209,Квитанции!C:C,0,Квитанции!J:J,1)</f>
        <v>0</v>
      </c>
      <c r="P209" s="72">
        <f>SUMIFS(Квитанции!Q:Q,Квитанции!B:B,P$8,Квитанции!D:D,$B209,Квитанции!E:E,$D209,Квитанции!K:K,$E209,Квитанции!F:F,$F209,Квитанции!C:C,0,Квитанции!J:J,1)</f>
        <v>0</v>
      </c>
      <c r="Q209" s="46" t="e">
        <f>P209/Ф_2a!P209*100</f>
        <v>#DIV/0!</v>
      </c>
      <c r="R209" s="167">
        <f>SUMIFS(Квитанции!R:R,Квитанции!B:B,P$8,Квитанции!D:D,$B209,Квитанции!E:E,$D209,Квитанции!K:K,$E209,Квитанции!F:F,$F209,Квитанции!C:C,0,Квитанции!J:J,1)</f>
        <v>0</v>
      </c>
      <c r="S209" s="84">
        <f>SUMIFS(Квитанции!Q:Q,Квитанции!B:B,S$8,Квитанции!D:D,$B209,Квитанции!E:E,$D209,Квитанции!K:K,$E209,Квитанции!F:F,$F209,Квитанции!C:C,0,Квитанции!J:J,1)</f>
        <v>0</v>
      </c>
      <c r="T209" s="46" t="e">
        <f>S209/Ф_2a!S209*100</f>
        <v>#DIV/0!</v>
      </c>
      <c r="U209" s="155">
        <f>SUMIFS(Квитанции!R:R,Квитанции!B:B,S$8,Квитанции!D:D,$B209,Квитанции!E:E,$D209,Квитанции!K:K,$E209,Квитанции!F:F,$F209,Квитанции!C:C,0,Квитанции!J:J,1)</f>
        <v>0</v>
      </c>
      <c r="V209" s="101">
        <f>G209+J209+M209+P209+S209</f>
        <v>0</v>
      </c>
      <c r="W209" s="51" t="e">
        <f>V209/Ф_2a!V209*100</f>
        <v>#DIV/0!</v>
      </c>
      <c r="X209" s="161">
        <f>I209+L209+O209+R209+U209</f>
        <v>0</v>
      </c>
    </row>
    <row r="210" spans="1:24" x14ac:dyDescent="0.2">
      <c r="A210" s="509"/>
      <c r="B210" s="7" t="s">
        <v>10</v>
      </c>
      <c r="C210" s="494"/>
      <c r="D210" s="313">
        <v>3</v>
      </c>
      <c r="E210" s="314" t="s">
        <v>202</v>
      </c>
      <c r="F210" s="315">
        <v>3</v>
      </c>
      <c r="G210" s="84">
        <f>SUMIFS(Квитанции!Q:Q,Квитанции!B:B,G$8,Квитанции!D:D,$B210,Квитанции!E:E,$D210,Квитанции!K:K,$E210,Квитанции!F:F,$F210,Квитанции!C:C,0,Квитанции!J:J,1)</f>
        <v>0</v>
      </c>
      <c r="H210" s="47" t="e">
        <f>G210/Ф_2a!G210*100</f>
        <v>#DIV/0!</v>
      </c>
      <c r="I210" s="155">
        <f>SUMIFS(Квитанции!R:R,Квитанции!B:B,G$8,Квитанции!D:D,$B210,Квитанции!E:E,$D210,Квитанции!K:K,$E210,Квитанции!F:F,$F210,Квитанции!C:C,0,Квитанции!J:J,1)</f>
        <v>0</v>
      </c>
      <c r="J210" s="72">
        <f>SUMIFS(Квитанции!Q:Q,Квитанции!B:B,J$8,Квитанции!D:D,$B210,Квитанции!E:E,$D210,Квитанции!K:K,$E210,Квитанции!F:F,$F210,Квитанции!C:C,0,Квитанции!J:J,1)</f>
        <v>0</v>
      </c>
      <c r="K210" s="47" t="e">
        <f>J210/Ф_2a!J210*100</f>
        <v>#DIV/0!</v>
      </c>
      <c r="L210" s="167">
        <f>SUMIFS(Квитанции!R:R,Квитанции!B:B,J$8,Квитанции!D:D,$B210,Квитанции!E:E,$D210,Квитанции!K:K,$E210,Квитанции!F:F,$F210,Квитанции!C:C,0,Квитанции!J:J,1)</f>
        <v>0</v>
      </c>
      <c r="M210" s="84">
        <f>SUMIFS(Квитанции!Q:Q,Квитанции!B:B,M$8,Квитанции!D:D,$B210,Квитанции!E:E,$D210,Квитанции!K:K,$E210,Квитанции!F:F,$F210,Квитанции!C:C,0,Квитанции!J:J,1)</f>
        <v>0</v>
      </c>
      <c r="N210" s="47" t="e">
        <f>M210/Ф_2a!M210*100</f>
        <v>#DIV/0!</v>
      </c>
      <c r="O210" s="155">
        <f>SUMIFS(Квитанции!R:R,Квитанции!B:B,M$8,Квитанции!D:D,$B210,Квитанции!E:E,$D210,Квитанции!K:K,$E210,Квитанции!F:F,$F210,Квитанции!C:C,0,Квитанции!J:J,1)</f>
        <v>0</v>
      </c>
      <c r="P210" s="72">
        <f>SUMIFS(Квитанции!Q:Q,Квитанции!B:B,P$8,Квитанции!D:D,$B210,Квитанции!E:E,$D210,Квитанции!K:K,$E210,Квитанции!F:F,$F210,Квитанции!C:C,0,Квитанции!J:J,1)</f>
        <v>0</v>
      </c>
      <c r="Q210" s="47" t="e">
        <f>P210/Ф_2a!P210*100</f>
        <v>#DIV/0!</v>
      </c>
      <c r="R210" s="167">
        <f>SUMIFS(Квитанции!R:R,Квитанции!B:B,P$8,Квитанции!D:D,$B210,Квитанции!E:E,$D210,Квитанции!K:K,$E210,Квитанции!F:F,$F210,Квитанции!C:C,0,Квитанции!J:J,1)</f>
        <v>0</v>
      </c>
      <c r="S210" s="84">
        <f>SUMIFS(Квитанции!Q:Q,Квитанции!B:B,S$8,Квитанции!D:D,$B210,Квитанции!E:E,$D210,Квитанции!K:K,$E210,Квитанции!F:F,$F210,Квитанции!C:C,0,Квитанции!J:J,1)</f>
        <v>0</v>
      </c>
      <c r="T210" s="47" t="e">
        <f>S210/Ф_2a!S210*100</f>
        <v>#DIV/0!</v>
      </c>
      <c r="U210" s="155">
        <f>SUMIFS(Квитанции!R:R,Квитанции!B:B,S$8,Квитанции!D:D,$B210,Квитанции!E:E,$D210,Квитанции!K:K,$E210,Квитанции!F:F,$F210,Квитанции!C:C,0,Квитанции!J:J,1)</f>
        <v>0</v>
      </c>
      <c r="V210" s="28">
        <f>G210+J210+M210+P210+S210</f>
        <v>0</v>
      </c>
      <c r="W210" s="49" t="e">
        <f>V210/Ф_2a!V210*100</f>
        <v>#DIV/0!</v>
      </c>
      <c r="X210" s="158">
        <f>I210+L210+O210+R210+U210</f>
        <v>0</v>
      </c>
    </row>
    <row r="211" spans="1:24" x14ac:dyDescent="0.2">
      <c r="A211" s="509"/>
      <c r="B211" s="7" t="s">
        <v>177</v>
      </c>
      <c r="C211" s="494"/>
      <c r="D211" s="313">
        <v>3</v>
      </c>
      <c r="E211" s="314" t="s">
        <v>202</v>
      </c>
      <c r="F211" s="315">
        <v>3</v>
      </c>
      <c r="G211" s="89">
        <f>SUMIFS(Квитанции!Q:Q,Квитанции!B:B,G$8,Квитанции!D:D,$B211,Квитанции!E:E,$D211,Квитанции!K:K,$E211,Квитанции!F:F,$F211,Квитанции!C:C,0,Квитанции!J:J,1)</f>
        <v>0</v>
      </c>
      <c r="H211" s="47" t="e">
        <f>G211/Ф_2a!G211*100</f>
        <v>#DIV/0!</v>
      </c>
      <c r="I211" s="160">
        <f>SUMIFS(Квитанции!R:R,Квитанции!B:B,G$8,Квитанции!D:D,$B211,Квитанции!E:E,$D211,Квитанции!K:K,$E211,Квитанции!F:F,$F211,Квитанции!C:C,0,Квитанции!J:J,1)</f>
        <v>0</v>
      </c>
      <c r="J211" s="72">
        <f>SUMIFS(Квитанции!Q:Q,Квитанции!B:B,J$8,Квитанции!D:D,$B211,Квитанции!E:E,$D211,Квитанции!K:K,$E211,Квитанции!F:F,$F211,Квитанции!C:C,0,Квитанции!J:J,1)</f>
        <v>0</v>
      </c>
      <c r="K211" s="47" t="e">
        <f>J211/Ф_2a!J211*100</f>
        <v>#DIV/0!</v>
      </c>
      <c r="L211" s="167">
        <f>SUMIFS(Квитанции!R:R,Квитанции!B:B,J$8,Квитанции!D:D,$B211,Квитанции!E:E,$D211,Квитанции!K:K,$E211,Квитанции!F:F,$F211,Квитанции!C:C,0,Квитанции!J:J,1)</f>
        <v>0</v>
      </c>
      <c r="M211" s="84">
        <f>SUMIFS(Квитанции!Q:Q,Квитанции!B:B,M$8,Квитанции!D:D,$B211,Квитанции!E:E,$D211,Квитанции!K:K,$E211,Квитанции!F:F,$F211,Квитанции!C:C,0,Квитанции!J:J,1)</f>
        <v>0</v>
      </c>
      <c r="N211" s="47" t="e">
        <f>M211/Ф_2a!M211*100</f>
        <v>#DIV/0!</v>
      </c>
      <c r="O211" s="155">
        <f>SUMIFS(Квитанции!R:R,Квитанции!B:B,M$8,Квитанции!D:D,$B211,Квитанции!E:E,$D211,Квитанции!K:K,$E211,Квитанции!F:F,$F211,Квитанции!C:C,0,Квитанции!J:J,1)</f>
        <v>0</v>
      </c>
      <c r="P211" s="72">
        <f>SUMIFS(Квитанции!Q:Q,Квитанции!B:B,P$8,Квитанции!D:D,$B211,Квитанции!E:E,$D211,Квитанции!K:K,$E211,Квитанции!F:F,$F211,Квитанции!C:C,0,Квитанции!J:J,1)</f>
        <v>0</v>
      </c>
      <c r="Q211" s="47" t="e">
        <f>P211/Ф_2a!P211*100</f>
        <v>#DIV/0!</v>
      </c>
      <c r="R211" s="167">
        <f>SUMIFS(Квитанции!R:R,Квитанции!B:B,P$8,Квитанции!D:D,$B211,Квитанции!E:E,$D211,Квитанции!K:K,$E211,Квитанции!F:F,$F211,Квитанции!C:C,0,Квитанции!J:J,1)</f>
        <v>0</v>
      </c>
      <c r="S211" s="84">
        <f>SUMIFS(Квитанции!Q:Q,Квитанции!B:B,S$8,Квитанции!D:D,$B211,Квитанции!E:E,$D211,Квитанции!K:K,$E211,Квитанции!F:F,$F211,Квитанции!C:C,0,Квитанции!J:J,1)</f>
        <v>0</v>
      </c>
      <c r="T211" s="47" t="e">
        <f>S211/Ф_2a!S211*100</f>
        <v>#DIV/0!</v>
      </c>
      <c r="U211" s="155">
        <f>SUMIFS(Квитанции!R:R,Квитанции!B:B,S$8,Квитанции!D:D,$B211,Квитанции!E:E,$D211,Квитанции!K:K,$E211,Квитанции!F:F,$F211,Квитанции!C:C,0,Квитанции!J:J,1)</f>
        <v>0</v>
      </c>
      <c r="V211" s="102">
        <f>G211+J211+M211+P211+S211</f>
        <v>0</v>
      </c>
      <c r="W211" s="49" t="e">
        <f>V211/Ф_2a!V211*100</f>
        <v>#DIV/0!</v>
      </c>
      <c r="X211" s="158">
        <f>I211+L211+O211+R211+U211</f>
        <v>0</v>
      </c>
    </row>
    <row r="212" spans="1:24" ht="12.75" thickBot="1" x14ac:dyDescent="0.25">
      <c r="A212" s="509"/>
      <c r="B212" s="8" t="s">
        <v>178</v>
      </c>
      <c r="C212" s="495"/>
      <c r="D212" s="313"/>
      <c r="E212" s="314"/>
      <c r="F212" s="315"/>
      <c r="G212" s="85">
        <f>G209+G210+G211</f>
        <v>0</v>
      </c>
      <c r="H212" s="50" t="e">
        <f>G212/Ф_2a!G212*100</f>
        <v>#DIV/0!</v>
      </c>
      <c r="I212" s="156">
        <f t="shared" ref="I212:X212" si="113">I209+I210+I211</f>
        <v>0</v>
      </c>
      <c r="J212" s="73">
        <f t="shared" si="113"/>
        <v>0</v>
      </c>
      <c r="K212" s="50" t="e">
        <f>J212/Ф_2a!J212*100</f>
        <v>#DIV/0!</v>
      </c>
      <c r="L212" s="168">
        <f t="shared" si="113"/>
        <v>0</v>
      </c>
      <c r="M212" s="85">
        <f t="shared" si="113"/>
        <v>0</v>
      </c>
      <c r="N212" s="50" t="e">
        <f>M212/Ф_2a!M212*100</f>
        <v>#DIV/0!</v>
      </c>
      <c r="O212" s="156">
        <f t="shared" si="113"/>
        <v>0</v>
      </c>
      <c r="P212" s="73">
        <f t="shared" si="113"/>
        <v>0</v>
      </c>
      <c r="Q212" s="50" t="e">
        <f>P212/Ф_2a!P212*100</f>
        <v>#DIV/0!</v>
      </c>
      <c r="R212" s="168">
        <f t="shared" si="113"/>
        <v>0</v>
      </c>
      <c r="S212" s="85">
        <f t="shared" si="113"/>
        <v>0</v>
      </c>
      <c r="T212" s="50" t="e">
        <f>S212/Ф_2a!S212*100</f>
        <v>#DIV/0!</v>
      </c>
      <c r="U212" s="156">
        <f t="shared" si="113"/>
        <v>0</v>
      </c>
      <c r="V212" s="77">
        <f t="shared" si="113"/>
        <v>0</v>
      </c>
      <c r="W212" s="50" t="e">
        <f>V212/Ф_2a!V212*100</f>
        <v>#DIV/0!</v>
      </c>
      <c r="X212" s="162">
        <f t="shared" si="113"/>
        <v>0</v>
      </c>
    </row>
    <row r="213" spans="1:24" x14ac:dyDescent="0.2">
      <c r="A213" s="509"/>
      <c r="B213" s="5" t="s">
        <v>176</v>
      </c>
      <c r="C213" s="493" t="s">
        <v>18</v>
      </c>
      <c r="D213" s="313"/>
      <c r="E213" s="314"/>
      <c r="F213" s="315"/>
      <c r="G213" s="83">
        <f>G205+G209</f>
        <v>0</v>
      </c>
      <c r="H213" s="51" t="e">
        <f>G213/Ф_2a!G213*100</f>
        <v>#DIV/0!</v>
      </c>
      <c r="I213" s="154">
        <f t="shared" ref="I213:U213" si="114">I205+I209</f>
        <v>0</v>
      </c>
      <c r="J213" s="71">
        <f t="shared" si="114"/>
        <v>0</v>
      </c>
      <c r="K213" s="51" t="e">
        <f>J213/Ф_2a!J213*100</f>
        <v>#DIV/0!</v>
      </c>
      <c r="L213" s="166">
        <f t="shared" si="114"/>
        <v>0</v>
      </c>
      <c r="M213" s="83">
        <f t="shared" si="114"/>
        <v>0</v>
      </c>
      <c r="N213" s="51" t="e">
        <f>M213/Ф_2a!M213*100</f>
        <v>#DIV/0!</v>
      </c>
      <c r="O213" s="154">
        <f t="shared" si="114"/>
        <v>0</v>
      </c>
      <c r="P213" s="71">
        <f t="shared" si="114"/>
        <v>0</v>
      </c>
      <c r="Q213" s="51" t="e">
        <f>P213/Ф_2a!P213*100</f>
        <v>#DIV/0!</v>
      </c>
      <c r="R213" s="166">
        <f t="shared" si="114"/>
        <v>0</v>
      </c>
      <c r="S213" s="83">
        <f t="shared" si="114"/>
        <v>0</v>
      </c>
      <c r="T213" s="51" t="e">
        <f>S213/Ф_2a!S213*100</f>
        <v>#DIV/0!</v>
      </c>
      <c r="U213" s="154">
        <f t="shared" si="114"/>
        <v>0</v>
      </c>
      <c r="V213" s="101">
        <f>G213+J213+M213+P213+S213</f>
        <v>0</v>
      </c>
      <c r="W213" s="51" t="e">
        <f>V213/Ф_2a!V213*100</f>
        <v>#DIV/0!</v>
      </c>
      <c r="X213" s="161">
        <f>I213+L213+O213+R213+U213</f>
        <v>0</v>
      </c>
    </row>
    <row r="214" spans="1:24" x14ac:dyDescent="0.2">
      <c r="A214" s="509"/>
      <c r="B214" s="7" t="s">
        <v>10</v>
      </c>
      <c r="C214" s="494"/>
      <c r="D214" s="313"/>
      <c r="E214" s="314"/>
      <c r="F214" s="315"/>
      <c r="G214" s="84">
        <f t="shared" ref="G214:U215" si="115">G206+G210</f>
        <v>0</v>
      </c>
      <c r="H214" s="49" t="e">
        <f>G214/Ф_2a!G214*100</f>
        <v>#DIV/0!</v>
      </c>
      <c r="I214" s="155">
        <f t="shared" si="115"/>
        <v>0</v>
      </c>
      <c r="J214" s="72">
        <f t="shared" si="115"/>
        <v>0</v>
      </c>
      <c r="K214" s="49" t="e">
        <f>J214/Ф_2a!J214*100</f>
        <v>#DIV/0!</v>
      </c>
      <c r="L214" s="167">
        <f t="shared" si="115"/>
        <v>0</v>
      </c>
      <c r="M214" s="84">
        <f t="shared" si="115"/>
        <v>0</v>
      </c>
      <c r="N214" s="49" t="e">
        <f>M214/Ф_2a!M214*100</f>
        <v>#DIV/0!</v>
      </c>
      <c r="O214" s="155">
        <f t="shared" si="115"/>
        <v>0</v>
      </c>
      <c r="P214" s="72">
        <f t="shared" si="115"/>
        <v>0</v>
      </c>
      <c r="Q214" s="49" t="e">
        <f>P214/Ф_2a!P214*100</f>
        <v>#DIV/0!</v>
      </c>
      <c r="R214" s="167">
        <f t="shared" si="115"/>
        <v>0</v>
      </c>
      <c r="S214" s="84">
        <f t="shared" si="115"/>
        <v>0</v>
      </c>
      <c r="T214" s="49" t="e">
        <f>S214/Ф_2a!S214*100</f>
        <v>#DIV/0!</v>
      </c>
      <c r="U214" s="155">
        <f t="shared" si="115"/>
        <v>0</v>
      </c>
      <c r="V214" s="28">
        <f>G214+J214+M214+P214+S214</f>
        <v>0</v>
      </c>
      <c r="W214" s="49" t="e">
        <f>V214/Ф_2a!V214*100</f>
        <v>#DIV/0!</v>
      </c>
      <c r="X214" s="158">
        <f>I214+L214+O214+R214+U214</f>
        <v>0</v>
      </c>
    </row>
    <row r="215" spans="1:24" x14ac:dyDescent="0.2">
      <c r="A215" s="509"/>
      <c r="B215" s="7" t="s">
        <v>177</v>
      </c>
      <c r="C215" s="494"/>
      <c r="D215" s="313"/>
      <c r="E215" s="314"/>
      <c r="F215" s="315"/>
      <c r="G215" s="84">
        <f t="shared" si="115"/>
        <v>0</v>
      </c>
      <c r="H215" s="49" t="e">
        <f>G215/Ф_2a!G215*100</f>
        <v>#DIV/0!</v>
      </c>
      <c r="I215" s="155">
        <f t="shared" si="115"/>
        <v>0</v>
      </c>
      <c r="J215" s="72">
        <f t="shared" si="115"/>
        <v>0</v>
      </c>
      <c r="K215" s="49" t="e">
        <f>J215/Ф_2a!J215*100</f>
        <v>#DIV/0!</v>
      </c>
      <c r="L215" s="167">
        <f t="shared" si="115"/>
        <v>0</v>
      </c>
      <c r="M215" s="84">
        <f t="shared" si="115"/>
        <v>0</v>
      </c>
      <c r="N215" s="49" t="e">
        <f>M215/Ф_2a!M215*100</f>
        <v>#DIV/0!</v>
      </c>
      <c r="O215" s="155">
        <f t="shared" si="115"/>
        <v>0</v>
      </c>
      <c r="P215" s="72">
        <f t="shared" si="115"/>
        <v>0</v>
      </c>
      <c r="Q215" s="49" t="e">
        <f>P215/Ф_2a!P215*100</f>
        <v>#DIV/0!</v>
      </c>
      <c r="R215" s="167">
        <f t="shared" si="115"/>
        <v>0</v>
      </c>
      <c r="S215" s="84">
        <f t="shared" si="115"/>
        <v>0</v>
      </c>
      <c r="T215" s="49" t="e">
        <f>S215/Ф_2a!S215*100</f>
        <v>#DIV/0!</v>
      </c>
      <c r="U215" s="155">
        <f t="shared" si="115"/>
        <v>0</v>
      </c>
      <c r="V215" s="102">
        <f>G215+J215+M215+P215+S215</f>
        <v>0</v>
      </c>
      <c r="W215" s="49" t="e">
        <f>V215/Ф_2a!V215*100</f>
        <v>#DIV/0!</v>
      </c>
      <c r="X215" s="158">
        <f>I215+L215+O215+R215+U215</f>
        <v>0</v>
      </c>
    </row>
    <row r="216" spans="1:24" ht="12.75" thickBot="1" x14ac:dyDescent="0.25">
      <c r="A216" s="513"/>
      <c r="B216" s="8" t="s">
        <v>178</v>
      </c>
      <c r="C216" s="495"/>
      <c r="D216" s="313"/>
      <c r="E216" s="314"/>
      <c r="F216" s="315"/>
      <c r="G216" s="85">
        <f>G213+G214+G215</f>
        <v>0</v>
      </c>
      <c r="H216" s="50" t="e">
        <f>G216/Ф_2a!G216*100</f>
        <v>#DIV/0!</v>
      </c>
      <c r="I216" s="156">
        <f t="shared" ref="I216:X216" si="116">I213+I214+I215</f>
        <v>0</v>
      </c>
      <c r="J216" s="73">
        <f t="shared" si="116"/>
        <v>0</v>
      </c>
      <c r="K216" s="50" t="e">
        <f>J216/Ф_2a!J216*100</f>
        <v>#DIV/0!</v>
      </c>
      <c r="L216" s="168">
        <f t="shared" si="116"/>
        <v>0</v>
      </c>
      <c r="M216" s="85">
        <f t="shared" si="116"/>
        <v>0</v>
      </c>
      <c r="N216" s="50" t="e">
        <f>M216/Ф_2a!M216*100</f>
        <v>#DIV/0!</v>
      </c>
      <c r="O216" s="156">
        <f t="shared" si="116"/>
        <v>0</v>
      </c>
      <c r="P216" s="73">
        <f t="shared" si="116"/>
        <v>0</v>
      </c>
      <c r="Q216" s="50" t="e">
        <f>P216/Ф_2a!P216*100</f>
        <v>#DIV/0!</v>
      </c>
      <c r="R216" s="168">
        <f t="shared" si="116"/>
        <v>0</v>
      </c>
      <c r="S216" s="85">
        <f t="shared" si="116"/>
        <v>0</v>
      </c>
      <c r="T216" s="50" t="e">
        <f>S216/Ф_2a!S216*100</f>
        <v>#DIV/0!</v>
      </c>
      <c r="U216" s="156">
        <f t="shared" si="116"/>
        <v>0</v>
      </c>
      <c r="V216" s="77">
        <f t="shared" si="116"/>
        <v>0</v>
      </c>
      <c r="W216" s="50" t="e">
        <f>V216/Ф_2a!V216*100</f>
        <v>#DIV/0!</v>
      </c>
      <c r="X216" s="162">
        <f t="shared" si="116"/>
        <v>0</v>
      </c>
    </row>
    <row r="217" spans="1:24" x14ac:dyDescent="0.2">
      <c r="A217" s="133" t="s">
        <v>1</v>
      </c>
      <c r="B217" s="55"/>
      <c r="C217" s="213"/>
      <c r="D217" s="316"/>
      <c r="E217" s="317"/>
      <c r="F217" s="318"/>
      <c r="G217" s="87"/>
      <c r="H217" s="55"/>
      <c r="I217" s="157"/>
      <c r="J217" s="213"/>
      <c r="K217" s="213"/>
      <c r="L217" s="216"/>
      <c r="M217" s="214"/>
      <c r="N217" s="213"/>
      <c r="O217" s="215"/>
      <c r="P217" s="213"/>
      <c r="Q217" s="213"/>
      <c r="R217" s="216"/>
      <c r="S217" s="214"/>
      <c r="T217" s="213"/>
      <c r="U217" s="215"/>
      <c r="V217" s="213"/>
      <c r="W217" s="485"/>
      <c r="X217" s="215"/>
    </row>
    <row r="218" spans="1:24" x14ac:dyDescent="0.2">
      <c r="A218" s="134" t="s">
        <v>51</v>
      </c>
      <c r="B218" s="28" t="s">
        <v>30</v>
      </c>
      <c r="C218" s="394" t="s">
        <v>30</v>
      </c>
      <c r="D218" s="319"/>
      <c r="E218" s="314" t="s">
        <v>202</v>
      </c>
      <c r="F218" s="315">
        <v>2</v>
      </c>
      <c r="G218" s="84">
        <f>SUMIFS(Квитанции!Q:Q,Квитанции!B:B,G$8,Квитанции!G:G,$F218,Квитанции!K:K,$E218,Квитанции!F:F,3,Квитанции!C:C,0,Квитанции!J:J,1)</f>
        <v>0</v>
      </c>
      <c r="H218" s="49" t="s">
        <v>30</v>
      </c>
      <c r="I218" s="328">
        <f>SUMIFS(Квитанции!R:R,Квитанции!B:B,G$8,Квитанции!G:G,$F218,Квитанции!K:K,$E218,Квитанции!F:F,3,Квитанции!C:C,0,Квитанции!J:J,1)</f>
        <v>0</v>
      </c>
      <c r="J218" s="72">
        <f>SUMIFS(Квитанции!Q:Q,Квитанции!B:B,J$8,Квитанции!G:G,$F218,Квитанции!K:K,$E218,Квитанции!F:F,3,Квитанции!C:C,0,Квитанции!J:J,1)</f>
        <v>0</v>
      </c>
      <c r="K218" s="49" t="s">
        <v>30</v>
      </c>
      <c r="L218" s="167">
        <f>SUMIFS(Квитанции!R:R,Квитанции!B:B,J$8,Квитанции!G:G,$F218,Квитанции!K:K,$E218,Квитанции!F:F,3,Квитанции!C:C,0,Квитанции!J:J,1)</f>
        <v>0</v>
      </c>
      <c r="M218" s="84">
        <f>SUMIFS(Квитанции!Q:Q,Квитанции!B:B,M$8,Квитанции!G:G,$F218,Квитанции!K:K,$E218,Квитанции!F:F,3,Квитанции!C:C,0,Квитанции!J:J,1)</f>
        <v>0</v>
      </c>
      <c r="N218" s="49" t="s">
        <v>30</v>
      </c>
      <c r="O218" s="155">
        <f>SUMIFS(Квитанции!R:R,Квитанции!B:B,M$8,Квитанции!G:G,$F218,Квитанции!K:K,$E218,Квитанции!F:F,3,Квитанции!C:C,0,Квитанции!J:J,1)</f>
        <v>0</v>
      </c>
      <c r="P218" s="72">
        <f>SUMIFS(Квитанции!Q:Q,Квитанции!B:B,P$8,Квитанции!G:G,$F218,Квитанции!K:K,$E218,Квитанции!F:F,3,Квитанции!C:C,0,Квитанции!J:J,1)</f>
        <v>0</v>
      </c>
      <c r="Q218" s="49" t="s">
        <v>30</v>
      </c>
      <c r="R218" s="167">
        <f>SUMIFS(Квитанции!R:R,Квитанции!B:B,P$8,Квитанции!G:G,$F218,Квитанции!K:K,$E218,Квитанции!F:F,3,Квитанции!C:C,0,Квитанции!J:J,1)</f>
        <v>0</v>
      </c>
      <c r="S218" s="84">
        <f>SUMIFS(Квитанции!Q:Q,Квитанции!B:B,S$8,Квитанции!G:G,$F218,Квитанции!K:K,$E218,Квитанции!F:F,3,Квитанции!C:C,0,Квитанции!J:J,1)</f>
        <v>0</v>
      </c>
      <c r="T218" s="49" t="s">
        <v>30</v>
      </c>
      <c r="U218" s="155">
        <f>SUMIFS(Квитанции!R:R,Квитанции!B:B,S$8,Квитанции!G:G,$F218,Квитанции!K:K,$E218,Квитанции!F:F,3,Квитанции!C:C,0,Квитанции!J:J,1)</f>
        <v>0</v>
      </c>
      <c r="V218" s="209">
        <f t="shared" ref="V218:V224" si="117">G218+J218+M218+P218+S218</f>
        <v>0</v>
      </c>
      <c r="W218" s="49" t="s">
        <v>30</v>
      </c>
      <c r="X218" s="158">
        <f t="shared" ref="X218:X224" si="118">I218+L218+O218+R218+U218</f>
        <v>0</v>
      </c>
    </row>
    <row r="219" spans="1:24" x14ac:dyDescent="0.2">
      <c r="A219" s="134" t="s">
        <v>52</v>
      </c>
      <c r="B219" s="28" t="s">
        <v>30</v>
      </c>
      <c r="C219" s="394" t="s">
        <v>30</v>
      </c>
      <c r="D219" s="319"/>
      <c r="E219" s="314" t="s">
        <v>202</v>
      </c>
      <c r="F219" s="315">
        <v>1</v>
      </c>
      <c r="G219" s="84">
        <f>SUMIFS(Квитанции!Q:Q,Квитанции!B:B,G$8,Квитанции!G:G,$F219,Квитанции!K:K,$E219,Квитанции!F:F,3,Квитанции!C:C,0,Квитанции!J:J,1)</f>
        <v>0</v>
      </c>
      <c r="H219" s="49" t="s">
        <v>30</v>
      </c>
      <c r="I219" s="328">
        <f>SUMIFS(Квитанции!R:R,Квитанции!B:B,G$8,Квитанции!G:G,$F219,Квитанции!K:K,$E219,Квитанции!F:F,3,Квитанции!C:C,0,Квитанции!J:J,1)</f>
        <v>0</v>
      </c>
      <c r="J219" s="72">
        <f>SUMIFS(Квитанции!Q:Q,Квитанции!B:B,J$8,Квитанции!G:G,$F219,Квитанции!K:K,$E219,Квитанции!F:F,3,Квитанции!C:C,0,Квитанции!J:J,1)</f>
        <v>0</v>
      </c>
      <c r="K219" s="49" t="s">
        <v>30</v>
      </c>
      <c r="L219" s="167">
        <f>SUMIFS(Квитанции!R:R,Квитанции!B:B,J$8,Квитанции!G:G,$F219,Квитанции!K:K,$E219,Квитанции!F:F,3,Квитанции!C:C,0,Квитанции!J:J,1)</f>
        <v>0</v>
      </c>
      <c r="M219" s="84">
        <f>SUMIFS(Квитанции!Q:Q,Квитанции!B:B,M$8,Квитанции!G:G,$F219,Квитанции!K:K,$E219,Квитанции!F:F,3,Квитанции!C:C,0,Квитанции!J:J,1)</f>
        <v>0</v>
      </c>
      <c r="N219" s="49" t="s">
        <v>30</v>
      </c>
      <c r="O219" s="155">
        <f>SUMIFS(Квитанции!R:R,Квитанции!B:B,M$8,Квитанции!G:G,$F219,Квитанции!K:K,$E219,Квитанции!F:F,3,Квитанции!C:C,0,Квитанции!J:J,1)</f>
        <v>0</v>
      </c>
      <c r="P219" s="72">
        <f>SUMIFS(Квитанции!Q:Q,Квитанции!B:B,P$8,Квитанции!G:G,$F219,Квитанции!K:K,$E219,Квитанции!F:F,3,Квитанции!C:C,0,Квитанции!J:J,1)</f>
        <v>0</v>
      </c>
      <c r="Q219" s="49" t="s">
        <v>30</v>
      </c>
      <c r="R219" s="167">
        <f>SUMIFS(Квитанции!R:R,Квитанции!B:B,P$8,Квитанции!G:G,$F219,Квитанции!K:K,$E219,Квитанции!F:F,3,Квитанции!C:C,0,Квитанции!J:J,1)</f>
        <v>0</v>
      </c>
      <c r="S219" s="84">
        <f>SUMIFS(Квитанции!Q:Q,Квитанции!B:B,S$8,Квитанции!G:G,$F219,Квитанции!K:K,$E219,Квитанции!F:F,3,Квитанции!C:C,0,Квитанции!J:J,1)</f>
        <v>0</v>
      </c>
      <c r="T219" s="49" t="s">
        <v>30</v>
      </c>
      <c r="U219" s="155">
        <f>SUMIFS(Квитанции!R:R,Квитанции!B:B,S$8,Квитанции!G:G,$F219,Квитанции!K:K,$E219,Квитанции!F:F,3,Квитанции!C:C,0,Квитанции!J:J,1)</f>
        <v>0</v>
      </c>
      <c r="V219" s="209">
        <f t="shared" si="117"/>
        <v>0</v>
      </c>
      <c r="W219" s="49" t="s">
        <v>30</v>
      </c>
      <c r="X219" s="158">
        <f t="shared" si="118"/>
        <v>0</v>
      </c>
    </row>
    <row r="220" spans="1:24" ht="12.75" thickBot="1" x14ac:dyDescent="0.25">
      <c r="A220" s="135" t="s">
        <v>53</v>
      </c>
      <c r="B220" s="77" t="s">
        <v>30</v>
      </c>
      <c r="C220" s="70" t="s">
        <v>30</v>
      </c>
      <c r="D220" s="319"/>
      <c r="E220" s="314" t="s">
        <v>202</v>
      </c>
      <c r="F220" s="315">
        <v>3</v>
      </c>
      <c r="G220" s="84">
        <f>SUMIFS(Квитанции!Q:Q,Квитанции!B:B,G$8,Квитанции!G:G,$F220,Квитанции!K:K,$E220,Квитанции!F:F,3,Квитанции!C:C,0,Квитанции!J:J,1)</f>
        <v>0</v>
      </c>
      <c r="H220" s="49" t="s">
        <v>30</v>
      </c>
      <c r="I220" s="328">
        <f>SUMIFS(Квитанции!R:R,Квитанции!B:B,G$8,Квитанции!G:G,$F220,Квитанции!K:K,$E220,Квитанции!F:F,3,Квитанции!C:C,0,Квитанции!J:J,1)</f>
        <v>0</v>
      </c>
      <c r="J220" s="72">
        <f>SUMIFS(Квитанции!Q:Q,Квитанции!B:B,J$8,Квитанции!G:G,$F220,Квитанции!K:K,$E220,Квитанции!F:F,3,Квитанции!C:C,0,Квитанции!J:J,1)</f>
        <v>0</v>
      </c>
      <c r="K220" s="49" t="s">
        <v>30</v>
      </c>
      <c r="L220" s="167">
        <f>SUMIFS(Квитанции!R:R,Квитанции!B:B,J$8,Квитанции!G:G,$F220,Квитанции!K:K,$E220,Квитанции!F:F,3,Квитанции!C:C,0,Квитанции!J:J,1)</f>
        <v>0</v>
      </c>
      <c r="M220" s="84">
        <f>SUMIFS(Квитанции!Q:Q,Квитанции!B:B,M$8,Квитанции!G:G,$F220,Квитанции!K:K,$E220,Квитанции!F:F,3,Квитанции!C:C,0,Квитанции!J:J,1)</f>
        <v>0</v>
      </c>
      <c r="N220" s="49" t="s">
        <v>30</v>
      </c>
      <c r="O220" s="155">
        <f>SUMIFS(Квитанции!R:R,Квитанции!B:B,M$8,Квитанции!G:G,$F220,Квитанции!K:K,$E220,Квитанции!F:F,3,Квитанции!C:C,0,Квитанции!J:J,1)</f>
        <v>0</v>
      </c>
      <c r="P220" s="72">
        <f>SUMIFS(Квитанции!Q:Q,Квитанции!B:B,P$8,Квитанции!G:G,$F220,Квитанции!K:K,$E220,Квитанции!F:F,3,Квитанции!C:C,0,Квитанции!J:J,1)</f>
        <v>0</v>
      </c>
      <c r="Q220" s="49" t="s">
        <v>30</v>
      </c>
      <c r="R220" s="167">
        <f>SUMIFS(Квитанции!R:R,Квитанции!B:B,P$8,Квитанции!G:G,$F220,Квитанции!K:K,$E220,Квитанции!F:F,3,Квитанции!C:C,0,Квитанции!J:J,1)</f>
        <v>0</v>
      </c>
      <c r="S220" s="84">
        <f>SUMIFS(Квитанции!Q:Q,Квитанции!B:B,S$8,Квитанции!G:G,$F220,Квитанции!K:K,$E220,Квитанции!F:F,3,Квитанции!C:C,0,Квитанции!J:J,1)</f>
        <v>0</v>
      </c>
      <c r="T220" s="49" t="s">
        <v>30</v>
      </c>
      <c r="U220" s="155">
        <f>SUMIFS(Квитанции!R:R,Квитанции!B:B,S$8,Квитанции!G:G,$F220,Квитанции!K:K,$E220,Квитанции!F:F,3,Квитанции!C:C,0,Квитанции!J:J,1)</f>
        <v>0</v>
      </c>
      <c r="V220" s="208">
        <f t="shared" si="117"/>
        <v>0</v>
      </c>
      <c r="W220" s="50" t="s">
        <v>30</v>
      </c>
      <c r="X220" s="162">
        <f t="shared" si="118"/>
        <v>0</v>
      </c>
    </row>
    <row r="221" spans="1:24" s="177" customFormat="1" ht="13.9" customHeight="1" thickBot="1" x14ac:dyDescent="0.25">
      <c r="A221" s="120">
        <v>1</v>
      </c>
      <c r="B221" s="106">
        <v>2</v>
      </c>
      <c r="C221" s="120">
        <v>3</v>
      </c>
      <c r="D221" s="319"/>
      <c r="E221" s="320"/>
      <c r="F221" s="321"/>
      <c r="G221" s="125">
        <v>4</v>
      </c>
      <c r="H221" s="123">
        <v>5</v>
      </c>
      <c r="I221" s="126">
        <v>6</v>
      </c>
      <c r="J221" s="127">
        <v>7</v>
      </c>
      <c r="K221" s="123">
        <v>8</v>
      </c>
      <c r="L221" s="128">
        <v>9</v>
      </c>
      <c r="M221" s="125">
        <v>10</v>
      </c>
      <c r="N221" s="123">
        <v>11</v>
      </c>
      <c r="O221" s="126">
        <v>12</v>
      </c>
      <c r="P221" s="127">
        <v>13</v>
      </c>
      <c r="Q221" s="123">
        <v>14</v>
      </c>
      <c r="R221" s="128">
        <v>15</v>
      </c>
      <c r="S221" s="125">
        <v>16</v>
      </c>
      <c r="T221" s="123">
        <v>17</v>
      </c>
      <c r="U221" s="126">
        <v>18</v>
      </c>
      <c r="V221" s="127">
        <v>19</v>
      </c>
      <c r="W221" s="123">
        <v>20</v>
      </c>
      <c r="X221" s="126">
        <v>21</v>
      </c>
    </row>
    <row r="222" spans="1:24" ht="12" customHeight="1" x14ac:dyDescent="0.2">
      <c r="A222" s="508" t="s">
        <v>8</v>
      </c>
      <c r="B222" s="15" t="s">
        <v>176</v>
      </c>
      <c r="C222" s="528" t="s">
        <v>16</v>
      </c>
      <c r="D222" s="319"/>
      <c r="E222" s="320"/>
      <c r="F222" s="321"/>
      <c r="G222" s="29">
        <f>G178+G190+G205</f>
        <v>0</v>
      </c>
      <c r="H222" s="51" t="e">
        <f>G222/Ф_2a!G222*100</f>
        <v>#DIV/0!</v>
      </c>
      <c r="I222" s="185">
        <f>I178+I190+I205</f>
        <v>0</v>
      </c>
      <c r="J222" s="29">
        <f>J178+J190+J205</f>
        <v>0</v>
      </c>
      <c r="K222" s="51" t="e">
        <f>J222/Ф_2a!J222*100</f>
        <v>#DIV/0!</v>
      </c>
      <c r="L222" s="185">
        <f>L178+L190+L205</f>
        <v>0</v>
      </c>
      <c r="M222" s="29">
        <f>M178+M190+M205</f>
        <v>0</v>
      </c>
      <c r="N222" s="51" t="e">
        <f>M222/Ф_2a!M222*100</f>
        <v>#DIV/0!</v>
      </c>
      <c r="O222" s="185">
        <f>O178+O190+O205</f>
        <v>0</v>
      </c>
      <c r="P222" s="29">
        <f>P178+P190+P205</f>
        <v>0</v>
      </c>
      <c r="Q222" s="51" t="e">
        <f>P222/Ф_2a!P222*100</f>
        <v>#DIV/0!</v>
      </c>
      <c r="R222" s="185">
        <f>R178+R190+R205</f>
        <v>0</v>
      </c>
      <c r="S222" s="29">
        <f>S178+S190+S205</f>
        <v>0</v>
      </c>
      <c r="T222" s="51" t="e">
        <f>S222/Ф_2a!S222*100</f>
        <v>#DIV/0!</v>
      </c>
      <c r="U222" s="185">
        <f>U178+U190+U205</f>
        <v>0</v>
      </c>
      <c r="V222" s="27">
        <f t="shared" si="117"/>
        <v>0</v>
      </c>
      <c r="W222" s="51" t="e">
        <f>V222/Ф_2a!V222*100</f>
        <v>#DIV/0!</v>
      </c>
      <c r="X222" s="163">
        <f t="shared" si="118"/>
        <v>0</v>
      </c>
    </row>
    <row r="223" spans="1:24" x14ac:dyDescent="0.2">
      <c r="A223" s="509"/>
      <c r="B223" s="13" t="s">
        <v>10</v>
      </c>
      <c r="C223" s="528"/>
      <c r="D223" s="319"/>
      <c r="E223" s="320"/>
      <c r="F223" s="321"/>
      <c r="G223" s="91">
        <f t="shared" ref="G223:G228" si="119">G179+G191+G206</f>
        <v>0</v>
      </c>
      <c r="H223" s="49" t="e">
        <f>G223/Ф_2a!G223*100</f>
        <v>#DIV/0!</v>
      </c>
      <c r="I223" s="158">
        <f t="shared" ref="I223:J228" si="120">I179+I191+I206</f>
        <v>0</v>
      </c>
      <c r="J223" s="91">
        <f t="shared" si="120"/>
        <v>0</v>
      </c>
      <c r="K223" s="49" t="e">
        <f>J223/Ф_2a!J223*100</f>
        <v>#DIV/0!</v>
      </c>
      <c r="L223" s="158">
        <f t="shared" ref="L223:M228" si="121">L179+L191+L206</f>
        <v>0</v>
      </c>
      <c r="M223" s="91">
        <f t="shared" si="121"/>
        <v>0</v>
      </c>
      <c r="N223" s="49" t="e">
        <f>M223/Ф_2a!M223*100</f>
        <v>#DIV/0!</v>
      </c>
      <c r="O223" s="158">
        <f t="shared" ref="O223:P228" si="122">O179+O191+O206</f>
        <v>0</v>
      </c>
      <c r="P223" s="91">
        <f t="shared" si="122"/>
        <v>0</v>
      </c>
      <c r="Q223" s="49" t="e">
        <f>P223/Ф_2a!P223*100</f>
        <v>#DIV/0!</v>
      </c>
      <c r="R223" s="158">
        <f t="shared" ref="R223:S228" si="123">R179+R191+R206</f>
        <v>0</v>
      </c>
      <c r="S223" s="91">
        <f t="shared" si="123"/>
        <v>0</v>
      </c>
      <c r="T223" s="49" t="e">
        <f>S223/Ф_2a!S223*100</f>
        <v>#DIV/0!</v>
      </c>
      <c r="U223" s="158">
        <f t="shared" ref="U223:U224" si="124">U179+U191+U206</f>
        <v>0</v>
      </c>
      <c r="V223" s="28">
        <f t="shared" si="117"/>
        <v>0</v>
      </c>
      <c r="W223" s="49" t="e">
        <f>V223/Ф_2a!V223*100</f>
        <v>#DIV/0!</v>
      </c>
      <c r="X223" s="158">
        <f t="shared" si="118"/>
        <v>0</v>
      </c>
    </row>
    <row r="224" spans="1:24" x14ac:dyDescent="0.2">
      <c r="A224" s="509"/>
      <c r="B224" s="13" t="s">
        <v>177</v>
      </c>
      <c r="C224" s="528"/>
      <c r="D224" s="319"/>
      <c r="E224" s="320"/>
      <c r="F224" s="321"/>
      <c r="G224" s="91">
        <f t="shared" si="119"/>
        <v>0</v>
      </c>
      <c r="H224" s="49" t="e">
        <f>G224/Ф_2a!G224*100</f>
        <v>#DIV/0!</v>
      </c>
      <c r="I224" s="256">
        <f t="shared" si="120"/>
        <v>0</v>
      </c>
      <c r="J224" s="91">
        <f t="shared" si="120"/>
        <v>0</v>
      </c>
      <c r="K224" s="49" t="e">
        <f>J224/Ф_2a!J224*100</f>
        <v>#DIV/0!</v>
      </c>
      <c r="L224" s="256">
        <f t="shared" si="121"/>
        <v>0</v>
      </c>
      <c r="M224" s="91">
        <f t="shared" si="121"/>
        <v>0</v>
      </c>
      <c r="N224" s="49" t="e">
        <f>M224/Ф_2a!M224*100</f>
        <v>#DIV/0!</v>
      </c>
      <c r="O224" s="256">
        <f t="shared" si="122"/>
        <v>0</v>
      </c>
      <c r="P224" s="91">
        <f t="shared" si="122"/>
        <v>0</v>
      </c>
      <c r="Q224" s="49" t="e">
        <f>P224/Ф_2a!P224*100</f>
        <v>#DIV/0!</v>
      </c>
      <c r="R224" s="256">
        <f t="shared" si="123"/>
        <v>0</v>
      </c>
      <c r="S224" s="91">
        <f t="shared" si="123"/>
        <v>0</v>
      </c>
      <c r="T224" s="49" t="e">
        <f>S224/Ф_2a!S224*100</f>
        <v>#DIV/0!</v>
      </c>
      <c r="U224" s="256">
        <f t="shared" si="124"/>
        <v>0</v>
      </c>
      <c r="V224" s="102">
        <f t="shared" si="117"/>
        <v>0</v>
      </c>
      <c r="W224" s="49" t="e">
        <f>V224/Ф_2a!V224*100</f>
        <v>#DIV/0!</v>
      </c>
      <c r="X224" s="158">
        <f t="shared" si="118"/>
        <v>0</v>
      </c>
    </row>
    <row r="225" spans="1:24" ht="12.75" thickBot="1" x14ac:dyDescent="0.25">
      <c r="A225" s="509"/>
      <c r="B225" s="25" t="s">
        <v>178</v>
      </c>
      <c r="C225" s="528"/>
      <c r="D225" s="319"/>
      <c r="E225" s="320"/>
      <c r="F225" s="321"/>
      <c r="G225" s="31">
        <f>G222+G223+G224</f>
        <v>0</v>
      </c>
      <c r="H225" s="50" t="e">
        <f>G225/Ф_2a!G225*100</f>
        <v>#DIV/0!</v>
      </c>
      <c r="I225" s="186">
        <f>I222+I223+I224</f>
        <v>0</v>
      </c>
      <c r="J225" s="31">
        <f>J222+J223+J224</f>
        <v>0</v>
      </c>
      <c r="K225" s="50" t="e">
        <f>J225/Ф_2a!J225*100</f>
        <v>#DIV/0!</v>
      </c>
      <c r="L225" s="186">
        <f>L222+L223+L224</f>
        <v>0</v>
      </c>
      <c r="M225" s="31">
        <f>M222+M223+M224</f>
        <v>0</v>
      </c>
      <c r="N225" s="50" t="e">
        <f>M225/Ф_2a!M225*100</f>
        <v>#DIV/0!</v>
      </c>
      <c r="O225" s="186">
        <f>O222+O223+O224</f>
        <v>0</v>
      </c>
      <c r="P225" s="31">
        <f>P222+P223+P224</f>
        <v>0</v>
      </c>
      <c r="Q225" s="50" t="e">
        <f>P225/Ф_2a!P225*100</f>
        <v>#DIV/0!</v>
      </c>
      <c r="R225" s="186">
        <f>R222+R223+R224</f>
        <v>0</v>
      </c>
      <c r="S225" s="31">
        <f>S222+S223+S224</f>
        <v>0</v>
      </c>
      <c r="T225" s="50" t="e">
        <f>S225/Ф_2a!S225*100</f>
        <v>#DIV/0!</v>
      </c>
      <c r="U225" s="186">
        <f>U222+U223+U224</f>
        <v>0</v>
      </c>
      <c r="V225" s="74">
        <f t="shared" ref="V225:X225" si="125">V222+V223+V224</f>
        <v>0</v>
      </c>
      <c r="W225" s="50" t="e">
        <f>V225/Ф_2a!V225*100</f>
        <v>#DIV/0!</v>
      </c>
      <c r="X225" s="159">
        <f t="shared" si="125"/>
        <v>0</v>
      </c>
    </row>
    <row r="226" spans="1:24" x14ac:dyDescent="0.2">
      <c r="A226" s="509"/>
      <c r="B226" s="15" t="s">
        <v>176</v>
      </c>
      <c r="C226" s="527" t="s">
        <v>17</v>
      </c>
      <c r="D226" s="319"/>
      <c r="E226" s="320"/>
      <c r="F226" s="321"/>
      <c r="G226" s="91">
        <f t="shared" si="119"/>
        <v>0</v>
      </c>
      <c r="H226" s="51" t="e">
        <f>G226/Ф_2a!G226*100</f>
        <v>#DIV/0!</v>
      </c>
      <c r="I226" s="163">
        <f>I182+I194+I209</f>
        <v>0</v>
      </c>
      <c r="J226" s="91">
        <f t="shared" si="120"/>
        <v>0</v>
      </c>
      <c r="K226" s="51" t="e">
        <f>J226/Ф_2a!J226*100</f>
        <v>#DIV/0!</v>
      </c>
      <c r="L226" s="163">
        <f>L182+L194+L209</f>
        <v>0</v>
      </c>
      <c r="M226" s="91">
        <f t="shared" si="121"/>
        <v>0</v>
      </c>
      <c r="N226" s="51" t="e">
        <f>M226/Ф_2a!M226*100</f>
        <v>#DIV/0!</v>
      </c>
      <c r="O226" s="163">
        <f>O182+O194+O209</f>
        <v>0</v>
      </c>
      <c r="P226" s="91">
        <f t="shared" si="122"/>
        <v>0</v>
      </c>
      <c r="Q226" s="51" t="e">
        <f>P226/Ф_2a!P226*100</f>
        <v>#DIV/0!</v>
      </c>
      <c r="R226" s="163">
        <f>R182+R194+R209</f>
        <v>0</v>
      </c>
      <c r="S226" s="91">
        <f t="shared" si="123"/>
        <v>0</v>
      </c>
      <c r="T226" s="51" t="e">
        <f>S226/Ф_2a!S226*100</f>
        <v>#DIV/0!</v>
      </c>
      <c r="U226" s="163">
        <f>U182+U194+U209</f>
        <v>0</v>
      </c>
      <c r="V226" s="101">
        <f>G226+J226+M226+P226+S226</f>
        <v>0</v>
      </c>
      <c r="W226" s="51" t="e">
        <f>V226/Ф_2a!V226*100</f>
        <v>#DIV/0!</v>
      </c>
      <c r="X226" s="161">
        <f>I226+L226+O226+R226+U226</f>
        <v>0</v>
      </c>
    </row>
    <row r="227" spans="1:24" x14ac:dyDescent="0.2">
      <c r="A227" s="509"/>
      <c r="B227" s="13" t="s">
        <v>10</v>
      </c>
      <c r="C227" s="528"/>
      <c r="D227" s="319"/>
      <c r="E227" s="320"/>
      <c r="F227" s="321"/>
      <c r="G227" s="91">
        <f t="shared" si="119"/>
        <v>0</v>
      </c>
      <c r="H227" s="49" t="e">
        <f>G227/Ф_2a!G227*100</f>
        <v>#DIV/0!</v>
      </c>
      <c r="I227" s="163">
        <f t="shared" ref="I227:I228" si="126">I183+I195+I210</f>
        <v>0</v>
      </c>
      <c r="J227" s="91">
        <f t="shared" si="120"/>
        <v>0</v>
      </c>
      <c r="K227" s="49" t="e">
        <f>J227/Ф_2a!J227*100</f>
        <v>#DIV/0!</v>
      </c>
      <c r="L227" s="163">
        <f t="shared" ref="L227:L228" si="127">L183+L195+L210</f>
        <v>0</v>
      </c>
      <c r="M227" s="91">
        <f t="shared" si="121"/>
        <v>0</v>
      </c>
      <c r="N227" s="49" t="e">
        <f>M227/Ф_2a!M227*100</f>
        <v>#DIV/0!</v>
      </c>
      <c r="O227" s="163">
        <f t="shared" ref="O227:O228" si="128">O183+O195+O210</f>
        <v>0</v>
      </c>
      <c r="P227" s="91">
        <f t="shared" si="122"/>
        <v>0</v>
      </c>
      <c r="Q227" s="49" t="e">
        <f>P227/Ф_2a!P227*100</f>
        <v>#DIV/0!</v>
      </c>
      <c r="R227" s="163">
        <f t="shared" ref="R227:R228" si="129">R183+R195+R210</f>
        <v>0</v>
      </c>
      <c r="S227" s="91">
        <f t="shared" si="123"/>
        <v>0</v>
      </c>
      <c r="T227" s="49" t="e">
        <f>S227/Ф_2a!S227*100</f>
        <v>#DIV/0!</v>
      </c>
      <c r="U227" s="163">
        <f t="shared" ref="U227:U228" si="130">U183+U195+U210</f>
        <v>0</v>
      </c>
      <c r="V227" s="28">
        <f>G227+J227+M227+P227+S227</f>
        <v>0</v>
      </c>
      <c r="W227" s="49" t="e">
        <f>V227/Ф_2a!V227*100</f>
        <v>#DIV/0!</v>
      </c>
      <c r="X227" s="158">
        <f>I227+L227+O227+R227+U227</f>
        <v>0</v>
      </c>
    </row>
    <row r="228" spans="1:24" x14ac:dyDescent="0.2">
      <c r="A228" s="509"/>
      <c r="B228" s="13" t="s">
        <v>177</v>
      </c>
      <c r="C228" s="528"/>
      <c r="D228" s="319"/>
      <c r="E228" s="320"/>
      <c r="F228" s="321"/>
      <c r="G228" s="91">
        <f t="shared" si="119"/>
        <v>0</v>
      </c>
      <c r="H228" s="49" t="e">
        <f>G228/Ф_2a!G228*100</f>
        <v>#DIV/0!</v>
      </c>
      <c r="I228" s="163">
        <f t="shared" si="126"/>
        <v>0</v>
      </c>
      <c r="J228" s="91">
        <f t="shared" si="120"/>
        <v>0</v>
      </c>
      <c r="K228" s="49" t="e">
        <f>J228/Ф_2a!J228*100</f>
        <v>#DIV/0!</v>
      </c>
      <c r="L228" s="163">
        <f t="shared" si="127"/>
        <v>0</v>
      </c>
      <c r="M228" s="91">
        <f t="shared" si="121"/>
        <v>0</v>
      </c>
      <c r="N228" s="49" t="e">
        <f>M228/Ф_2a!M228*100</f>
        <v>#DIV/0!</v>
      </c>
      <c r="O228" s="163">
        <f t="shared" si="128"/>
        <v>0</v>
      </c>
      <c r="P228" s="91">
        <f t="shared" si="122"/>
        <v>0</v>
      </c>
      <c r="Q228" s="49" t="e">
        <f>P228/Ф_2a!P228*100</f>
        <v>#DIV/0!</v>
      </c>
      <c r="R228" s="163">
        <f t="shared" si="129"/>
        <v>0</v>
      </c>
      <c r="S228" s="91">
        <f t="shared" si="123"/>
        <v>0</v>
      </c>
      <c r="T228" s="49" t="e">
        <f>S228/Ф_2a!S228*100</f>
        <v>#DIV/0!</v>
      </c>
      <c r="U228" s="163">
        <f t="shared" si="130"/>
        <v>0</v>
      </c>
      <c r="V228" s="102">
        <f>G228+J228+M228+P228+S228</f>
        <v>0</v>
      </c>
      <c r="W228" s="49" t="e">
        <f>V228/Ф_2a!V228*100</f>
        <v>#DIV/0!</v>
      </c>
      <c r="X228" s="158">
        <f>I228+L228+O228+R228+U228</f>
        <v>0</v>
      </c>
    </row>
    <row r="229" spans="1:24" ht="12.75" thickBot="1" x14ac:dyDescent="0.25">
      <c r="A229" s="509"/>
      <c r="B229" s="25" t="s">
        <v>178</v>
      </c>
      <c r="C229" s="529"/>
      <c r="D229" s="319"/>
      <c r="E229" s="320"/>
      <c r="F229" s="321"/>
      <c r="G229" s="90">
        <f>G226+G227+G228</f>
        <v>0</v>
      </c>
      <c r="H229" s="50" t="e">
        <f>G229/Ф_2a!G229*100</f>
        <v>#DIV/0!</v>
      </c>
      <c r="I229" s="162">
        <f t="shared" ref="I229:X229" si="131">I226+I227+I228</f>
        <v>0</v>
      </c>
      <c r="J229" s="90">
        <f>J226+J227+J228</f>
        <v>0</v>
      </c>
      <c r="K229" s="50" t="e">
        <f>J229/Ф_2a!J229*100</f>
        <v>#DIV/0!</v>
      </c>
      <c r="L229" s="162">
        <f t="shared" ref="L229" si="132">L226+L227+L228</f>
        <v>0</v>
      </c>
      <c r="M229" s="90">
        <f>M226+M227+M228</f>
        <v>0</v>
      </c>
      <c r="N229" s="50" t="e">
        <f>M229/Ф_2a!M229*100</f>
        <v>#DIV/0!</v>
      </c>
      <c r="O229" s="162">
        <f t="shared" ref="O229" si="133">O226+O227+O228</f>
        <v>0</v>
      </c>
      <c r="P229" s="90">
        <f>P226+P227+P228</f>
        <v>0</v>
      </c>
      <c r="Q229" s="50" t="e">
        <f>P229/Ф_2a!P229*100</f>
        <v>#DIV/0!</v>
      </c>
      <c r="R229" s="162">
        <f t="shared" ref="R229" si="134">R226+R227+R228</f>
        <v>0</v>
      </c>
      <c r="S229" s="90">
        <f>S226+S227+S228</f>
        <v>0</v>
      </c>
      <c r="T229" s="50" t="e">
        <f>S229/Ф_2a!S229*100</f>
        <v>#DIV/0!</v>
      </c>
      <c r="U229" s="162">
        <f t="shared" ref="U229" si="135">U226+U227+U228</f>
        <v>0</v>
      </c>
      <c r="V229" s="77">
        <f t="shared" si="131"/>
        <v>0</v>
      </c>
      <c r="W229" s="50" t="e">
        <f>V229/Ф_2a!V229*100</f>
        <v>#DIV/0!</v>
      </c>
      <c r="X229" s="162">
        <f t="shared" si="131"/>
        <v>0</v>
      </c>
    </row>
    <row r="230" spans="1:24" x14ac:dyDescent="0.2">
      <c r="A230" s="509"/>
      <c r="B230" s="15" t="s">
        <v>176</v>
      </c>
      <c r="C230" s="528" t="s">
        <v>18</v>
      </c>
      <c r="D230" s="319"/>
      <c r="E230" s="320"/>
      <c r="F230" s="321"/>
      <c r="G230" s="91">
        <f>G222+G226</f>
        <v>0</v>
      </c>
      <c r="H230" s="51" t="e">
        <f>G230/Ф_2a!G230*100</f>
        <v>#DIV/0!</v>
      </c>
      <c r="I230" s="163">
        <f t="shared" ref="I230:U232" si="136">I222+I226</f>
        <v>0</v>
      </c>
      <c r="J230" s="78">
        <f t="shared" si="136"/>
        <v>0</v>
      </c>
      <c r="K230" s="51" t="e">
        <f>J230/Ф_2a!J230*100</f>
        <v>#DIV/0!</v>
      </c>
      <c r="L230" s="175">
        <f t="shared" si="136"/>
        <v>0</v>
      </c>
      <c r="M230" s="91">
        <f t="shared" si="136"/>
        <v>0</v>
      </c>
      <c r="N230" s="51" t="e">
        <f>M230/Ф_2a!M230*100</f>
        <v>#DIV/0!</v>
      </c>
      <c r="O230" s="163">
        <f t="shared" si="136"/>
        <v>0</v>
      </c>
      <c r="P230" s="78">
        <f t="shared" si="136"/>
        <v>0</v>
      </c>
      <c r="Q230" s="51" t="e">
        <f>P230/Ф_2a!P230*100</f>
        <v>#DIV/0!</v>
      </c>
      <c r="R230" s="175">
        <f t="shared" si="136"/>
        <v>0</v>
      </c>
      <c r="S230" s="91">
        <f t="shared" si="136"/>
        <v>0</v>
      </c>
      <c r="T230" s="51" t="e">
        <f>S230/Ф_2a!S230*100</f>
        <v>#DIV/0!</v>
      </c>
      <c r="U230" s="163">
        <f t="shared" si="136"/>
        <v>0</v>
      </c>
      <c r="V230" s="27">
        <f>G230+J230+M230+P230+S230</f>
        <v>0</v>
      </c>
      <c r="W230" s="51" t="e">
        <f>V230/Ф_2a!V230*100</f>
        <v>#DIV/0!</v>
      </c>
      <c r="X230" s="163">
        <f>I230+L230+O230+R230+U230</f>
        <v>0</v>
      </c>
    </row>
    <row r="231" spans="1:24" x14ac:dyDescent="0.2">
      <c r="A231" s="509"/>
      <c r="B231" s="13" t="s">
        <v>10</v>
      </c>
      <c r="C231" s="528"/>
      <c r="D231" s="319"/>
      <c r="E231" s="320"/>
      <c r="F231" s="321"/>
      <c r="G231" s="30">
        <f t="shared" ref="G231:U232" si="137">G223+G227</f>
        <v>0</v>
      </c>
      <c r="H231" s="49" t="e">
        <f>G231/Ф_2a!G231*100</f>
        <v>#DIV/0!</v>
      </c>
      <c r="I231" s="158">
        <f t="shared" si="137"/>
        <v>0</v>
      </c>
      <c r="J231" s="28">
        <f t="shared" si="137"/>
        <v>0</v>
      </c>
      <c r="K231" s="49" t="e">
        <f>J231/Ф_2a!J231*100</f>
        <v>#DIV/0!</v>
      </c>
      <c r="L231" s="170">
        <f t="shared" si="136"/>
        <v>0</v>
      </c>
      <c r="M231" s="30">
        <f t="shared" si="136"/>
        <v>0</v>
      </c>
      <c r="N231" s="49" t="e">
        <f>M231/Ф_2a!M231*100</f>
        <v>#DIV/0!</v>
      </c>
      <c r="O231" s="158">
        <f t="shared" si="136"/>
        <v>0</v>
      </c>
      <c r="P231" s="28">
        <f t="shared" si="136"/>
        <v>0</v>
      </c>
      <c r="Q231" s="49" t="e">
        <f>P231/Ф_2a!P231*100</f>
        <v>#DIV/0!</v>
      </c>
      <c r="R231" s="170">
        <f t="shared" si="136"/>
        <v>0</v>
      </c>
      <c r="S231" s="30">
        <f t="shared" si="136"/>
        <v>0</v>
      </c>
      <c r="T231" s="49" t="e">
        <f>S231/Ф_2a!S231*100</f>
        <v>#DIV/0!</v>
      </c>
      <c r="U231" s="158">
        <f t="shared" si="137"/>
        <v>0</v>
      </c>
      <c r="V231" s="28">
        <f>G231+J231+M231+P231+S231</f>
        <v>0</v>
      </c>
      <c r="W231" s="49" t="e">
        <f>V231/Ф_2a!V231*100</f>
        <v>#DIV/0!</v>
      </c>
      <c r="X231" s="158">
        <f>I231+L231+O231+R231+U231</f>
        <v>0</v>
      </c>
    </row>
    <row r="232" spans="1:24" x14ac:dyDescent="0.2">
      <c r="A232" s="509"/>
      <c r="B232" s="13" t="s">
        <v>177</v>
      </c>
      <c r="C232" s="528"/>
      <c r="D232" s="319"/>
      <c r="E232" s="320"/>
      <c r="F232" s="321"/>
      <c r="G232" s="30">
        <f t="shared" si="137"/>
        <v>0</v>
      </c>
      <c r="H232" s="49" t="e">
        <f>G232/Ф_2a!G232*100</f>
        <v>#DIV/0!</v>
      </c>
      <c r="I232" s="158">
        <f t="shared" si="137"/>
        <v>0</v>
      </c>
      <c r="J232" s="28">
        <f t="shared" si="137"/>
        <v>0</v>
      </c>
      <c r="K232" s="49" t="e">
        <f>J232/Ф_2a!J232*100</f>
        <v>#DIV/0!</v>
      </c>
      <c r="L232" s="170">
        <f t="shared" si="136"/>
        <v>0</v>
      </c>
      <c r="M232" s="30">
        <f t="shared" si="136"/>
        <v>0</v>
      </c>
      <c r="N232" s="49" t="e">
        <f>M232/Ф_2a!M232*100</f>
        <v>#DIV/0!</v>
      </c>
      <c r="O232" s="158">
        <f t="shared" si="136"/>
        <v>0</v>
      </c>
      <c r="P232" s="28">
        <f t="shared" si="136"/>
        <v>0</v>
      </c>
      <c r="Q232" s="49" t="e">
        <f>P232/Ф_2a!P232*100</f>
        <v>#DIV/0!</v>
      </c>
      <c r="R232" s="170">
        <f t="shared" si="136"/>
        <v>0</v>
      </c>
      <c r="S232" s="30">
        <f t="shared" si="136"/>
        <v>0</v>
      </c>
      <c r="T232" s="49" t="e">
        <f>S232/Ф_2a!S232*100</f>
        <v>#DIV/0!</v>
      </c>
      <c r="U232" s="158">
        <f t="shared" si="137"/>
        <v>0</v>
      </c>
      <c r="V232" s="102">
        <f>G232+J232+M232+P232+S232</f>
        <v>0</v>
      </c>
      <c r="W232" s="49" t="e">
        <f>V232/Ф_2a!V232*100</f>
        <v>#DIV/0!</v>
      </c>
      <c r="X232" s="158">
        <f>I232+L232+O232+R232+U232</f>
        <v>0</v>
      </c>
    </row>
    <row r="233" spans="1:24" ht="12.75" thickBot="1" x14ac:dyDescent="0.25">
      <c r="A233" s="513"/>
      <c r="B233" s="25" t="s">
        <v>178</v>
      </c>
      <c r="C233" s="528"/>
      <c r="D233" s="319"/>
      <c r="E233" s="320"/>
      <c r="F233" s="321"/>
      <c r="G233" s="88">
        <f>G230+G231+G232</f>
        <v>0</v>
      </c>
      <c r="H233" s="50" t="e">
        <f>G233/Ф_2a!G233*100</f>
        <v>#DIV/0!</v>
      </c>
      <c r="I233" s="159">
        <f t="shared" ref="I233:X233" si="138">I230+I231+I232</f>
        <v>0</v>
      </c>
      <c r="J233" s="74">
        <f t="shared" si="138"/>
        <v>0</v>
      </c>
      <c r="K233" s="50" t="e">
        <f>J233/Ф_2a!J233*100</f>
        <v>#DIV/0!</v>
      </c>
      <c r="L233" s="171">
        <f t="shared" si="138"/>
        <v>0</v>
      </c>
      <c r="M233" s="88">
        <f t="shared" si="138"/>
        <v>0</v>
      </c>
      <c r="N233" s="50" t="e">
        <f>M233/Ф_2a!M233*100</f>
        <v>#DIV/0!</v>
      </c>
      <c r="O233" s="159">
        <f t="shared" si="138"/>
        <v>0</v>
      </c>
      <c r="P233" s="74">
        <f t="shared" si="138"/>
        <v>0</v>
      </c>
      <c r="Q233" s="50" t="e">
        <f>P233/Ф_2a!P233*100</f>
        <v>#DIV/0!</v>
      </c>
      <c r="R233" s="171">
        <f t="shared" si="138"/>
        <v>0</v>
      </c>
      <c r="S233" s="88">
        <f t="shared" si="138"/>
        <v>0</v>
      </c>
      <c r="T233" s="50" t="e">
        <f>S233/Ф_2a!S233*100</f>
        <v>#DIV/0!</v>
      </c>
      <c r="U233" s="159">
        <f t="shared" si="138"/>
        <v>0</v>
      </c>
      <c r="V233" s="74">
        <f t="shared" si="138"/>
        <v>0</v>
      </c>
      <c r="W233" s="50" t="e">
        <f>V233/Ф_2a!V233*100</f>
        <v>#DIV/0!</v>
      </c>
      <c r="X233" s="159">
        <f t="shared" si="138"/>
        <v>0</v>
      </c>
    </row>
    <row r="234" spans="1:24" x14ac:dyDescent="0.2">
      <c r="A234" s="508" t="s">
        <v>14</v>
      </c>
      <c r="B234" s="15" t="s">
        <v>176</v>
      </c>
      <c r="C234" s="527" t="s">
        <v>16</v>
      </c>
      <c r="D234" s="319"/>
      <c r="E234" s="320"/>
      <c r="F234" s="321"/>
      <c r="G234" s="29">
        <f>G222+G165+G150+G123+G111</f>
        <v>0</v>
      </c>
      <c r="H234" s="51" t="e">
        <f>G234/Ф_2a!G234*100</f>
        <v>#DIV/0!</v>
      </c>
      <c r="I234" s="185">
        <f t="shared" ref="I234:U234" si="139">I222+I165+I150+I123+I111</f>
        <v>0</v>
      </c>
      <c r="J234" s="80">
        <f t="shared" si="139"/>
        <v>0</v>
      </c>
      <c r="K234" s="51" t="e">
        <f>J234/Ф_2a!J234*100</f>
        <v>#DIV/0!</v>
      </c>
      <c r="L234" s="187">
        <f t="shared" si="139"/>
        <v>0</v>
      </c>
      <c r="M234" s="100">
        <f t="shared" si="139"/>
        <v>0</v>
      </c>
      <c r="N234" s="51" t="e">
        <f>M234/Ф_2a!M234*100</f>
        <v>#DIV/0!</v>
      </c>
      <c r="O234" s="185">
        <f t="shared" si="139"/>
        <v>0</v>
      </c>
      <c r="P234" s="80">
        <f t="shared" si="139"/>
        <v>0</v>
      </c>
      <c r="Q234" s="51" t="e">
        <f>P234/Ф_2a!P234*100</f>
        <v>#DIV/0!</v>
      </c>
      <c r="R234" s="187">
        <f t="shared" si="139"/>
        <v>0</v>
      </c>
      <c r="S234" s="100">
        <f t="shared" si="139"/>
        <v>0</v>
      </c>
      <c r="T234" s="51" t="e">
        <f>S234/Ф_2a!S234*100</f>
        <v>#DIV/0!</v>
      </c>
      <c r="U234" s="161">
        <f t="shared" si="139"/>
        <v>0</v>
      </c>
      <c r="V234" s="101">
        <f>G234+J234+M234+P234+S234</f>
        <v>0</v>
      </c>
      <c r="W234" s="51" t="e">
        <f>V234/Ф_2a!V234*100</f>
        <v>#DIV/0!</v>
      </c>
      <c r="X234" s="161">
        <f>I234+L234+O234+R234+U2081</f>
        <v>0</v>
      </c>
    </row>
    <row r="235" spans="1:24" x14ac:dyDescent="0.2">
      <c r="A235" s="509"/>
      <c r="B235" s="13" t="s">
        <v>10</v>
      </c>
      <c r="C235" s="528"/>
      <c r="D235" s="319"/>
      <c r="E235" s="320"/>
      <c r="F235" s="321"/>
      <c r="G235" s="61">
        <f>G223+G166+G151+G124+G112</f>
        <v>0</v>
      </c>
      <c r="H235" s="49" t="e">
        <f>G235/Ф_2a!G235*100</f>
        <v>#DIV/0!</v>
      </c>
      <c r="I235" s="165">
        <f>I223+I166+I151+I124+I112</f>
        <v>0</v>
      </c>
      <c r="J235" s="28">
        <f>J223+J166+J151+J124+J112</f>
        <v>0</v>
      </c>
      <c r="K235" s="49" t="e">
        <f>J235/Ф_2a!J235*100</f>
        <v>#DIV/0!</v>
      </c>
      <c r="L235" s="170">
        <f>L223+L166+L151+L124+L112</f>
        <v>0</v>
      </c>
      <c r="M235" s="30">
        <f>M223+M166+M151+M124+M112</f>
        <v>0</v>
      </c>
      <c r="N235" s="49" t="e">
        <f>M235/Ф_2a!M235*100</f>
        <v>#DIV/0!</v>
      </c>
      <c r="O235" s="158">
        <f>O223+O166+O151+O124+O112</f>
        <v>0</v>
      </c>
      <c r="P235" s="28">
        <f>P223+P166+P151+P124+P112</f>
        <v>0</v>
      </c>
      <c r="Q235" s="49" t="e">
        <f>P235/Ф_2a!P235*100</f>
        <v>#DIV/0!</v>
      </c>
      <c r="R235" s="170">
        <f>R223+R166+R151+R124+R112</f>
        <v>0</v>
      </c>
      <c r="S235" s="30">
        <f>S223+S166+S151+S124+S112</f>
        <v>0</v>
      </c>
      <c r="T235" s="49" t="e">
        <f>S235/Ф_2a!S235*100</f>
        <v>#DIV/0!</v>
      </c>
      <c r="U235" s="158">
        <f>U223+U166+U151+U124+U112</f>
        <v>0</v>
      </c>
      <c r="V235" s="28">
        <f>G235+J235+M235+P235+S235</f>
        <v>0</v>
      </c>
      <c r="W235" s="49" t="e">
        <f>V235/Ф_2a!V235*100</f>
        <v>#DIV/0!</v>
      </c>
      <c r="X235" s="158">
        <f>I235+L235+O235+R235+U2082</f>
        <v>0</v>
      </c>
    </row>
    <row r="236" spans="1:24" x14ac:dyDescent="0.2">
      <c r="A236" s="509"/>
      <c r="B236" s="13" t="s">
        <v>177</v>
      </c>
      <c r="C236" s="528"/>
      <c r="D236" s="319"/>
      <c r="E236" s="320"/>
      <c r="F236" s="321"/>
      <c r="G236" s="30">
        <f>G224+G167+G152+G125+G113</f>
        <v>0</v>
      </c>
      <c r="H236" s="49" t="e">
        <f>G236/Ф_2a!G236*100</f>
        <v>#DIV/0!</v>
      </c>
      <c r="I236" s="163">
        <f>I224+I167+I152+I125+I113</f>
        <v>0</v>
      </c>
      <c r="J236" s="78">
        <f>J224+J167+J152+J125+J113</f>
        <v>0</v>
      </c>
      <c r="K236" s="49" t="e">
        <f>J236/Ф_2a!J236*100</f>
        <v>#DIV/0!</v>
      </c>
      <c r="L236" s="175">
        <f>L224+L167+L152+L125+L113</f>
        <v>0</v>
      </c>
      <c r="M236" s="91">
        <f>M224+M167+M152+M125+M113</f>
        <v>0</v>
      </c>
      <c r="N236" s="49" t="e">
        <f>M236/Ф_2a!M236*100</f>
        <v>#DIV/0!</v>
      </c>
      <c r="O236" s="163">
        <f>O224+O167+O152+O125+O113</f>
        <v>0</v>
      </c>
      <c r="P236" s="78">
        <f>P224+P167+P152+P125+P113</f>
        <v>0</v>
      </c>
      <c r="Q236" s="49" t="e">
        <f>P236/Ф_2a!P236*100</f>
        <v>#DIV/0!</v>
      </c>
      <c r="R236" s="175">
        <f>R224+R167+R152+R125+R113</f>
        <v>0</v>
      </c>
      <c r="S236" s="91">
        <f>S224+S167+S152+S125+S113</f>
        <v>0</v>
      </c>
      <c r="T236" s="49" t="e">
        <f>S236/Ф_2a!S236*100</f>
        <v>#DIV/0!</v>
      </c>
      <c r="U236" s="158">
        <f>U224+U167+U152+U125+U113</f>
        <v>0</v>
      </c>
      <c r="V236" s="102">
        <f>G236+J236+M236+P236+S236</f>
        <v>0</v>
      </c>
      <c r="W236" s="49" t="e">
        <f>V236/Ф_2a!V236*100</f>
        <v>#DIV/0!</v>
      </c>
      <c r="X236" s="158">
        <f>I236+L236+O236+R236+U2083</f>
        <v>0</v>
      </c>
    </row>
    <row r="237" spans="1:24" ht="12.75" thickBot="1" x14ac:dyDescent="0.25">
      <c r="A237" s="509"/>
      <c r="B237" s="25" t="s">
        <v>178</v>
      </c>
      <c r="C237" s="529"/>
      <c r="D237" s="319"/>
      <c r="E237" s="320"/>
      <c r="F237" s="321"/>
      <c r="G237" s="90">
        <f>G234+G235+G236</f>
        <v>0</v>
      </c>
      <c r="H237" s="50" t="e">
        <f>G237/Ф_2a!G237*100</f>
        <v>#DIV/0!</v>
      </c>
      <c r="I237" s="162">
        <f t="shared" ref="I237:X237" si="140">I234+I235+I236</f>
        <v>0</v>
      </c>
      <c r="J237" s="77">
        <f t="shared" si="140"/>
        <v>0</v>
      </c>
      <c r="K237" s="50" t="e">
        <f>J237/Ф_2a!J237*100</f>
        <v>#DIV/0!</v>
      </c>
      <c r="L237" s="174">
        <f t="shared" si="140"/>
        <v>0</v>
      </c>
      <c r="M237" s="90">
        <f t="shared" si="140"/>
        <v>0</v>
      </c>
      <c r="N237" s="50" t="e">
        <f>M237/Ф_2a!M237*100</f>
        <v>#DIV/0!</v>
      </c>
      <c r="O237" s="162">
        <f t="shared" si="140"/>
        <v>0</v>
      </c>
      <c r="P237" s="77">
        <f t="shared" si="140"/>
        <v>0</v>
      </c>
      <c r="Q237" s="50" t="e">
        <f>P237/Ф_2a!P237*100</f>
        <v>#DIV/0!</v>
      </c>
      <c r="R237" s="174">
        <f t="shared" si="140"/>
        <v>0</v>
      </c>
      <c r="S237" s="90">
        <f t="shared" si="140"/>
        <v>0</v>
      </c>
      <c r="T237" s="50" t="e">
        <f>S237/Ф_2a!S237*100</f>
        <v>#DIV/0!</v>
      </c>
      <c r="U237" s="162">
        <f t="shared" si="140"/>
        <v>0</v>
      </c>
      <c r="V237" s="77">
        <f t="shared" si="140"/>
        <v>0</v>
      </c>
      <c r="W237" s="50" t="e">
        <f>V237/Ф_2a!V237*100</f>
        <v>#DIV/0!</v>
      </c>
      <c r="X237" s="162">
        <f t="shared" si="140"/>
        <v>0</v>
      </c>
    </row>
    <row r="238" spans="1:24" x14ac:dyDescent="0.2">
      <c r="A238" s="509"/>
      <c r="B238" s="15" t="s">
        <v>176</v>
      </c>
      <c r="C238" s="536" t="s">
        <v>17</v>
      </c>
      <c r="D238" s="319"/>
      <c r="E238" s="320"/>
      <c r="F238" s="321"/>
      <c r="G238" s="29">
        <f>G226+G170+G154+G127+G115</f>
        <v>0</v>
      </c>
      <c r="H238" s="51" t="e">
        <f>G238/Ф_2a!G238*100</f>
        <v>#DIV/0!</v>
      </c>
      <c r="I238" s="185">
        <f t="shared" ref="I238:U238" si="141">I226+I170+I154+I127+I115</f>
        <v>0</v>
      </c>
      <c r="J238" s="80">
        <f t="shared" si="141"/>
        <v>0</v>
      </c>
      <c r="K238" s="51" t="e">
        <f>J238/Ф_2a!J238*100</f>
        <v>#DIV/0!</v>
      </c>
      <c r="L238" s="187">
        <f t="shared" si="141"/>
        <v>0</v>
      </c>
      <c r="M238" s="100">
        <f t="shared" si="141"/>
        <v>0</v>
      </c>
      <c r="N238" s="51" t="e">
        <f>M238/Ф_2a!M238*100</f>
        <v>#DIV/0!</v>
      </c>
      <c r="O238" s="185">
        <f t="shared" si="141"/>
        <v>0</v>
      </c>
      <c r="P238" s="80">
        <f t="shared" si="141"/>
        <v>0</v>
      </c>
      <c r="Q238" s="51" t="e">
        <f>P238/Ф_2a!P238*100</f>
        <v>#DIV/0!</v>
      </c>
      <c r="R238" s="187">
        <f t="shared" si="141"/>
        <v>0</v>
      </c>
      <c r="S238" s="100">
        <f t="shared" si="141"/>
        <v>0</v>
      </c>
      <c r="T238" s="51" t="e">
        <f>S238/Ф_2a!S238*100</f>
        <v>#DIV/0!</v>
      </c>
      <c r="U238" s="161">
        <f t="shared" si="141"/>
        <v>0</v>
      </c>
      <c r="V238" s="101">
        <f>G238+J238+M238+P238+S238</f>
        <v>0</v>
      </c>
      <c r="W238" s="51" t="e">
        <f>V238/Ф_2a!V238*100</f>
        <v>#DIV/0!</v>
      </c>
      <c r="X238" s="161">
        <f>I238+L238+O238+R238+U2085</f>
        <v>0</v>
      </c>
    </row>
    <row r="239" spans="1:24" x14ac:dyDescent="0.2">
      <c r="A239" s="509"/>
      <c r="B239" s="13" t="s">
        <v>10</v>
      </c>
      <c r="C239" s="537"/>
      <c r="D239" s="319"/>
      <c r="E239" s="320"/>
      <c r="F239" s="321"/>
      <c r="G239" s="30">
        <f>G227+G171+G155+G128+G116</f>
        <v>0</v>
      </c>
      <c r="H239" s="49" t="e">
        <f>G239/Ф_2a!G239*100</f>
        <v>#DIV/0!</v>
      </c>
      <c r="I239" s="158">
        <f>I227+I171+I155+I128+I116</f>
        <v>0</v>
      </c>
      <c r="J239" s="28">
        <f>J227+J171+J155+J128+J116</f>
        <v>0</v>
      </c>
      <c r="K239" s="49" t="e">
        <f>J239/Ф_2a!J239*100</f>
        <v>#DIV/0!</v>
      </c>
      <c r="L239" s="170">
        <f>L227+L171+L155+L128+L116</f>
        <v>0</v>
      </c>
      <c r="M239" s="30">
        <f>M227+M171+M155+M128+M116</f>
        <v>0</v>
      </c>
      <c r="N239" s="49" t="e">
        <f>M239/Ф_2a!M239*100</f>
        <v>#DIV/0!</v>
      </c>
      <c r="O239" s="158">
        <f>O227+O171+O155+O128+O116</f>
        <v>0</v>
      </c>
      <c r="P239" s="28">
        <f>P227+P171+P155+P128+P116</f>
        <v>0</v>
      </c>
      <c r="Q239" s="49" t="e">
        <f>P239/Ф_2a!P239*100</f>
        <v>#DIV/0!</v>
      </c>
      <c r="R239" s="170">
        <f>R227+R171+R155+R128+R116</f>
        <v>0</v>
      </c>
      <c r="S239" s="30">
        <f>S227+S171+S155+S128+S116</f>
        <v>0</v>
      </c>
      <c r="T239" s="49" t="e">
        <f>S239/Ф_2a!S239*100</f>
        <v>#DIV/0!</v>
      </c>
      <c r="U239" s="158">
        <f>U227+U171+U155+U128+U116</f>
        <v>0</v>
      </c>
      <c r="V239" s="28">
        <f>G239+J239+M239+P239+S239</f>
        <v>0</v>
      </c>
      <c r="W239" s="49" t="e">
        <f>V239/Ф_2a!V239*100</f>
        <v>#DIV/0!</v>
      </c>
      <c r="X239" s="158">
        <f>I239+L239+O239+R239+U2086</f>
        <v>0</v>
      </c>
    </row>
    <row r="240" spans="1:24" x14ac:dyDescent="0.2">
      <c r="A240" s="509"/>
      <c r="B240" s="13" t="s">
        <v>177</v>
      </c>
      <c r="C240" s="537"/>
      <c r="D240" s="319"/>
      <c r="E240" s="320"/>
      <c r="F240" s="321"/>
      <c r="G240" s="30">
        <f>G228+G172+G156+G129+G117</f>
        <v>0</v>
      </c>
      <c r="H240" s="49" t="e">
        <f>G240/Ф_2a!G240*100</f>
        <v>#DIV/0!</v>
      </c>
      <c r="I240" s="163">
        <f>I228+I172+I156+I129+I117</f>
        <v>0</v>
      </c>
      <c r="J240" s="78">
        <f>J228+J172+J156+J129+J117</f>
        <v>0</v>
      </c>
      <c r="K240" s="49" t="e">
        <f>J240/Ф_2a!J240*100</f>
        <v>#DIV/0!</v>
      </c>
      <c r="L240" s="175">
        <f>L228+L172+L156+L129+L117</f>
        <v>0</v>
      </c>
      <c r="M240" s="91">
        <f>M228+M172+M156+M129+M117</f>
        <v>0</v>
      </c>
      <c r="N240" s="49" t="e">
        <f>M240/Ф_2a!M240*100</f>
        <v>#DIV/0!</v>
      </c>
      <c r="O240" s="163">
        <f>O228+O172+O156+O129+O117</f>
        <v>0</v>
      </c>
      <c r="P240" s="78">
        <f>P228+P172+P156+P129+P117</f>
        <v>0</v>
      </c>
      <c r="Q240" s="49" t="e">
        <f>P240/Ф_2a!P240*100</f>
        <v>#DIV/0!</v>
      </c>
      <c r="R240" s="175">
        <f>R228+R172+R156+R129+R117</f>
        <v>0</v>
      </c>
      <c r="S240" s="91">
        <f>S228+S172+S156+S129+S117</f>
        <v>0</v>
      </c>
      <c r="T240" s="49" t="e">
        <f>S240/Ф_2a!S240*100</f>
        <v>#DIV/0!</v>
      </c>
      <c r="U240" s="158">
        <f>U228+U172+U156+U129+U117</f>
        <v>0</v>
      </c>
      <c r="V240" s="102">
        <f>G240+J240+M240+P240+S240</f>
        <v>0</v>
      </c>
      <c r="W240" s="49" t="e">
        <f>V240/Ф_2a!V240*100</f>
        <v>#DIV/0!</v>
      </c>
      <c r="X240" s="158">
        <f>I240+L240+O240+R240+U2087</f>
        <v>0</v>
      </c>
    </row>
    <row r="241" spans="1:24" ht="12.75" thickBot="1" x14ac:dyDescent="0.25">
      <c r="A241" s="509"/>
      <c r="B241" s="25" t="s">
        <v>178</v>
      </c>
      <c r="C241" s="538"/>
      <c r="D241" s="319"/>
      <c r="E241" s="320"/>
      <c r="F241" s="321"/>
      <c r="G241" s="90">
        <f>G238+G239+G240</f>
        <v>0</v>
      </c>
      <c r="H241" s="50" t="e">
        <f>G241/Ф_2a!G241*100</f>
        <v>#DIV/0!</v>
      </c>
      <c r="I241" s="162">
        <f t="shared" ref="I241:X241" si="142">I238+I239+I240</f>
        <v>0</v>
      </c>
      <c r="J241" s="77">
        <f t="shared" si="142"/>
        <v>0</v>
      </c>
      <c r="K241" s="50" t="e">
        <f>J241/Ф_2a!J241*100</f>
        <v>#DIV/0!</v>
      </c>
      <c r="L241" s="174">
        <f t="shared" si="142"/>
        <v>0</v>
      </c>
      <c r="M241" s="90">
        <f t="shared" si="142"/>
        <v>0</v>
      </c>
      <c r="N241" s="50" t="e">
        <f>M241/Ф_2a!M241*100</f>
        <v>#DIV/0!</v>
      </c>
      <c r="O241" s="162">
        <f t="shared" si="142"/>
        <v>0</v>
      </c>
      <c r="P241" s="77">
        <f t="shared" si="142"/>
        <v>0</v>
      </c>
      <c r="Q241" s="50" t="e">
        <f>P241/Ф_2a!P241*100</f>
        <v>#DIV/0!</v>
      </c>
      <c r="R241" s="174">
        <f t="shared" si="142"/>
        <v>0</v>
      </c>
      <c r="S241" s="90">
        <f t="shared" si="142"/>
        <v>0</v>
      </c>
      <c r="T241" s="50" t="e">
        <f>S241/Ф_2a!S241*100</f>
        <v>#DIV/0!</v>
      </c>
      <c r="U241" s="162">
        <f t="shared" si="142"/>
        <v>0</v>
      </c>
      <c r="V241" s="77">
        <f t="shared" si="142"/>
        <v>0</v>
      </c>
      <c r="W241" s="50" t="e">
        <f>V241/Ф_2a!V241*100</f>
        <v>#DIV/0!</v>
      </c>
      <c r="X241" s="162">
        <f t="shared" si="142"/>
        <v>0</v>
      </c>
    </row>
    <row r="242" spans="1:24" x14ac:dyDescent="0.2">
      <c r="A242" s="509"/>
      <c r="B242" s="15" t="s">
        <v>176</v>
      </c>
      <c r="C242" s="527" t="s">
        <v>18</v>
      </c>
      <c r="D242" s="319"/>
      <c r="E242" s="320"/>
      <c r="F242" s="321"/>
      <c r="G242" s="29">
        <f>G234+G238</f>
        <v>0</v>
      </c>
      <c r="H242" s="51" t="e">
        <f>G242/Ф_2a!G242*100</f>
        <v>#DIV/0!</v>
      </c>
      <c r="I242" s="161">
        <f t="shared" ref="I242:U242" si="143">I234+I238</f>
        <v>0</v>
      </c>
      <c r="J242" s="76">
        <f t="shared" si="143"/>
        <v>0</v>
      </c>
      <c r="K242" s="51" t="e">
        <f>J242/Ф_2a!J242*100</f>
        <v>#DIV/0!</v>
      </c>
      <c r="L242" s="173">
        <f t="shared" si="143"/>
        <v>0</v>
      </c>
      <c r="M242" s="29">
        <f t="shared" si="143"/>
        <v>0</v>
      </c>
      <c r="N242" s="51" t="e">
        <f>M242/Ф_2a!M242*100</f>
        <v>#DIV/0!</v>
      </c>
      <c r="O242" s="161">
        <f t="shared" si="143"/>
        <v>0</v>
      </c>
      <c r="P242" s="76">
        <f t="shared" si="143"/>
        <v>0</v>
      </c>
      <c r="Q242" s="51" t="e">
        <f>P242/Ф_2a!P242*100</f>
        <v>#DIV/0!</v>
      </c>
      <c r="R242" s="173">
        <f t="shared" si="143"/>
        <v>0</v>
      </c>
      <c r="S242" s="29">
        <f t="shared" si="143"/>
        <v>0</v>
      </c>
      <c r="T242" s="51" t="e">
        <f>S242/Ф_2a!S242*100</f>
        <v>#DIV/0!</v>
      </c>
      <c r="U242" s="161">
        <f t="shared" si="143"/>
        <v>0</v>
      </c>
      <c r="V242" s="101">
        <f>G242+J242+M242+P242+S242</f>
        <v>0</v>
      </c>
      <c r="W242" s="51" t="e">
        <f>V242/Ф_2a!V242*100</f>
        <v>#DIV/0!</v>
      </c>
      <c r="X242" s="161">
        <f>I242+L242+O242+R242+U2089</f>
        <v>0</v>
      </c>
    </row>
    <row r="243" spans="1:24" x14ac:dyDescent="0.2">
      <c r="A243" s="509"/>
      <c r="B243" s="13" t="s">
        <v>10</v>
      </c>
      <c r="C243" s="528"/>
      <c r="D243" s="319"/>
      <c r="E243" s="320"/>
      <c r="F243" s="321"/>
      <c r="G243" s="61">
        <f t="shared" ref="G243:U244" si="144">G235+G239</f>
        <v>0</v>
      </c>
      <c r="H243" s="49" t="e">
        <f>G243/Ф_2a!G243*100</f>
        <v>#DIV/0!</v>
      </c>
      <c r="I243" s="165">
        <f t="shared" si="144"/>
        <v>0</v>
      </c>
      <c r="J243" s="28">
        <f t="shared" si="144"/>
        <v>0</v>
      </c>
      <c r="K243" s="49" t="e">
        <f>J243/Ф_2a!J243*100</f>
        <v>#DIV/0!</v>
      </c>
      <c r="L243" s="170">
        <f t="shared" si="144"/>
        <v>0</v>
      </c>
      <c r="M243" s="30">
        <f t="shared" si="144"/>
        <v>0</v>
      </c>
      <c r="N243" s="49" t="e">
        <f>M243/Ф_2a!M243*100</f>
        <v>#DIV/0!</v>
      </c>
      <c r="O243" s="158">
        <f t="shared" si="144"/>
        <v>0</v>
      </c>
      <c r="P243" s="28">
        <f t="shared" si="144"/>
        <v>0</v>
      </c>
      <c r="Q243" s="49" t="e">
        <f>P243/Ф_2a!P243*100</f>
        <v>#DIV/0!</v>
      </c>
      <c r="R243" s="170">
        <f t="shared" si="144"/>
        <v>0</v>
      </c>
      <c r="S243" s="30">
        <f t="shared" si="144"/>
        <v>0</v>
      </c>
      <c r="T243" s="49" t="e">
        <f>S243/Ф_2a!S243*100</f>
        <v>#DIV/0!</v>
      </c>
      <c r="U243" s="158">
        <f t="shared" si="144"/>
        <v>0</v>
      </c>
      <c r="V243" s="28">
        <f>G243+J243+M243+P243+S243</f>
        <v>0</v>
      </c>
      <c r="W243" s="49" t="e">
        <f>V243/Ф_2a!V243*100</f>
        <v>#DIV/0!</v>
      </c>
      <c r="X243" s="158">
        <f>I243+L243+O243+R243+U2090</f>
        <v>0</v>
      </c>
    </row>
    <row r="244" spans="1:24" x14ac:dyDescent="0.2">
      <c r="A244" s="509"/>
      <c r="B244" s="13" t="s">
        <v>177</v>
      </c>
      <c r="C244" s="528"/>
      <c r="D244" s="319"/>
      <c r="E244" s="320"/>
      <c r="F244" s="321"/>
      <c r="G244" s="30">
        <f t="shared" si="144"/>
        <v>0</v>
      </c>
      <c r="H244" s="49" t="e">
        <f>G244/Ф_2a!G244*100</f>
        <v>#DIV/0!</v>
      </c>
      <c r="I244" s="158">
        <f t="shared" si="144"/>
        <v>0</v>
      </c>
      <c r="J244" s="28">
        <f t="shared" si="144"/>
        <v>0</v>
      </c>
      <c r="K244" s="49" t="e">
        <f>J244/Ф_2a!J244*100</f>
        <v>#DIV/0!</v>
      </c>
      <c r="L244" s="170">
        <f t="shared" si="144"/>
        <v>0</v>
      </c>
      <c r="M244" s="30">
        <f t="shared" si="144"/>
        <v>0</v>
      </c>
      <c r="N244" s="49" t="e">
        <f>M244/Ф_2a!M244*100</f>
        <v>#DIV/0!</v>
      </c>
      <c r="O244" s="158">
        <f t="shared" si="144"/>
        <v>0</v>
      </c>
      <c r="P244" s="28">
        <f t="shared" si="144"/>
        <v>0</v>
      </c>
      <c r="Q244" s="49" t="e">
        <f>P244/Ф_2a!P244*100</f>
        <v>#DIV/0!</v>
      </c>
      <c r="R244" s="170">
        <f t="shared" si="144"/>
        <v>0</v>
      </c>
      <c r="S244" s="30">
        <f t="shared" si="144"/>
        <v>0</v>
      </c>
      <c r="T244" s="49" t="e">
        <f>S244/Ф_2a!S244*100</f>
        <v>#DIV/0!</v>
      </c>
      <c r="U244" s="158">
        <f t="shared" si="144"/>
        <v>0</v>
      </c>
      <c r="V244" s="102">
        <f>G244+J244+M244+P244+S244</f>
        <v>0</v>
      </c>
      <c r="W244" s="49" t="e">
        <f>V244/Ф_2a!V244*100</f>
        <v>#DIV/0!</v>
      </c>
      <c r="X244" s="158">
        <f>I244+L244+O244+R244+U2091</f>
        <v>0</v>
      </c>
    </row>
    <row r="245" spans="1:24" ht="12.75" thickBot="1" x14ac:dyDescent="0.25">
      <c r="A245" s="509"/>
      <c r="B245" s="25" t="s">
        <v>178</v>
      </c>
      <c r="C245" s="529"/>
      <c r="D245" s="319"/>
      <c r="E245" s="320"/>
      <c r="F245" s="321"/>
      <c r="G245" s="90">
        <f>G242+G243+G244</f>
        <v>0</v>
      </c>
      <c r="H245" s="50" t="e">
        <f>G245/Ф_2a!G245*100</f>
        <v>#DIV/0!</v>
      </c>
      <c r="I245" s="162">
        <f t="shared" ref="I245:X245" si="145">I242+I243+I244</f>
        <v>0</v>
      </c>
      <c r="J245" s="77">
        <f t="shared" si="145"/>
        <v>0</v>
      </c>
      <c r="K245" s="50" t="e">
        <f>J245/Ф_2a!J245*100</f>
        <v>#DIV/0!</v>
      </c>
      <c r="L245" s="174">
        <f t="shared" si="145"/>
        <v>0</v>
      </c>
      <c r="M245" s="90">
        <f t="shared" si="145"/>
        <v>0</v>
      </c>
      <c r="N245" s="50" t="e">
        <f>M245/Ф_2a!M245*100</f>
        <v>#DIV/0!</v>
      </c>
      <c r="O245" s="162">
        <f t="shared" si="145"/>
        <v>0</v>
      </c>
      <c r="P245" s="77">
        <f t="shared" si="145"/>
        <v>0</v>
      </c>
      <c r="Q245" s="50" t="e">
        <f>P245/Ф_2a!P245*100</f>
        <v>#DIV/0!</v>
      </c>
      <c r="R245" s="174">
        <f t="shared" si="145"/>
        <v>0</v>
      </c>
      <c r="S245" s="90">
        <f t="shared" si="145"/>
        <v>0</v>
      </c>
      <c r="T245" s="50" t="e">
        <f>S245/Ф_2a!S245*100</f>
        <v>#DIV/0!</v>
      </c>
      <c r="U245" s="162">
        <f t="shared" si="145"/>
        <v>0</v>
      </c>
      <c r="V245" s="77">
        <f t="shared" si="145"/>
        <v>0</v>
      </c>
      <c r="W245" s="50" t="e">
        <f>V245/Ф_2a!V245*100</f>
        <v>#DIV/0!</v>
      </c>
      <c r="X245" s="162">
        <f t="shared" si="145"/>
        <v>0</v>
      </c>
    </row>
    <row r="246" spans="1:24" ht="15" customHeight="1" x14ac:dyDescent="0.2">
      <c r="A246" s="133" t="s">
        <v>0</v>
      </c>
      <c r="B246" s="55"/>
      <c r="C246" s="55"/>
      <c r="D246" s="316"/>
      <c r="E246" s="317"/>
      <c r="F246" s="318"/>
      <c r="G246" s="87"/>
      <c r="H246" s="55"/>
      <c r="I246" s="157"/>
      <c r="J246" s="55"/>
      <c r="K246" s="55"/>
      <c r="L246" s="169"/>
      <c r="M246" s="87"/>
      <c r="N246" s="55"/>
      <c r="O246" s="157"/>
      <c r="P246" s="55"/>
      <c r="Q246" s="55"/>
      <c r="R246" s="169"/>
      <c r="S246" s="87"/>
      <c r="T246" s="55"/>
      <c r="U246" s="157"/>
      <c r="V246" s="55"/>
      <c r="W246" s="55"/>
      <c r="X246" s="157"/>
    </row>
    <row r="247" spans="1:24" ht="12.6" customHeight="1" x14ac:dyDescent="0.2">
      <c r="A247" s="134" t="s">
        <v>51</v>
      </c>
      <c r="B247" s="28" t="s">
        <v>30</v>
      </c>
      <c r="C247" s="394" t="s">
        <v>30</v>
      </c>
      <c r="D247" s="319"/>
      <c r="E247" s="320"/>
      <c r="F247" s="321"/>
      <c r="G247" s="30">
        <f>G203+G92+G36</f>
        <v>0</v>
      </c>
      <c r="H247" s="49" t="s">
        <v>30</v>
      </c>
      <c r="I247" s="158">
        <f>I203+I92+I36</f>
        <v>0</v>
      </c>
      <c r="J247" s="30">
        <f>J203+J92+J36</f>
        <v>0</v>
      </c>
      <c r="K247" s="49" t="s">
        <v>30</v>
      </c>
      <c r="L247" s="158">
        <f>L203+L92+L36</f>
        <v>0</v>
      </c>
      <c r="M247" s="30">
        <f>M203+M92+M36</f>
        <v>0</v>
      </c>
      <c r="N247" s="49" t="s">
        <v>30</v>
      </c>
      <c r="O247" s="158">
        <f>O203+O92+O36</f>
        <v>0</v>
      </c>
      <c r="P247" s="30">
        <f>P203+P92+P36</f>
        <v>0</v>
      </c>
      <c r="Q247" s="49" t="s">
        <v>30</v>
      </c>
      <c r="R247" s="158">
        <f>R203+R92+R36</f>
        <v>0</v>
      </c>
      <c r="S247" s="30">
        <f>S203+S92+S36</f>
        <v>0</v>
      </c>
      <c r="T247" s="49" t="s">
        <v>30</v>
      </c>
      <c r="U247" s="158">
        <f>U203+U92+U36</f>
        <v>0</v>
      </c>
      <c r="V247" s="28">
        <f>G247+J247+M247+P247+S247</f>
        <v>0</v>
      </c>
      <c r="W247" s="49" t="s">
        <v>30</v>
      </c>
      <c r="X247" s="158">
        <f>U247+R247+O247+L247+I247</f>
        <v>0</v>
      </c>
    </row>
    <row r="248" spans="1:24" ht="13.15" customHeight="1" thickBot="1" x14ac:dyDescent="0.25">
      <c r="A248" s="136" t="s">
        <v>52</v>
      </c>
      <c r="B248" s="77" t="s">
        <v>30</v>
      </c>
      <c r="C248" s="70" t="s">
        <v>30</v>
      </c>
      <c r="D248" s="319"/>
      <c r="E248" s="320"/>
      <c r="F248" s="321"/>
      <c r="G248" s="30">
        <f>G204+G93+G37</f>
        <v>0</v>
      </c>
      <c r="H248" s="54" t="s">
        <v>30</v>
      </c>
      <c r="I248" s="158">
        <f>I204+I93+I37</f>
        <v>0</v>
      </c>
      <c r="J248" s="30">
        <f>J204+J93+J37</f>
        <v>0</v>
      </c>
      <c r="K248" s="54" t="s">
        <v>30</v>
      </c>
      <c r="L248" s="158">
        <f>L204+L93+L37</f>
        <v>0</v>
      </c>
      <c r="M248" s="30">
        <f>M204+M93+M37</f>
        <v>0</v>
      </c>
      <c r="N248" s="54" t="s">
        <v>30</v>
      </c>
      <c r="O248" s="158">
        <f>O204+O93+O37</f>
        <v>0</v>
      </c>
      <c r="P248" s="30">
        <f>P204+P93+P37</f>
        <v>0</v>
      </c>
      <c r="Q248" s="54" t="s">
        <v>30</v>
      </c>
      <c r="R248" s="158">
        <f>R204+R93+R37</f>
        <v>0</v>
      </c>
      <c r="S248" s="30">
        <f>S204+S93+S37</f>
        <v>0</v>
      </c>
      <c r="T248" s="54" t="s">
        <v>30</v>
      </c>
      <c r="U248" s="158">
        <f>U204+U93+U37</f>
        <v>0</v>
      </c>
      <c r="V248" s="28">
        <f>G248+J248+M248+P248+S248</f>
        <v>0</v>
      </c>
      <c r="W248" s="54" t="s">
        <v>30</v>
      </c>
      <c r="X248" s="162">
        <f>U248+R248+O248+L248+I248</f>
        <v>0</v>
      </c>
    </row>
    <row r="249" spans="1:24" ht="13.15" customHeight="1" x14ac:dyDescent="0.2">
      <c r="A249" s="133" t="s">
        <v>1</v>
      </c>
      <c r="B249" s="213"/>
      <c r="C249" s="213"/>
      <c r="D249" s="316"/>
      <c r="E249" s="317"/>
      <c r="F249" s="318"/>
      <c r="G249" s="214"/>
      <c r="H249" s="213"/>
      <c r="I249" s="215"/>
      <c r="J249" s="213"/>
      <c r="K249" s="213"/>
      <c r="L249" s="216"/>
      <c r="M249" s="214"/>
      <c r="N249" s="213"/>
      <c r="O249" s="215"/>
      <c r="P249" s="213"/>
      <c r="Q249" s="213"/>
      <c r="R249" s="216"/>
      <c r="S249" s="214"/>
      <c r="T249" s="213"/>
      <c r="U249" s="215"/>
      <c r="V249" s="213"/>
      <c r="W249" s="213"/>
      <c r="X249" s="215"/>
    </row>
    <row r="250" spans="1:24" ht="13.9" customHeight="1" x14ac:dyDescent="0.2">
      <c r="A250" s="134" t="s">
        <v>51</v>
      </c>
      <c r="B250" s="28" t="s">
        <v>30</v>
      </c>
      <c r="C250" s="394" t="s">
        <v>30</v>
      </c>
      <c r="D250" s="319"/>
      <c r="E250" s="320"/>
      <c r="F250" s="321"/>
      <c r="G250" s="30">
        <f>G218+G108+G52</f>
        <v>0</v>
      </c>
      <c r="H250" s="49" t="s">
        <v>30</v>
      </c>
      <c r="I250" s="158">
        <f t="shared" ref="I250:J252" si="146">I218+I108+I52</f>
        <v>0</v>
      </c>
      <c r="J250" s="30">
        <f t="shared" si="146"/>
        <v>0</v>
      </c>
      <c r="K250" s="49" t="s">
        <v>30</v>
      </c>
      <c r="L250" s="158">
        <f>L218+L108+L52</f>
        <v>0</v>
      </c>
      <c r="M250" s="30">
        <f>M218+M108+M52</f>
        <v>0</v>
      </c>
      <c r="N250" s="49" t="s">
        <v>30</v>
      </c>
      <c r="O250" s="158">
        <f>O218+O108+O52</f>
        <v>0</v>
      </c>
      <c r="P250" s="30">
        <f>P218+P108+P52</f>
        <v>0</v>
      </c>
      <c r="Q250" s="49" t="s">
        <v>30</v>
      </c>
      <c r="R250" s="158">
        <f>R218+R108+R52</f>
        <v>0</v>
      </c>
      <c r="S250" s="30">
        <f>S218+S108+S52</f>
        <v>0</v>
      </c>
      <c r="T250" s="49" t="s">
        <v>30</v>
      </c>
      <c r="U250" s="158">
        <f>U218+U108+U52</f>
        <v>0</v>
      </c>
      <c r="V250" s="209">
        <f t="shared" ref="V250:V252" si="147">G250+J250+M250+P250+S250</f>
        <v>0</v>
      </c>
      <c r="W250" s="49" t="s">
        <v>30</v>
      </c>
      <c r="X250" s="158">
        <f t="shared" ref="X250:X252" si="148">I250+L250+O250+R250+U250</f>
        <v>0</v>
      </c>
    </row>
    <row r="251" spans="1:24" ht="13.9" customHeight="1" x14ac:dyDescent="0.2">
      <c r="A251" s="134" t="s">
        <v>52</v>
      </c>
      <c r="B251" s="28" t="s">
        <v>30</v>
      </c>
      <c r="C251" s="394" t="s">
        <v>30</v>
      </c>
      <c r="D251" s="319"/>
      <c r="E251" s="320"/>
      <c r="F251" s="321"/>
      <c r="G251" s="30">
        <f>G219+G109+G53</f>
        <v>0</v>
      </c>
      <c r="H251" s="49" t="s">
        <v>30</v>
      </c>
      <c r="I251" s="158">
        <f t="shared" si="146"/>
        <v>0</v>
      </c>
      <c r="J251" s="30">
        <f t="shared" si="146"/>
        <v>0</v>
      </c>
      <c r="K251" s="49" t="s">
        <v>30</v>
      </c>
      <c r="L251" s="158">
        <f>L219+L109+L53</f>
        <v>0</v>
      </c>
      <c r="M251" s="30">
        <f>M219+M109+M53</f>
        <v>0</v>
      </c>
      <c r="N251" s="49" t="s">
        <v>30</v>
      </c>
      <c r="O251" s="158">
        <f>O219+O109+O53</f>
        <v>0</v>
      </c>
      <c r="P251" s="30">
        <f>P219+P109+P53</f>
        <v>0</v>
      </c>
      <c r="Q251" s="49" t="s">
        <v>30</v>
      </c>
      <c r="R251" s="158">
        <f>R219+R109+R53</f>
        <v>0</v>
      </c>
      <c r="S251" s="30">
        <f>S219+S109+S53</f>
        <v>0</v>
      </c>
      <c r="T251" s="49" t="s">
        <v>30</v>
      </c>
      <c r="U251" s="158">
        <f t="shared" ref="U251:U252" si="149">U219+U109+U53</f>
        <v>0</v>
      </c>
      <c r="V251" s="209">
        <f t="shared" si="147"/>
        <v>0</v>
      </c>
      <c r="W251" s="49" t="s">
        <v>30</v>
      </c>
      <c r="X251" s="158">
        <f t="shared" si="148"/>
        <v>0</v>
      </c>
    </row>
    <row r="252" spans="1:24" ht="14.45" customHeight="1" thickBot="1" x14ac:dyDescent="0.25">
      <c r="A252" s="135" t="s">
        <v>53</v>
      </c>
      <c r="B252" s="77" t="s">
        <v>30</v>
      </c>
      <c r="C252" s="70" t="s">
        <v>30</v>
      </c>
      <c r="D252" s="319"/>
      <c r="E252" s="320"/>
      <c r="F252" s="321"/>
      <c r="G252" s="90">
        <f>G220+G110+G54</f>
        <v>0</v>
      </c>
      <c r="H252" s="50" t="s">
        <v>30</v>
      </c>
      <c r="I252" s="162">
        <f t="shared" si="146"/>
        <v>0</v>
      </c>
      <c r="J252" s="30">
        <f t="shared" si="146"/>
        <v>0</v>
      </c>
      <c r="K252" s="50" t="s">
        <v>30</v>
      </c>
      <c r="L252" s="158">
        <f t="shared" ref="L252" si="150">L220+L110+L54</f>
        <v>0</v>
      </c>
      <c r="M252" s="30">
        <f>M220+M110+M54</f>
        <v>0</v>
      </c>
      <c r="N252" s="50" t="s">
        <v>30</v>
      </c>
      <c r="O252" s="158">
        <f t="shared" ref="O252" si="151">O220+O110+O54</f>
        <v>0</v>
      </c>
      <c r="P252" s="30">
        <f>P220+P110+P54</f>
        <v>0</v>
      </c>
      <c r="Q252" s="50" t="s">
        <v>30</v>
      </c>
      <c r="R252" s="158">
        <f t="shared" ref="R252" si="152">R220+R110+R54</f>
        <v>0</v>
      </c>
      <c r="S252" s="30">
        <f>S220+S110+S54</f>
        <v>0</v>
      </c>
      <c r="T252" s="50" t="s">
        <v>30</v>
      </c>
      <c r="U252" s="158">
        <f t="shared" si="149"/>
        <v>0</v>
      </c>
      <c r="V252" s="208">
        <f t="shared" si="147"/>
        <v>0</v>
      </c>
      <c r="W252" s="50" t="s">
        <v>30</v>
      </c>
      <c r="X252" s="162">
        <f t="shared" si="148"/>
        <v>0</v>
      </c>
    </row>
    <row r="253" spans="1:24" x14ac:dyDescent="0.2">
      <c r="A253" s="496" t="s">
        <v>37</v>
      </c>
      <c r="B253" s="530" t="s">
        <v>16</v>
      </c>
      <c r="C253" s="531"/>
      <c r="D253" s="319">
        <v>1</v>
      </c>
      <c r="E253" s="320"/>
      <c r="F253" s="321"/>
      <c r="G253" s="145">
        <f>SUMIFS(Квитанции!Q:Q,Квитанции!B:B,G$8,Квитанции!E:E,$D253,Квитанции!A:A,OR(1,7,13),Квитанции!C:C,0,Квитанции!J:J,1)</f>
        <v>0</v>
      </c>
      <c r="H253" s="49" t="e">
        <f>G253/Ф_2a!G253*100</f>
        <v>#DIV/0!</v>
      </c>
      <c r="I253" s="160">
        <f>SUMIFS(Квитанции!R:R,Квитанции!B:B,G$8,Квитанции!E:E,$D253,Квитанции!A:A,OR(1,7,13),Квитанции!C:C,0,Квитанции!J:J,1)</f>
        <v>0</v>
      </c>
      <c r="J253" s="76" t="s">
        <v>30</v>
      </c>
      <c r="K253" s="16" t="s">
        <v>30</v>
      </c>
      <c r="L253" s="173" t="s">
        <v>30</v>
      </c>
      <c r="M253" s="29" t="s">
        <v>30</v>
      </c>
      <c r="N253" s="16" t="s">
        <v>30</v>
      </c>
      <c r="O253" s="161" t="s">
        <v>30</v>
      </c>
      <c r="P253" s="76" t="s">
        <v>30</v>
      </c>
      <c r="Q253" s="16" t="s">
        <v>30</v>
      </c>
      <c r="R253" s="173" t="s">
        <v>30</v>
      </c>
      <c r="S253" s="29" t="s">
        <v>30</v>
      </c>
      <c r="T253" s="16" t="s">
        <v>30</v>
      </c>
      <c r="U253" s="161" t="s">
        <v>30</v>
      </c>
      <c r="V253" s="76" t="s">
        <v>30</v>
      </c>
      <c r="W253" s="38" t="s">
        <v>30</v>
      </c>
      <c r="X253" s="161" t="s">
        <v>30</v>
      </c>
    </row>
    <row r="254" spans="1:24" x14ac:dyDescent="0.2">
      <c r="A254" s="497"/>
      <c r="B254" s="532" t="s">
        <v>17</v>
      </c>
      <c r="C254" s="533"/>
      <c r="D254" s="319">
        <v>3</v>
      </c>
      <c r="E254" s="320"/>
      <c r="F254" s="321"/>
      <c r="G254" s="84">
        <f>SUMIFS(Квитанции!Q:Q,Квитанции!B:B,G$8,Квитанции!E:E,$D254,Квитанции!A:A,OR(1,7,13),Квитанции!C:C,0,Квитанции!J:J,1)</f>
        <v>0</v>
      </c>
      <c r="H254" s="49" t="e">
        <f>G254/Ф_2a!G254*100</f>
        <v>#DIV/0!</v>
      </c>
      <c r="I254" s="160">
        <f>SUMIFS(Квитанции!R:R,Квитанции!B:B,G$8,Квитанции!E:E,$D254,Квитанции!A:A,OR(1,7,13),Квитанции!C:C,0,Квитанции!J:J,1)</f>
        <v>0</v>
      </c>
      <c r="J254" s="28" t="s">
        <v>30</v>
      </c>
      <c r="K254" s="4" t="s">
        <v>30</v>
      </c>
      <c r="L254" s="170" t="s">
        <v>30</v>
      </c>
      <c r="M254" s="30" t="s">
        <v>30</v>
      </c>
      <c r="N254" s="4" t="s">
        <v>30</v>
      </c>
      <c r="O254" s="158" t="s">
        <v>30</v>
      </c>
      <c r="P254" s="28" t="s">
        <v>30</v>
      </c>
      <c r="Q254" s="4" t="s">
        <v>30</v>
      </c>
      <c r="R254" s="170" t="s">
        <v>30</v>
      </c>
      <c r="S254" s="30" t="s">
        <v>30</v>
      </c>
      <c r="T254" s="4" t="s">
        <v>30</v>
      </c>
      <c r="U254" s="158" t="s">
        <v>30</v>
      </c>
      <c r="V254" s="28" t="s">
        <v>30</v>
      </c>
      <c r="W254" s="34" t="s">
        <v>30</v>
      </c>
      <c r="X254" s="158" t="s">
        <v>30</v>
      </c>
    </row>
    <row r="255" spans="1:24" ht="15.6" customHeight="1" thickBot="1" x14ac:dyDescent="0.25">
      <c r="A255" s="498"/>
      <c r="B255" s="534" t="s">
        <v>12</v>
      </c>
      <c r="C255" s="535"/>
      <c r="D255" s="319"/>
      <c r="E255" s="320"/>
      <c r="F255" s="321"/>
      <c r="G255" s="31">
        <f>G253+G254</f>
        <v>0</v>
      </c>
      <c r="H255" s="50" t="e">
        <f>G255/Ф_2a!G255*100</f>
        <v>#DIV/0!</v>
      </c>
      <c r="I255" s="10">
        <f>I253+I254</f>
        <v>0</v>
      </c>
      <c r="J255" s="81" t="s">
        <v>30</v>
      </c>
      <c r="K255" s="21" t="s">
        <v>30</v>
      </c>
      <c r="L255" s="188" t="s">
        <v>30</v>
      </c>
      <c r="M255" s="31" t="s">
        <v>30</v>
      </c>
      <c r="N255" s="21" t="s">
        <v>30</v>
      </c>
      <c r="O255" s="186" t="s">
        <v>30</v>
      </c>
      <c r="P255" s="81" t="s">
        <v>30</v>
      </c>
      <c r="Q255" s="21" t="s">
        <v>30</v>
      </c>
      <c r="R255" s="188" t="s">
        <v>30</v>
      </c>
      <c r="S255" s="31" t="s">
        <v>30</v>
      </c>
      <c r="T255" s="21" t="s">
        <v>30</v>
      </c>
      <c r="U255" s="186" t="s">
        <v>30</v>
      </c>
      <c r="V255" s="81" t="s">
        <v>30</v>
      </c>
      <c r="W255" s="35" t="s">
        <v>30</v>
      </c>
      <c r="X255" s="186" t="s">
        <v>30</v>
      </c>
    </row>
    <row r="256" spans="1:24" x14ac:dyDescent="0.2">
      <c r="A256" s="496" t="s">
        <v>38</v>
      </c>
      <c r="B256" s="530" t="s">
        <v>16</v>
      </c>
      <c r="C256" s="531"/>
      <c r="D256" s="319">
        <v>1</v>
      </c>
      <c r="E256" s="320"/>
      <c r="F256" s="321"/>
      <c r="G256" s="89">
        <f>SUMIFS(Квитанции!Q:Q,Квитанции!B:B,G$8,Квитанции!E:E,$D256,Квитанции!A:A,OR(2,8,14),Квитанции!C:C,0,Квитанции!J:J,1)</f>
        <v>0</v>
      </c>
      <c r="H256" s="49" t="e">
        <f>G256/Ф_2a!G256*100</f>
        <v>#DIV/0!</v>
      </c>
      <c r="I256" s="160">
        <f>SUMIFS(Квитанции!R:R,Квитанции!B:B,G$8,Квитанции!E:E,$D256,Квитанции!A:A,OR(2,8,14),Квитанции!C:C,0,Квитанции!J:J,1)</f>
        <v>0</v>
      </c>
      <c r="J256" s="76" t="s">
        <v>30</v>
      </c>
      <c r="K256" s="16" t="s">
        <v>30</v>
      </c>
      <c r="L256" s="173" t="s">
        <v>30</v>
      </c>
      <c r="M256" s="29" t="s">
        <v>30</v>
      </c>
      <c r="N256" s="16" t="s">
        <v>30</v>
      </c>
      <c r="O256" s="161" t="s">
        <v>30</v>
      </c>
      <c r="P256" s="76" t="s">
        <v>30</v>
      </c>
      <c r="Q256" s="16" t="s">
        <v>30</v>
      </c>
      <c r="R256" s="173" t="s">
        <v>30</v>
      </c>
      <c r="S256" s="29" t="s">
        <v>30</v>
      </c>
      <c r="T256" s="16" t="s">
        <v>30</v>
      </c>
      <c r="U256" s="161" t="s">
        <v>30</v>
      </c>
      <c r="V256" s="76" t="s">
        <v>30</v>
      </c>
      <c r="W256" s="38" t="s">
        <v>30</v>
      </c>
      <c r="X256" s="161" t="s">
        <v>30</v>
      </c>
    </row>
    <row r="257" spans="1:24" x14ac:dyDescent="0.2">
      <c r="A257" s="497"/>
      <c r="B257" s="532" t="s">
        <v>17</v>
      </c>
      <c r="C257" s="533"/>
      <c r="D257" s="319">
        <v>3</v>
      </c>
      <c r="E257" s="320"/>
      <c r="F257" s="321"/>
      <c r="G257" s="89">
        <f>SUMIFS(Квитанции!Q:Q,Квитанции!B:B,G$8,Квитанции!E:E,$D257,Квитанции!A:A,OR(2,8,14),Квитанции!C:C,0,Квитанции!J:J,1)</f>
        <v>0</v>
      </c>
      <c r="H257" s="49" t="e">
        <f>G257/Ф_2a!G257*100</f>
        <v>#DIV/0!</v>
      </c>
      <c r="I257" s="160">
        <f>SUMIFS(Квитанции!R:R,Квитанции!B:B,G$8,Квитанции!E:E,$D257,Квитанции!A:A,OR(2,8,14),Квитанции!C:C,0,Квитанции!J:J,1)</f>
        <v>0</v>
      </c>
      <c r="J257" s="28" t="s">
        <v>30</v>
      </c>
      <c r="K257" s="4" t="s">
        <v>30</v>
      </c>
      <c r="L257" s="170" t="s">
        <v>30</v>
      </c>
      <c r="M257" s="30" t="s">
        <v>30</v>
      </c>
      <c r="N257" s="4" t="s">
        <v>30</v>
      </c>
      <c r="O257" s="158" t="s">
        <v>30</v>
      </c>
      <c r="P257" s="28" t="s">
        <v>30</v>
      </c>
      <c r="Q257" s="4" t="s">
        <v>30</v>
      </c>
      <c r="R257" s="170" t="s">
        <v>30</v>
      </c>
      <c r="S257" s="30" t="s">
        <v>30</v>
      </c>
      <c r="T257" s="4" t="s">
        <v>30</v>
      </c>
      <c r="U257" s="158" t="s">
        <v>30</v>
      </c>
      <c r="V257" s="28" t="s">
        <v>30</v>
      </c>
      <c r="W257" s="34" t="s">
        <v>30</v>
      </c>
      <c r="X257" s="158" t="s">
        <v>30</v>
      </c>
    </row>
    <row r="258" spans="1:24" ht="12.75" thickBot="1" x14ac:dyDescent="0.25">
      <c r="A258" s="498"/>
      <c r="B258" s="534" t="s">
        <v>12</v>
      </c>
      <c r="C258" s="535"/>
      <c r="D258" s="319"/>
      <c r="E258" s="320"/>
      <c r="F258" s="321"/>
      <c r="G258" s="31">
        <f>G256+G257</f>
        <v>0</v>
      </c>
      <c r="H258" s="50" t="e">
        <f>G258/Ф_2a!G258*100</f>
        <v>#DIV/0!</v>
      </c>
      <c r="I258" s="10">
        <f>I256+I257</f>
        <v>0</v>
      </c>
      <c r="J258" s="81" t="s">
        <v>30</v>
      </c>
      <c r="K258" s="21" t="s">
        <v>30</v>
      </c>
      <c r="L258" s="188" t="s">
        <v>30</v>
      </c>
      <c r="M258" s="31" t="s">
        <v>30</v>
      </c>
      <c r="N258" s="21" t="s">
        <v>30</v>
      </c>
      <c r="O258" s="186" t="s">
        <v>30</v>
      </c>
      <c r="P258" s="81" t="s">
        <v>30</v>
      </c>
      <c r="Q258" s="21" t="s">
        <v>30</v>
      </c>
      <c r="R258" s="188" t="s">
        <v>30</v>
      </c>
      <c r="S258" s="31" t="s">
        <v>30</v>
      </c>
      <c r="T258" s="21" t="s">
        <v>30</v>
      </c>
      <c r="U258" s="186" t="s">
        <v>30</v>
      </c>
      <c r="V258" s="81" t="s">
        <v>30</v>
      </c>
      <c r="W258" s="35" t="s">
        <v>30</v>
      </c>
      <c r="X258" s="186" t="s">
        <v>30</v>
      </c>
    </row>
    <row r="259" spans="1:24" s="32" customFormat="1" x14ac:dyDescent="0.2">
      <c r="A259" s="490" t="s">
        <v>39</v>
      </c>
      <c r="B259" s="5" t="s">
        <v>176</v>
      </c>
      <c r="C259" s="493" t="s">
        <v>16</v>
      </c>
      <c r="D259" s="313"/>
      <c r="E259" s="314"/>
      <c r="F259" s="315"/>
      <c r="G259" s="83" t="s">
        <v>30</v>
      </c>
      <c r="H259" s="46" t="s">
        <v>30</v>
      </c>
      <c r="I259" s="468" t="e">
        <f>I234/Ф_2a!G234</f>
        <v>#DIV/0!</v>
      </c>
      <c r="J259" s="71" t="s">
        <v>30</v>
      </c>
      <c r="K259" s="6" t="s">
        <v>30</v>
      </c>
      <c r="L259" s="468" t="e">
        <f>L234/Ф_2a!J234</f>
        <v>#DIV/0!</v>
      </c>
      <c r="M259" s="83" t="s">
        <v>30</v>
      </c>
      <c r="N259" s="6" t="s">
        <v>30</v>
      </c>
      <c r="O259" s="468" t="e">
        <f>O234/Ф_2a!M234</f>
        <v>#DIV/0!</v>
      </c>
      <c r="P259" s="71" t="s">
        <v>30</v>
      </c>
      <c r="Q259" s="6" t="s">
        <v>30</v>
      </c>
      <c r="R259" s="468" t="e">
        <f>R234/Ф_2a!P234</f>
        <v>#DIV/0!</v>
      </c>
      <c r="S259" s="83" t="s">
        <v>30</v>
      </c>
      <c r="T259" s="6" t="s">
        <v>30</v>
      </c>
      <c r="U259" s="468" t="e">
        <f>U234/Ф_2a!S234</f>
        <v>#DIV/0!</v>
      </c>
      <c r="V259" s="71" t="s">
        <v>30</v>
      </c>
      <c r="W259" s="96" t="s">
        <v>30</v>
      </c>
      <c r="X259" s="468" t="e">
        <f>X234/Ф_2a!V234</f>
        <v>#DIV/0!</v>
      </c>
    </row>
    <row r="260" spans="1:24" s="32" customFormat="1" x14ac:dyDescent="0.2">
      <c r="A260" s="491"/>
      <c r="B260" s="7" t="s">
        <v>10</v>
      </c>
      <c r="C260" s="494"/>
      <c r="D260" s="313"/>
      <c r="E260" s="314"/>
      <c r="F260" s="315"/>
      <c r="G260" s="84" t="s">
        <v>30</v>
      </c>
      <c r="H260" s="47" t="s">
        <v>30</v>
      </c>
      <c r="I260" s="469" t="e">
        <f>I235/Ф_2a!G235</f>
        <v>#DIV/0!</v>
      </c>
      <c r="J260" s="72" t="s">
        <v>30</v>
      </c>
      <c r="K260" s="3" t="s">
        <v>30</v>
      </c>
      <c r="L260" s="469" t="e">
        <f>L235/Ф_2a!J235</f>
        <v>#DIV/0!</v>
      </c>
      <c r="M260" s="84" t="s">
        <v>30</v>
      </c>
      <c r="N260" s="3" t="s">
        <v>30</v>
      </c>
      <c r="O260" s="469" t="e">
        <f>O235/Ф_2a!M235</f>
        <v>#DIV/0!</v>
      </c>
      <c r="P260" s="72" t="s">
        <v>30</v>
      </c>
      <c r="Q260" s="3" t="s">
        <v>30</v>
      </c>
      <c r="R260" s="469" t="e">
        <f>R235/Ф_2a!P235</f>
        <v>#DIV/0!</v>
      </c>
      <c r="S260" s="84" t="s">
        <v>30</v>
      </c>
      <c r="T260" s="3" t="s">
        <v>30</v>
      </c>
      <c r="U260" s="469" t="e">
        <f>U235/Ф_2a!S235</f>
        <v>#DIV/0!</v>
      </c>
      <c r="V260" s="72" t="s">
        <v>30</v>
      </c>
      <c r="W260" s="97" t="s">
        <v>30</v>
      </c>
      <c r="X260" s="469" t="e">
        <f>X235/Ф_2a!V235</f>
        <v>#DIV/0!</v>
      </c>
    </row>
    <row r="261" spans="1:24" s="32" customFormat="1" x14ac:dyDescent="0.2">
      <c r="A261" s="491"/>
      <c r="B261" s="7" t="s">
        <v>177</v>
      </c>
      <c r="C261" s="494"/>
      <c r="D261" s="313"/>
      <c r="E261" s="314"/>
      <c r="F261" s="315"/>
      <c r="G261" s="84" t="s">
        <v>30</v>
      </c>
      <c r="H261" s="47" t="s">
        <v>30</v>
      </c>
      <c r="I261" s="469" t="e">
        <f>I236/Ф_2a!G236</f>
        <v>#DIV/0!</v>
      </c>
      <c r="J261" s="72" t="s">
        <v>30</v>
      </c>
      <c r="K261" s="3" t="s">
        <v>30</v>
      </c>
      <c r="L261" s="469" t="e">
        <f>L236/Ф_2a!J236</f>
        <v>#DIV/0!</v>
      </c>
      <c r="M261" s="84" t="s">
        <v>30</v>
      </c>
      <c r="N261" s="3" t="s">
        <v>30</v>
      </c>
      <c r="O261" s="469" t="e">
        <f>O236/Ф_2a!M236</f>
        <v>#DIV/0!</v>
      </c>
      <c r="P261" s="72" t="s">
        <v>30</v>
      </c>
      <c r="Q261" s="3" t="s">
        <v>30</v>
      </c>
      <c r="R261" s="469" t="e">
        <f>R236/Ф_2a!P236</f>
        <v>#DIV/0!</v>
      </c>
      <c r="S261" s="84" t="s">
        <v>30</v>
      </c>
      <c r="T261" s="3" t="s">
        <v>30</v>
      </c>
      <c r="U261" s="469" t="e">
        <f>U236/Ф_2a!S236</f>
        <v>#DIV/0!</v>
      </c>
      <c r="V261" s="72" t="s">
        <v>30</v>
      </c>
      <c r="W261" s="97" t="s">
        <v>30</v>
      </c>
      <c r="X261" s="469" t="e">
        <f>X236/Ф_2a!V236</f>
        <v>#DIV/0!</v>
      </c>
    </row>
    <row r="262" spans="1:24" s="32" customFormat="1" ht="12.75" thickBot="1" x14ac:dyDescent="0.25">
      <c r="A262" s="491"/>
      <c r="B262" s="8" t="s">
        <v>178</v>
      </c>
      <c r="C262" s="495"/>
      <c r="D262" s="313"/>
      <c r="E262" s="314"/>
      <c r="F262" s="315"/>
      <c r="G262" s="85" t="s">
        <v>30</v>
      </c>
      <c r="H262" s="65" t="s">
        <v>30</v>
      </c>
      <c r="I262" s="469" t="e">
        <f>I237/Ф_2a!G237</f>
        <v>#DIV/0!</v>
      </c>
      <c r="J262" s="73" t="s">
        <v>30</v>
      </c>
      <c r="K262" s="9" t="s">
        <v>30</v>
      </c>
      <c r="L262" s="469" t="e">
        <f>L237/Ф_2a!J237</f>
        <v>#DIV/0!</v>
      </c>
      <c r="M262" s="85" t="s">
        <v>30</v>
      </c>
      <c r="N262" s="9" t="s">
        <v>30</v>
      </c>
      <c r="O262" s="469" t="e">
        <f>O237/Ф_2a!M237</f>
        <v>#DIV/0!</v>
      </c>
      <c r="P262" s="73" t="s">
        <v>30</v>
      </c>
      <c r="Q262" s="9" t="s">
        <v>30</v>
      </c>
      <c r="R262" s="469" t="e">
        <f>R237/Ф_2a!P237</f>
        <v>#DIV/0!</v>
      </c>
      <c r="S262" s="85" t="s">
        <v>30</v>
      </c>
      <c r="T262" s="9" t="s">
        <v>30</v>
      </c>
      <c r="U262" s="469" t="e">
        <f>U237/Ф_2a!S237</f>
        <v>#DIV/0!</v>
      </c>
      <c r="V262" s="73" t="s">
        <v>30</v>
      </c>
      <c r="W262" s="98" t="s">
        <v>30</v>
      </c>
      <c r="X262" s="469" t="e">
        <f>X237/Ф_2a!V237</f>
        <v>#DIV/0!</v>
      </c>
    </row>
    <row r="263" spans="1:24" s="32" customFormat="1" x14ac:dyDescent="0.2">
      <c r="A263" s="491"/>
      <c r="B263" s="5" t="s">
        <v>176</v>
      </c>
      <c r="C263" s="493" t="s">
        <v>17</v>
      </c>
      <c r="D263" s="313"/>
      <c r="E263" s="314"/>
      <c r="F263" s="315"/>
      <c r="G263" s="83" t="s">
        <v>30</v>
      </c>
      <c r="H263" s="46" t="s">
        <v>30</v>
      </c>
      <c r="I263" s="468" t="e">
        <f>I238/Ф_2a!G238</f>
        <v>#DIV/0!</v>
      </c>
      <c r="J263" s="71" t="s">
        <v>30</v>
      </c>
      <c r="K263" s="6" t="s">
        <v>30</v>
      </c>
      <c r="L263" s="468" t="e">
        <f>L238/Ф_2a!J238</f>
        <v>#DIV/0!</v>
      </c>
      <c r="M263" s="83" t="s">
        <v>30</v>
      </c>
      <c r="N263" s="6" t="s">
        <v>30</v>
      </c>
      <c r="O263" s="468" t="e">
        <f>O238/Ф_2a!M238</f>
        <v>#DIV/0!</v>
      </c>
      <c r="P263" s="71" t="s">
        <v>30</v>
      </c>
      <c r="Q263" s="6" t="s">
        <v>30</v>
      </c>
      <c r="R263" s="468" t="e">
        <f>R238/Ф_2a!P238</f>
        <v>#DIV/0!</v>
      </c>
      <c r="S263" s="83" t="s">
        <v>30</v>
      </c>
      <c r="T263" s="6" t="s">
        <v>30</v>
      </c>
      <c r="U263" s="468" t="e">
        <f>U238/Ф_2a!S238</f>
        <v>#DIV/0!</v>
      </c>
      <c r="V263" s="71" t="s">
        <v>30</v>
      </c>
      <c r="W263" s="96" t="s">
        <v>30</v>
      </c>
      <c r="X263" s="468" t="e">
        <f>X238/Ф_2a!V238</f>
        <v>#DIV/0!</v>
      </c>
    </row>
    <row r="264" spans="1:24" s="32" customFormat="1" x14ac:dyDescent="0.2">
      <c r="A264" s="491"/>
      <c r="B264" s="7" t="s">
        <v>10</v>
      </c>
      <c r="C264" s="494"/>
      <c r="D264" s="313"/>
      <c r="E264" s="314"/>
      <c r="F264" s="315"/>
      <c r="G264" s="84" t="s">
        <v>30</v>
      </c>
      <c r="H264" s="47" t="s">
        <v>30</v>
      </c>
      <c r="I264" s="469" t="e">
        <f>I239/Ф_2a!G239</f>
        <v>#DIV/0!</v>
      </c>
      <c r="J264" s="72" t="s">
        <v>30</v>
      </c>
      <c r="K264" s="3" t="s">
        <v>30</v>
      </c>
      <c r="L264" s="469" t="e">
        <f>L239/Ф_2a!J239</f>
        <v>#DIV/0!</v>
      </c>
      <c r="M264" s="84" t="s">
        <v>30</v>
      </c>
      <c r="N264" s="3" t="s">
        <v>30</v>
      </c>
      <c r="O264" s="469" t="e">
        <f>O239/Ф_2a!M239</f>
        <v>#DIV/0!</v>
      </c>
      <c r="P264" s="72" t="s">
        <v>30</v>
      </c>
      <c r="Q264" s="3" t="s">
        <v>30</v>
      </c>
      <c r="R264" s="469" t="e">
        <f>R239/Ф_2a!P239</f>
        <v>#DIV/0!</v>
      </c>
      <c r="S264" s="84" t="s">
        <v>30</v>
      </c>
      <c r="T264" s="3" t="s">
        <v>30</v>
      </c>
      <c r="U264" s="469" t="e">
        <f>U239/Ф_2a!S239</f>
        <v>#DIV/0!</v>
      </c>
      <c r="V264" s="72" t="s">
        <v>30</v>
      </c>
      <c r="W264" s="97" t="s">
        <v>30</v>
      </c>
      <c r="X264" s="469" t="e">
        <f>X239/Ф_2a!V239</f>
        <v>#DIV/0!</v>
      </c>
    </row>
    <row r="265" spans="1:24" s="32" customFormat="1" x14ac:dyDescent="0.2">
      <c r="A265" s="491"/>
      <c r="B265" s="7" t="s">
        <v>177</v>
      </c>
      <c r="C265" s="494"/>
      <c r="D265" s="313"/>
      <c r="E265" s="314"/>
      <c r="F265" s="315"/>
      <c r="G265" s="84" t="s">
        <v>30</v>
      </c>
      <c r="H265" s="47" t="s">
        <v>30</v>
      </c>
      <c r="I265" s="469" t="e">
        <f>I240/Ф_2a!G240</f>
        <v>#DIV/0!</v>
      </c>
      <c r="J265" s="72" t="s">
        <v>30</v>
      </c>
      <c r="K265" s="3" t="s">
        <v>30</v>
      </c>
      <c r="L265" s="469" t="e">
        <f>L240/Ф_2a!J240</f>
        <v>#DIV/0!</v>
      </c>
      <c r="M265" s="84" t="s">
        <v>30</v>
      </c>
      <c r="N265" s="3" t="s">
        <v>30</v>
      </c>
      <c r="O265" s="469" t="e">
        <f>O240/Ф_2a!M240</f>
        <v>#DIV/0!</v>
      </c>
      <c r="P265" s="72" t="s">
        <v>30</v>
      </c>
      <c r="Q265" s="3" t="s">
        <v>30</v>
      </c>
      <c r="R265" s="469" t="e">
        <f>R240/Ф_2a!P240</f>
        <v>#DIV/0!</v>
      </c>
      <c r="S265" s="84" t="s">
        <v>30</v>
      </c>
      <c r="T265" s="3" t="s">
        <v>30</v>
      </c>
      <c r="U265" s="469" t="e">
        <f>U240/Ф_2a!S240</f>
        <v>#DIV/0!</v>
      </c>
      <c r="V265" s="72" t="s">
        <v>30</v>
      </c>
      <c r="W265" s="97" t="s">
        <v>30</v>
      </c>
      <c r="X265" s="469" t="e">
        <f>X240/Ф_2a!V240</f>
        <v>#DIV/0!</v>
      </c>
    </row>
    <row r="266" spans="1:24" s="32" customFormat="1" ht="12.75" thickBot="1" x14ac:dyDescent="0.25">
      <c r="A266" s="491"/>
      <c r="B266" s="8" t="s">
        <v>178</v>
      </c>
      <c r="C266" s="495"/>
      <c r="D266" s="313"/>
      <c r="E266" s="314"/>
      <c r="F266" s="315"/>
      <c r="G266" s="85" t="s">
        <v>30</v>
      </c>
      <c r="H266" s="48" t="s">
        <v>30</v>
      </c>
      <c r="I266" s="469" t="e">
        <f>I241/Ф_2a!G241</f>
        <v>#DIV/0!</v>
      </c>
      <c r="J266" s="73" t="s">
        <v>30</v>
      </c>
      <c r="K266" s="9" t="s">
        <v>30</v>
      </c>
      <c r="L266" s="469" t="e">
        <f>L241/Ф_2a!J241</f>
        <v>#DIV/0!</v>
      </c>
      <c r="M266" s="85" t="s">
        <v>30</v>
      </c>
      <c r="N266" s="9" t="s">
        <v>30</v>
      </c>
      <c r="O266" s="469" t="e">
        <f>O241/Ф_2a!M241</f>
        <v>#DIV/0!</v>
      </c>
      <c r="P266" s="73" t="s">
        <v>30</v>
      </c>
      <c r="Q266" s="9" t="s">
        <v>30</v>
      </c>
      <c r="R266" s="469" t="e">
        <f>R241/Ф_2a!P241</f>
        <v>#DIV/0!</v>
      </c>
      <c r="S266" s="85" t="s">
        <v>30</v>
      </c>
      <c r="T266" s="9" t="s">
        <v>30</v>
      </c>
      <c r="U266" s="469" t="e">
        <f>U241/Ф_2a!S241</f>
        <v>#DIV/0!</v>
      </c>
      <c r="V266" s="73" t="s">
        <v>30</v>
      </c>
      <c r="W266" s="98" t="s">
        <v>30</v>
      </c>
      <c r="X266" s="469" t="e">
        <f>X241/Ф_2a!V241</f>
        <v>#DIV/0!</v>
      </c>
    </row>
    <row r="267" spans="1:24" s="32" customFormat="1" x14ac:dyDescent="0.2">
      <c r="A267" s="491"/>
      <c r="B267" s="5" t="s">
        <v>176</v>
      </c>
      <c r="C267" s="493" t="s">
        <v>18</v>
      </c>
      <c r="D267" s="313"/>
      <c r="E267" s="314"/>
      <c r="F267" s="315"/>
      <c r="G267" s="83" t="s">
        <v>30</v>
      </c>
      <c r="H267" s="46" t="s">
        <v>30</v>
      </c>
      <c r="I267" s="468" t="e">
        <f>I242/Ф_2a!G242</f>
        <v>#DIV/0!</v>
      </c>
      <c r="J267" s="71" t="s">
        <v>30</v>
      </c>
      <c r="K267" s="6" t="s">
        <v>30</v>
      </c>
      <c r="L267" s="468" t="e">
        <f>L242/Ф_2a!J242</f>
        <v>#DIV/0!</v>
      </c>
      <c r="M267" s="83" t="s">
        <v>30</v>
      </c>
      <c r="N267" s="6" t="s">
        <v>30</v>
      </c>
      <c r="O267" s="468" t="e">
        <f>O242/Ф_2a!M242</f>
        <v>#DIV/0!</v>
      </c>
      <c r="P267" s="71" t="s">
        <v>30</v>
      </c>
      <c r="Q267" s="6" t="s">
        <v>30</v>
      </c>
      <c r="R267" s="468" t="e">
        <f>R242/Ф_2a!P242</f>
        <v>#DIV/0!</v>
      </c>
      <c r="S267" s="83" t="s">
        <v>30</v>
      </c>
      <c r="T267" s="6" t="s">
        <v>30</v>
      </c>
      <c r="U267" s="468" t="e">
        <f>U242/Ф_2a!S242</f>
        <v>#DIV/0!</v>
      </c>
      <c r="V267" s="71" t="s">
        <v>30</v>
      </c>
      <c r="W267" s="96" t="s">
        <v>30</v>
      </c>
      <c r="X267" s="468" t="e">
        <f>X242/Ф_2a!V242</f>
        <v>#DIV/0!</v>
      </c>
    </row>
    <row r="268" spans="1:24" s="32" customFormat="1" x14ac:dyDescent="0.2">
      <c r="A268" s="491"/>
      <c r="B268" s="7" t="s">
        <v>10</v>
      </c>
      <c r="C268" s="494"/>
      <c r="D268" s="313"/>
      <c r="E268" s="314"/>
      <c r="F268" s="315"/>
      <c r="G268" s="84" t="s">
        <v>30</v>
      </c>
      <c r="H268" s="47" t="s">
        <v>30</v>
      </c>
      <c r="I268" s="469" t="e">
        <f>I243/Ф_2a!G243</f>
        <v>#DIV/0!</v>
      </c>
      <c r="J268" s="72" t="s">
        <v>30</v>
      </c>
      <c r="K268" s="3" t="s">
        <v>30</v>
      </c>
      <c r="L268" s="469" t="e">
        <f>L243/Ф_2a!J243</f>
        <v>#DIV/0!</v>
      </c>
      <c r="M268" s="84" t="s">
        <v>30</v>
      </c>
      <c r="N268" s="3" t="s">
        <v>30</v>
      </c>
      <c r="O268" s="469" t="e">
        <f>O243/Ф_2a!M243</f>
        <v>#DIV/0!</v>
      </c>
      <c r="P268" s="72" t="s">
        <v>30</v>
      </c>
      <c r="Q268" s="3" t="s">
        <v>30</v>
      </c>
      <c r="R268" s="469" t="e">
        <f>R243/Ф_2a!P243</f>
        <v>#DIV/0!</v>
      </c>
      <c r="S268" s="84" t="s">
        <v>30</v>
      </c>
      <c r="T268" s="3" t="s">
        <v>30</v>
      </c>
      <c r="U268" s="469" t="e">
        <f>U243/Ф_2a!S243</f>
        <v>#DIV/0!</v>
      </c>
      <c r="V268" s="72" t="s">
        <v>30</v>
      </c>
      <c r="W268" s="97" t="s">
        <v>30</v>
      </c>
      <c r="X268" s="469" t="e">
        <f>X243/Ф_2a!V243</f>
        <v>#DIV/0!</v>
      </c>
    </row>
    <row r="269" spans="1:24" s="32" customFormat="1" x14ac:dyDescent="0.2">
      <c r="A269" s="491"/>
      <c r="B269" s="7" t="s">
        <v>177</v>
      </c>
      <c r="C269" s="494"/>
      <c r="D269" s="313"/>
      <c r="E269" s="314"/>
      <c r="F269" s="315"/>
      <c r="G269" s="84" t="s">
        <v>30</v>
      </c>
      <c r="H269" s="47" t="s">
        <v>30</v>
      </c>
      <c r="I269" s="469" t="e">
        <f>I244/Ф_2a!G244</f>
        <v>#DIV/0!</v>
      </c>
      <c r="J269" s="72" t="s">
        <v>30</v>
      </c>
      <c r="K269" s="3" t="s">
        <v>30</v>
      </c>
      <c r="L269" s="469" t="e">
        <f>L244/Ф_2a!J244</f>
        <v>#DIV/0!</v>
      </c>
      <c r="M269" s="84" t="s">
        <v>30</v>
      </c>
      <c r="N269" s="3" t="s">
        <v>30</v>
      </c>
      <c r="O269" s="469" t="e">
        <f>O244/Ф_2a!M244</f>
        <v>#DIV/0!</v>
      </c>
      <c r="P269" s="72" t="s">
        <v>30</v>
      </c>
      <c r="Q269" s="3" t="s">
        <v>30</v>
      </c>
      <c r="R269" s="469" t="e">
        <f>R244/Ф_2a!P244</f>
        <v>#DIV/0!</v>
      </c>
      <c r="S269" s="84" t="s">
        <v>30</v>
      </c>
      <c r="T269" s="3" t="s">
        <v>30</v>
      </c>
      <c r="U269" s="469" t="e">
        <f>U244/Ф_2a!S244</f>
        <v>#DIV/0!</v>
      </c>
      <c r="V269" s="72" t="s">
        <v>30</v>
      </c>
      <c r="W269" s="97" t="s">
        <v>30</v>
      </c>
      <c r="X269" s="469" t="e">
        <f>X244/Ф_2a!V244</f>
        <v>#DIV/0!</v>
      </c>
    </row>
    <row r="270" spans="1:24" s="32" customFormat="1" ht="12.75" thickBot="1" x14ac:dyDescent="0.25">
      <c r="A270" s="492"/>
      <c r="B270" s="8" t="s">
        <v>178</v>
      </c>
      <c r="C270" s="495"/>
      <c r="D270" s="322"/>
      <c r="E270" s="323"/>
      <c r="F270" s="324"/>
      <c r="G270" s="85" t="s">
        <v>30</v>
      </c>
      <c r="H270" s="48" t="s">
        <v>30</v>
      </c>
      <c r="I270" s="469" t="e">
        <f>I245/Ф_2a!G245</f>
        <v>#DIV/0!</v>
      </c>
      <c r="J270" s="73" t="s">
        <v>30</v>
      </c>
      <c r="K270" s="9" t="s">
        <v>30</v>
      </c>
      <c r="L270" s="469" t="e">
        <f>L245/Ф_2a!J245</f>
        <v>#DIV/0!</v>
      </c>
      <c r="M270" s="85" t="s">
        <v>30</v>
      </c>
      <c r="N270" s="9" t="s">
        <v>30</v>
      </c>
      <c r="O270" s="469" t="e">
        <f>O245/Ф_2a!M245</f>
        <v>#DIV/0!</v>
      </c>
      <c r="P270" s="73" t="s">
        <v>30</v>
      </c>
      <c r="Q270" s="9" t="s">
        <v>30</v>
      </c>
      <c r="R270" s="469" t="e">
        <f>R245/Ф_2a!P245</f>
        <v>#DIV/0!</v>
      </c>
      <c r="S270" s="85" t="s">
        <v>30</v>
      </c>
      <c r="T270" s="9" t="s">
        <v>30</v>
      </c>
      <c r="U270" s="469" t="e">
        <f>U245/Ф_2a!S245</f>
        <v>#DIV/0!</v>
      </c>
      <c r="V270" s="73" t="s">
        <v>30</v>
      </c>
      <c r="W270" s="98" t="s">
        <v>30</v>
      </c>
      <c r="X270" s="469" t="e">
        <f>X245/Ф_2a!V245</f>
        <v>#DIV/0!</v>
      </c>
    </row>
    <row r="271" spans="1:24" ht="13.9" customHeight="1" thickBot="1" x14ac:dyDescent="0.25">
      <c r="A271" s="120">
        <v>1</v>
      </c>
      <c r="B271" s="125">
        <v>2</v>
      </c>
      <c r="C271" s="120">
        <v>3</v>
      </c>
      <c r="G271" s="125">
        <v>4</v>
      </c>
      <c r="H271" s="123">
        <v>5</v>
      </c>
      <c r="I271" s="126">
        <v>6</v>
      </c>
      <c r="J271" s="127">
        <v>7</v>
      </c>
      <c r="K271" s="123">
        <v>8</v>
      </c>
      <c r="L271" s="128">
        <v>9</v>
      </c>
      <c r="M271" s="125">
        <v>10</v>
      </c>
      <c r="N271" s="123">
        <v>11</v>
      </c>
      <c r="O271" s="126">
        <v>12</v>
      </c>
      <c r="P271" s="127">
        <v>13</v>
      </c>
      <c r="Q271" s="123">
        <v>14</v>
      </c>
      <c r="R271" s="128">
        <v>15</v>
      </c>
      <c r="S271" s="125">
        <v>16</v>
      </c>
      <c r="T271" s="123">
        <v>17</v>
      </c>
      <c r="U271" s="126">
        <v>18</v>
      </c>
      <c r="V271" s="127">
        <v>19</v>
      </c>
      <c r="W271" s="123">
        <v>20</v>
      </c>
      <c r="X271" s="126">
        <v>21</v>
      </c>
    </row>
    <row r="272" spans="1:24" s="32" customFormat="1" ht="12" customHeight="1" x14ac:dyDescent="0.2">
      <c r="A272" s="490" t="s">
        <v>47</v>
      </c>
      <c r="B272" s="5" t="s">
        <v>176</v>
      </c>
      <c r="C272" s="493" t="s">
        <v>16</v>
      </c>
      <c r="D272" s="404"/>
      <c r="E272" s="405"/>
      <c r="F272" s="406"/>
      <c r="G272" s="83" t="s">
        <v>30</v>
      </c>
      <c r="H272" s="46" t="s">
        <v>30</v>
      </c>
      <c r="I272" s="470" t="e">
        <f>I234/Ф_2a!H234</f>
        <v>#DIV/0!</v>
      </c>
      <c r="J272" s="71" t="s">
        <v>30</v>
      </c>
      <c r="K272" s="6" t="s">
        <v>30</v>
      </c>
      <c r="L272" s="470" t="e">
        <f>L234/Ф_2a!J234</f>
        <v>#DIV/0!</v>
      </c>
      <c r="M272" s="83" t="s">
        <v>30</v>
      </c>
      <c r="N272" s="6" t="s">
        <v>30</v>
      </c>
      <c r="O272" s="179" t="e">
        <f>O234/Ф_2a!L234</f>
        <v>#DIV/0!</v>
      </c>
      <c r="P272" s="71" t="s">
        <v>30</v>
      </c>
      <c r="Q272" s="6" t="s">
        <v>30</v>
      </c>
      <c r="R272" s="179" t="e">
        <f>R234/Ф_2a!N234</f>
        <v>#DIV/0!</v>
      </c>
      <c r="S272" s="83" t="s">
        <v>30</v>
      </c>
      <c r="T272" s="6" t="s">
        <v>30</v>
      </c>
      <c r="U272" s="179" t="e">
        <f>U234/Ф_2a!P234</f>
        <v>#DIV/0!</v>
      </c>
      <c r="V272" s="71" t="s">
        <v>30</v>
      </c>
      <c r="W272" s="96" t="s">
        <v>30</v>
      </c>
      <c r="X272" s="184" t="e">
        <f>X234/Ф_2a!R234</f>
        <v>#DIV/0!</v>
      </c>
    </row>
    <row r="273" spans="1:24" s="32" customFormat="1" x14ac:dyDescent="0.2">
      <c r="A273" s="491"/>
      <c r="B273" s="7" t="s">
        <v>10</v>
      </c>
      <c r="C273" s="494"/>
      <c r="D273" s="407"/>
      <c r="E273" s="408"/>
      <c r="F273" s="409"/>
      <c r="G273" s="84" t="s">
        <v>30</v>
      </c>
      <c r="H273" s="47" t="s">
        <v>30</v>
      </c>
      <c r="I273" s="179" t="e">
        <f>I235/Ф_2a!H235</f>
        <v>#DIV/0!</v>
      </c>
      <c r="J273" s="72" t="s">
        <v>30</v>
      </c>
      <c r="K273" s="3" t="s">
        <v>30</v>
      </c>
      <c r="L273" s="179" t="e">
        <f>L235/Ф_2a!J235</f>
        <v>#DIV/0!</v>
      </c>
      <c r="M273" s="84" t="s">
        <v>30</v>
      </c>
      <c r="N273" s="3" t="s">
        <v>30</v>
      </c>
      <c r="O273" s="179" t="e">
        <f>O235/Ф_2a!L235</f>
        <v>#DIV/0!</v>
      </c>
      <c r="P273" s="72" t="s">
        <v>30</v>
      </c>
      <c r="Q273" s="3" t="s">
        <v>30</v>
      </c>
      <c r="R273" s="179" t="e">
        <f>R235/Ф_2a!N235</f>
        <v>#DIV/0!</v>
      </c>
      <c r="S273" s="84" t="s">
        <v>30</v>
      </c>
      <c r="T273" s="3" t="s">
        <v>30</v>
      </c>
      <c r="U273" s="179" t="e">
        <f>U235/Ф_2a!P235</f>
        <v>#DIV/0!</v>
      </c>
      <c r="V273" s="72" t="s">
        <v>30</v>
      </c>
      <c r="W273" s="97" t="s">
        <v>30</v>
      </c>
      <c r="X273" s="184" t="e">
        <f>X235/Ф_2a!R235</f>
        <v>#DIV/0!</v>
      </c>
    </row>
    <row r="274" spans="1:24" s="32" customFormat="1" x14ac:dyDescent="0.2">
      <c r="A274" s="491"/>
      <c r="B274" s="7" t="s">
        <v>177</v>
      </c>
      <c r="C274" s="494"/>
      <c r="D274" s="407"/>
      <c r="E274" s="408"/>
      <c r="F274" s="409"/>
      <c r="G274" s="84" t="s">
        <v>30</v>
      </c>
      <c r="H274" s="47" t="s">
        <v>30</v>
      </c>
      <c r="I274" s="179" t="e">
        <f>I236/Ф_2a!H236</f>
        <v>#DIV/0!</v>
      </c>
      <c r="J274" s="72" t="s">
        <v>30</v>
      </c>
      <c r="K274" s="3" t="s">
        <v>30</v>
      </c>
      <c r="L274" s="179" t="e">
        <f>L236/Ф_2a!J236</f>
        <v>#DIV/0!</v>
      </c>
      <c r="M274" s="84" t="s">
        <v>30</v>
      </c>
      <c r="N274" s="3" t="s">
        <v>30</v>
      </c>
      <c r="O274" s="179" t="e">
        <f>O236/Ф_2a!L236</f>
        <v>#DIV/0!</v>
      </c>
      <c r="P274" s="72" t="s">
        <v>30</v>
      </c>
      <c r="Q274" s="3" t="s">
        <v>30</v>
      </c>
      <c r="R274" s="179" t="e">
        <f>R236/Ф_2a!N236</f>
        <v>#DIV/0!</v>
      </c>
      <c r="S274" s="84" t="s">
        <v>30</v>
      </c>
      <c r="T274" s="3" t="s">
        <v>30</v>
      </c>
      <c r="U274" s="179" t="e">
        <f>U236/Ф_2a!P236</f>
        <v>#DIV/0!</v>
      </c>
      <c r="V274" s="72" t="s">
        <v>30</v>
      </c>
      <c r="W274" s="97" t="s">
        <v>30</v>
      </c>
      <c r="X274" s="184" t="e">
        <f>X236/Ф_2a!R236</f>
        <v>#DIV/0!</v>
      </c>
    </row>
    <row r="275" spans="1:24" s="32" customFormat="1" ht="12.75" thickBot="1" x14ac:dyDescent="0.25">
      <c r="A275" s="491"/>
      <c r="B275" s="8" t="s">
        <v>178</v>
      </c>
      <c r="C275" s="495"/>
      <c r="D275" s="407"/>
      <c r="E275" s="408"/>
      <c r="F275" s="409"/>
      <c r="G275" s="92" t="s">
        <v>30</v>
      </c>
      <c r="H275" s="204" t="s">
        <v>30</v>
      </c>
      <c r="I275" s="389" t="e">
        <f>I237/Ф_2a!H237</f>
        <v>#DIV/0!</v>
      </c>
      <c r="J275" s="79" t="s">
        <v>30</v>
      </c>
      <c r="K275" s="390" t="s">
        <v>30</v>
      </c>
      <c r="L275" s="389" t="e">
        <f>L237/Ф_2a!J237</f>
        <v>#DIV/0!</v>
      </c>
      <c r="M275" s="92" t="s">
        <v>30</v>
      </c>
      <c r="N275" s="390" t="s">
        <v>30</v>
      </c>
      <c r="O275" s="473" t="e">
        <f>O237/Ф_2a!L237</f>
        <v>#DIV/0!</v>
      </c>
      <c r="P275" s="79" t="s">
        <v>30</v>
      </c>
      <c r="Q275" s="390" t="s">
        <v>30</v>
      </c>
      <c r="R275" s="473" t="e">
        <f>R237/Ф_2a!N237</f>
        <v>#DIV/0!</v>
      </c>
      <c r="S275" s="92" t="s">
        <v>30</v>
      </c>
      <c r="T275" s="390" t="s">
        <v>30</v>
      </c>
      <c r="U275" s="473" t="e">
        <f>U237/Ф_2a!P237</f>
        <v>#DIV/0!</v>
      </c>
      <c r="V275" s="79" t="s">
        <v>30</v>
      </c>
      <c r="W275" s="99" t="s">
        <v>30</v>
      </c>
      <c r="X275" s="389" t="e">
        <f>X237/Ф_2a!R237</f>
        <v>#DIV/0!</v>
      </c>
    </row>
    <row r="276" spans="1:24" s="32" customFormat="1" x14ac:dyDescent="0.2">
      <c r="A276" s="491"/>
      <c r="B276" s="5" t="s">
        <v>176</v>
      </c>
      <c r="C276" s="493" t="s">
        <v>17</v>
      </c>
      <c r="D276" s="407"/>
      <c r="E276" s="408"/>
      <c r="F276" s="409"/>
      <c r="G276" s="83" t="s">
        <v>30</v>
      </c>
      <c r="H276" s="46" t="s">
        <v>30</v>
      </c>
      <c r="I276" s="470" t="e">
        <f>I238/Ф_2a!H238</f>
        <v>#DIV/0!</v>
      </c>
      <c r="J276" s="71" t="s">
        <v>30</v>
      </c>
      <c r="K276" s="6" t="s">
        <v>30</v>
      </c>
      <c r="L276" s="470" t="e">
        <f>L238/Ф_2a!J238</f>
        <v>#DIV/0!</v>
      </c>
      <c r="M276" s="83" t="s">
        <v>30</v>
      </c>
      <c r="N276" s="6" t="s">
        <v>30</v>
      </c>
      <c r="O276" s="178" t="e">
        <f>O238/Ф_2a!L238</f>
        <v>#DIV/0!</v>
      </c>
      <c r="P276" s="71" t="s">
        <v>30</v>
      </c>
      <c r="Q276" s="6" t="s">
        <v>30</v>
      </c>
      <c r="R276" s="178" t="e">
        <f>R238/Ф_2a!N238</f>
        <v>#DIV/0!</v>
      </c>
      <c r="S276" s="83" t="s">
        <v>30</v>
      </c>
      <c r="T276" s="96" t="s">
        <v>30</v>
      </c>
      <c r="U276" s="178" t="e">
        <f>U238/Ф_2a!P238</f>
        <v>#DIV/0!</v>
      </c>
      <c r="V276" s="83" t="s">
        <v>30</v>
      </c>
      <c r="W276" s="96" t="s">
        <v>30</v>
      </c>
      <c r="X276" s="178" t="e">
        <f>X238/Ф_2a!R238</f>
        <v>#DIV/0!</v>
      </c>
    </row>
    <row r="277" spans="1:24" s="32" customFormat="1" x14ac:dyDescent="0.2">
      <c r="A277" s="491"/>
      <c r="B277" s="7" t="s">
        <v>10</v>
      </c>
      <c r="C277" s="494"/>
      <c r="D277" s="407"/>
      <c r="E277" s="408"/>
      <c r="F277" s="409"/>
      <c r="G277" s="84" t="s">
        <v>30</v>
      </c>
      <c r="H277" s="47" t="s">
        <v>30</v>
      </c>
      <c r="I277" s="179" t="e">
        <f>I239/Ф_2a!H239</f>
        <v>#DIV/0!</v>
      </c>
      <c r="J277" s="72" t="s">
        <v>30</v>
      </c>
      <c r="K277" s="3" t="s">
        <v>30</v>
      </c>
      <c r="L277" s="179" t="e">
        <f>L239/Ф_2a!J239</f>
        <v>#DIV/0!</v>
      </c>
      <c r="M277" s="84" t="s">
        <v>30</v>
      </c>
      <c r="N277" s="3" t="s">
        <v>30</v>
      </c>
      <c r="O277" s="179" t="e">
        <f>O239/Ф_2a!L239</f>
        <v>#DIV/0!</v>
      </c>
      <c r="P277" s="72" t="s">
        <v>30</v>
      </c>
      <c r="Q277" s="3" t="s">
        <v>30</v>
      </c>
      <c r="R277" s="179" t="e">
        <f>R239/Ф_2a!N239</f>
        <v>#DIV/0!</v>
      </c>
      <c r="S277" s="84" t="s">
        <v>30</v>
      </c>
      <c r="T277" s="97" t="s">
        <v>30</v>
      </c>
      <c r="U277" s="179" t="e">
        <f>U239/Ф_2a!P239</f>
        <v>#DIV/0!</v>
      </c>
      <c r="V277" s="84" t="s">
        <v>30</v>
      </c>
      <c r="W277" s="97" t="s">
        <v>30</v>
      </c>
      <c r="X277" s="184" t="e">
        <f>X239/Ф_2a!R239</f>
        <v>#DIV/0!</v>
      </c>
    </row>
    <row r="278" spans="1:24" s="32" customFormat="1" x14ac:dyDescent="0.2">
      <c r="A278" s="491"/>
      <c r="B278" s="7" t="s">
        <v>177</v>
      </c>
      <c r="C278" s="494"/>
      <c r="D278" s="407"/>
      <c r="E278" s="408"/>
      <c r="F278" s="409"/>
      <c r="G278" s="84" t="s">
        <v>30</v>
      </c>
      <c r="H278" s="47" t="s">
        <v>30</v>
      </c>
      <c r="I278" s="179" t="e">
        <f>I240/Ф_2a!H240</f>
        <v>#DIV/0!</v>
      </c>
      <c r="J278" s="72" t="s">
        <v>30</v>
      </c>
      <c r="K278" s="3" t="s">
        <v>30</v>
      </c>
      <c r="L278" s="179" t="e">
        <f>L240/Ф_2a!J240</f>
        <v>#DIV/0!</v>
      </c>
      <c r="M278" s="84" t="s">
        <v>30</v>
      </c>
      <c r="N278" s="3" t="s">
        <v>30</v>
      </c>
      <c r="O278" s="179" t="e">
        <f>O240/Ф_2a!L240</f>
        <v>#DIV/0!</v>
      </c>
      <c r="P278" s="72" t="s">
        <v>30</v>
      </c>
      <c r="Q278" s="3" t="s">
        <v>30</v>
      </c>
      <c r="R278" s="179" t="e">
        <f>R240/Ф_2a!N240</f>
        <v>#DIV/0!</v>
      </c>
      <c r="S278" s="84" t="s">
        <v>30</v>
      </c>
      <c r="T278" s="97" t="s">
        <v>30</v>
      </c>
      <c r="U278" s="179" t="e">
        <f>U240/Ф_2a!P240</f>
        <v>#DIV/0!</v>
      </c>
      <c r="V278" s="84" t="s">
        <v>30</v>
      </c>
      <c r="W278" s="97" t="s">
        <v>30</v>
      </c>
      <c r="X278" s="184" t="e">
        <f>X240/Ф_2a!R240</f>
        <v>#DIV/0!</v>
      </c>
    </row>
    <row r="279" spans="1:24" s="32" customFormat="1" ht="12.75" thickBot="1" x14ac:dyDescent="0.25">
      <c r="A279" s="491"/>
      <c r="B279" s="8" t="s">
        <v>178</v>
      </c>
      <c r="C279" s="495"/>
      <c r="D279" s="407"/>
      <c r="E279" s="408"/>
      <c r="F279" s="409"/>
      <c r="G279" s="85" t="s">
        <v>30</v>
      </c>
      <c r="H279" s="48" t="s">
        <v>30</v>
      </c>
      <c r="I279" s="195" t="e">
        <f>I241/Ф_2a!H241</f>
        <v>#DIV/0!</v>
      </c>
      <c r="J279" s="73" t="s">
        <v>30</v>
      </c>
      <c r="K279" s="9" t="s">
        <v>30</v>
      </c>
      <c r="L279" s="195" t="e">
        <f>L241/Ф_2a!J241</f>
        <v>#DIV/0!</v>
      </c>
      <c r="M279" s="85" t="s">
        <v>30</v>
      </c>
      <c r="N279" s="9" t="s">
        <v>30</v>
      </c>
      <c r="O279" s="180" t="e">
        <f>O241/Ф_2a!L241</f>
        <v>#DIV/0!</v>
      </c>
      <c r="P279" s="73" t="s">
        <v>30</v>
      </c>
      <c r="Q279" s="9" t="s">
        <v>30</v>
      </c>
      <c r="R279" s="180" t="e">
        <f>R241/Ф_2a!N241</f>
        <v>#DIV/0!</v>
      </c>
      <c r="S279" s="85" t="s">
        <v>30</v>
      </c>
      <c r="T279" s="98" t="s">
        <v>30</v>
      </c>
      <c r="U279" s="180" t="e">
        <f>U241/Ф_2a!P241</f>
        <v>#DIV/0!</v>
      </c>
      <c r="V279" s="85" t="s">
        <v>30</v>
      </c>
      <c r="W279" s="98" t="s">
        <v>30</v>
      </c>
      <c r="X279" s="195" t="e">
        <f>X241/Ф_2a!R241</f>
        <v>#DIV/0!</v>
      </c>
    </row>
    <row r="280" spans="1:24" s="32" customFormat="1" ht="13.9" customHeight="1" x14ac:dyDescent="0.2">
      <c r="A280" s="491"/>
      <c r="B280" s="5" t="s">
        <v>176</v>
      </c>
      <c r="C280" s="493" t="s">
        <v>18</v>
      </c>
      <c r="D280" s="407"/>
      <c r="E280" s="408"/>
      <c r="F280" s="409"/>
      <c r="G280" s="89" t="s">
        <v>30</v>
      </c>
      <c r="H280" s="203" t="s">
        <v>30</v>
      </c>
      <c r="I280" s="389" t="e">
        <f>I242/Ф_2a!H242</f>
        <v>#DIV/0!</v>
      </c>
      <c r="J280" s="75" t="s">
        <v>30</v>
      </c>
      <c r="K280" s="22" t="s">
        <v>30</v>
      </c>
      <c r="L280" s="389" t="e">
        <f>L242/Ф_2a!J242</f>
        <v>#DIV/0!</v>
      </c>
      <c r="M280" s="89" t="s">
        <v>30</v>
      </c>
      <c r="N280" s="22" t="s">
        <v>30</v>
      </c>
      <c r="O280" s="184" t="e">
        <f>O242/Ф_2a!L242</f>
        <v>#DIV/0!</v>
      </c>
      <c r="P280" s="75" t="s">
        <v>30</v>
      </c>
      <c r="Q280" s="22" t="s">
        <v>30</v>
      </c>
      <c r="R280" s="184" t="e">
        <f>R242/Ф_2a!N242</f>
        <v>#DIV/0!</v>
      </c>
      <c r="S280" s="89" t="s">
        <v>30</v>
      </c>
      <c r="T280" s="22" t="s">
        <v>30</v>
      </c>
      <c r="U280" s="184" t="e">
        <f>U242/Ф_2a!P242</f>
        <v>#DIV/0!</v>
      </c>
      <c r="V280" s="89" t="s">
        <v>30</v>
      </c>
      <c r="W280" s="246" t="s">
        <v>30</v>
      </c>
      <c r="X280" s="184" t="e">
        <f>X242/Ф_2a!R242</f>
        <v>#DIV/0!</v>
      </c>
    </row>
    <row r="281" spans="1:24" s="32" customFormat="1" ht="13.9" customHeight="1" x14ac:dyDescent="0.2">
      <c r="A281" s="491"/>
      <c r="B281" s="7" t="s">
        <v>10</v>
      </c>
      <c r="C281" s="494"/>
      <c r="D281" s="407"/>
      <c r="E281" s="408"/>
      <c r="F281" s="409"/>
      <c r="G281" s="84" t="s">
        <v>30</v>
      </c>
      <c r="H281" s="47" t="s">
        <v>30</v>
      </c>
      <c r="I281" s="179" t="e">
        <f>I243/Ф_2a!H243</f>
        <v>#DIV/0!</v>
      </c>
      <c r="J281" s="72" t="s">
        <v>30</v>
      </c>
      <c r="K281" s="3" t="s">
        <v>30</v>
      </c>
      <c r="L281" s="179" t="e">
        <f>L243/Ф_2a!J243</f>
        <v>#DIV/0!</v>
      </c>
      <c r="M281" s="84" t="s">
        <v>30</v>
      </c>
      <c r="N281" s="3" t="s">
        <v>30</v>
      </c>
      <c r="O281" s="179" t="e">
        <f>O243/Ф_2a!L243</f>
        <v>#DIV/0!</v>
      </c>
      <c r="P281" s="72" t="s">
        <v>30</v>
      </c>
      <c r="Q281" s="3" t="s">
        <v>30</v>
      </c>
      <c r="R281" s="179" t="e">
        <f>R243/Ф_2a!N243</f>
        <v>#DIV/0!</v>
      </c>
      <c r="S281" s="84" t="s">
        <v>30</v>
      </c>
      <c r="T281" s="3" t="s">
        <v>30</v>
      </c>
      <c r="U281" s="179" t="e">
        <f>U243/Ф_2a!P243</f>
        <v>#DIV/0!</v>
      </c>
      <c r="V281" s="84" t="s">
        <v>30</v>
      </c>
      <c r="W281" s="97" t="s">
        <v>30</v>
      </c>
      <c r="X281" s="184" t="e">
        <f>X243/Ф_2a!R243</f>
        <v>#DIV/0!</v>
      </c>
    </row>
    <row r="282" spans="1:24" s="32" customFormat="1" ht="13.9" customHeight="1" x14ac:dyDescent="0.2">
      <c r="A282" s="491"/>
      <c r="B282" s="7" t="s">
        <v>177</v>
      </c>
      <c r="C282" s="494"/>
      <c r="D282" s="407"/>
      <c r="E282" s="408"/>
      <c r="F282" s="409"/>
      <c r="G282" s="84" t="s">
        <v>30</v>
      </c>
      <c r="H282" s="47" t="s">
        <v>30</v>
      </c>
      <c r="I282" s="179" t="e">
        <f>I244/Ф_2a!H244</f>
        <v>#DIV/0!</v>
      </c>
      <c r="J282" s="72" t="s">
        <v>30</v>
      </c>
      <c r="K282" s="3" t="s">
        <v>30</v>
      </c>
      <c r="L282" s="179" t="e">
        <f>L244/Ф_2a!J244</f>
        <v>#DIV/0!</v>
      </c>
      <c r="M282" s="84" t="s">
        <v>30</v>
      </c>
      <c r="N282" s="3" t="s">
        <v>30</v>
      </c>
      <c r="O282" s="179" t="e">
        <f>O244/Ф_2a!L244</f>
        <v>#DIV/0!</v>
      </c>
      <c r="P282" s="72" t="s">
        <v>30</v>
      </c>
      <c r="Q282" s="3" t="s">
        <v>30</v>
      </c>
      <c r="R282" s="179" t="e">
        <f>R244/Ф_2a!N244</f>
        <v>#DIV/0!</v>
      </c>
      <c r="S282" s="84" t="s">
        <v>30</v>
      </c>
      <c r="T282" s="3" t="s">
        <v>30</v>
      </c>
      <c r="U282" s="179" t="e">
        <f>U244/Ф_2a!P244</f>
        <v>#DIV/0!</v>
      </c>
      <c r="V282" s="84" t="s">
        <v>30</v>
      </c>
      <c r="W282" s="97" t="s">
        <v>30</v>
      </c>
      <c r="X282" s="184" t="e">
        <f>X244/Ф_2a!R244</f>
        <v>#DIV/0!</v>
      </c>
    </row>
    <row r="283" spans="1:24" s="32" customFormat="1" ht="13.9" customHeight="1" thickBot="1" x14ac:dyDescent="0.25">
      <c r="A283" s="492"/>
      <c r="B283" s="8" t="s">
        <v>178</v>
      </c>
      <c r="C283" s="495"/>
      <c r="D283" s="410"/>
      <c r="E283" s="411"/>
      <c r="F283" s="412"/>
      <c r="G283" s="92" t="s">
        <v>30</v>
      </c>
      <c r="H283" s="388" t="s">
        <v>30</v>
      </c>
      <c r="I283" s="184" t="e">
        <f>I245/Ф_2a!H245</f>
        <v>#DIV/0!</v>
      </c>
      <c r="J283" s="79" t="s">
        <v>30</v>
      </c>
      <c r="K283" s="390" t="s">
        <v>30</v>
      </c>
      <c r="L283" s="389" t="e">
        <f>L245/Ф_2a!J245</f>
        <v>#DIV/0!</v>
      </c>
      <c r="M283" s="92" t="s">
        <v>30</v>
      </c>
      <c r="N283" s="390" t="s">
        <v>30</v>
      </c>
      <c r="O283" s="179" t="e">
        <f>O245/Ф_2a!L245</f>
        <v>#DIV/0!</v>
      </c>
      <c r="P283" s="79" t="s">
        <v>30</v>
      </c>
      <c r="Q283" s="390" t="s">
        <v>30</v>
      </c>
      <c r="R283" s="179" t="e">
        <f>R245/Ф_2a!N245</f>
        <v>#DIV/0!</v>
      </c>
      <c r="S283" s="92" t="s">
        <v>30</v>
      </c>
      <c r="T283" s="390" t="s">
        <v>30</v>
      </c>
      <c r="U283" s="179" t="e">
        <f>U245/Ф_2a!P245</f>
        <v>#DIV/0!</v>
      </c>
      <c r="V283" s="85" t="s">
        <v>30</v>
      </c>
      <c r="W283" s="98" t="s">
        <v>30</v>
      </c>
      <c r="X283" s="184" t="e">
        <f>X245/Ф_2a!R245</f>
        <v>#DIV/0!</v>
      </c>
    </row>
    <row r="284" spans="1:24" s="32" customFormat="1" x14ac:dyDescent="0.2">
      <c r="A284" s="490" t="s">
        <v>50</v>
      </c>
      <c r="B284" s="5" t="s">
        <v>176</v>
      </c>
      <c r="C284" s="493" t="s">
        <v>16</v>
      </c>
      <c r="D284" s="310">
        <v>1</v>
      </c>
      <c r="E284" s="311"/>
      <c r="F284" s="312"/>
      <c r="G284" s="83" t="s">
        <v>30</v>
      </c>
      <c r="H284" s="46" t="s">
        <v>30</v>
      </c>
      <c r="I284" s="198">
        <f>SUMIFS(Квитанции!O:O,Квитанции!B:B,G$8,Квитанции!D:D,$B284,Квитанции!E:E,$D284,Квитанции!C:C,0,Квитанции!J:J,1)</f>
        <v>0</v>
      </c>
      <c r="J284" s="71" t="s">
        <v>30</v>
      </c>
      <c r="K284" s="6" t="s">
        <v>30</v>
      </c>
      <c r="L284" s="166">
        <f>SUMIFS(Квитанции!O:O,Квитанции!B:B,J$8,Квитанции!D:D,$B284,Квитанции!E:E,$D284,Квитанции!C:C,0,Квитанции!J:J,1)</f>
        <v>0</v>
      </c>
      <c r="M284" s="83" t="s">
        <v>30</v>
      </c>
      <c r="N284" s="6" t="s">
        <v>30</v>
      </c>
      <c r="O284" s="198">
        <f>SUMIFS(Квитанции!O:O,Квитанции!B:B,M$8,Квитанции!D:D,$B284,Квитанции!E:E,$D284,Квитанции!C:C,0,Квитанции!J:J,1)</f>
        <v>0</v>
      </c>
      <c r="P284" s="71" t="s">
        <v>30</v>
      </c>
      <c r="Q284" s="6" t="s">
        <v>30</v>
      </c>
      <c r="R284" s="200">
        <f>SUMIFS(Квитанции!O:O,Квитанции!B:B,P$8,Квитанции!D:D,$B284,Квитанции!E:E,$D284,Квитанции!C:C,0,Квитанции!J:J,1)</f>
        <v>0</v>
      </c>
      <c r="S284" s="83" t="s">
        <v>30</v>
      </c>
      <c r="T284" s="6" t="s">
        <v>30</v>
      </c>
      <c r="U284" s="198">
        <f>SUMIFS(Квитанции!O:O,Квитанции!B:B,S$8,Квитанции!D:D,$B284,Квитанции!E:E,$D284,Квитанции!C:C,0,Квитанции!J:J,1)</f>
        <v>0</v>
      </c>
      <c r="V284" s="71" t="s">
        <v>30</v>
      </c>
      <c r="W284" s="96" t="s">
        <v>30</v>
      </c>
      <c r="X284" s="198">
        <f>I284+L284+O284+R284+U284</f>
        <v>0</v>
      </c>
    </row>
    <row r="285" spans="1:24" s="32" customFormat="1" x14ac:dyDescent="0.2">
      <c r="A285" s="491"/>
      <c r="B285" s="7" t="s">
        <v>10</v>
      </c>
      <c r="C285" s="494"/>
      <c r="D285" s="313">
        <v>1</v>
      </c>
      <c r="E285" s="314"/>
      <c r="F285" s="315"/>
      <c r="G285" s="84" t="s">
        <v>30</v>
      </c>
      <c r="H285" s="47" t="s">
        <v>30</v>
      </c>
      <c r="I285" s="155">
        <f>SUMIFS(Квитанции!O:O,Квитанции!B:B,G$8,Квитанции!D:D,$B285,Квитанции!E:E,$D285,Квитанции!C:C,0,Квитанции!J:J,1)</f>
        <v>0</v>
      </c>
      <c r="J285" s="72" t="s">
        <v>30</v>
      </c>
      <c r="K285" s="3" t="s">
        <v>30</v>
      </c>
      <c r="L285" s="172">
        <f>SUMIFS(Квитанции!O:O,Квитанции!B:B,J$8,Квитанции!D:D,$B285,Квитанции!E:E,$D285,Квитанции!C:C,0,Квитанции!J:J,1)</f>
        <v>0</v>
      </c>
      <c r="M285" s="84" t="s">
        <v>30</v>
      </c>
      <c r="N285" s="3" t="s">
        <v>30</v>
      </c>
      <c r="O285" s="155">
        <f>SUMIFS(Квитанции!O:O,Квитанции!B:B,M$8,Квитанции!D:D,$B285,Квитанции!E:E,$D285,Квитанции!C:C,0,Квитанции!J:J,1)</f>
        <v>0</v>
      </c>
      <c r="P285" s="72" t="s">
        <v>30</v>
      </c>
      <c r="Q285" s="3" t="s">
        <v>30</v>
      </c>
      <c r="R285" s="155">
        <f>SUMIFS(Квитанции!O:O,Квитанции!B:B,P$8,Квитанции!D:D,$B285,Квитанции!E:E,$D285,Квитанции!C:C,0,Квитанции!J:J,1)</f>
        <v>0</v>
      </c>
      <c r="S285" s="84" t="s">
        <v>30</v>
      </c>
      <c r="T285" s="3" t="s">
        <v>30</v>
      </c>
      <c r="U285" s="155">
        <f>SUMIFS(Квитанции!O:O,Квитанции!B:B,S$8,Квитанции!D:D,$B285,Квитанции!E:E,$D285,Квитанции!C:C,0,Квитанции!J:J,1)</f>
        <v>0</v>
      </c>
      <c r="V285" s="72" t="s">
        <v>30</v>
      </c>
      <c r="W285" s="97" t="s">
        <v>30</v>
      </c>
      <c r="X285" s="155">
        <f t="shared" ref="X285:X286" si="153">I285+L285+O285+R285+U285</f>
        <v>0</v>
      </c>
    </row>
    <row r="286" spans="1:24" s="32" customFormat="1" x14ac:dyDescent="0.2">
      <c r="A286" s="491"/>
      <c r="B286" s="7" t="s">
        <v>177</v>
      </c>
      <c r="C286" s="494"/>
      <c r="D286" s="313">
        <v>1</v>
      </c>
      <c r="E286" s="314"/>
      <c r="F286" s="315"/>
      <c r="G286" s="84" t="s">
        <v>30</v>
      </c>
      <c r="H286" s="47" t="s">
        <v>30</v>
      </c>
      <c r="I286" s="160">
        <f>SUMIFS(Квитанции!O:O,Квитанции!B:B,G$8,Квитанции!D:D,$B286,Квитанции!E:E,$D286,Квитанции!C:C,0,Квитанции!J:J,1)</f>
        <v>0</v>
      </c>
      <c r="J286" s="72" t="s">
        <v>30</v>
      </c>
      <c r="K286" s="3" t="s">
        <v>30</v>
      </c>
      <c r="L286" s="172">
        <f>SUMIFS(Квитанции!O:O,Квитанции!B:B,J$8,Квитанции!D:D,$B286,Квитанции!E:E,$D286,Квитанции!C:C,0,Квитанции!J:J,1)</f>
        <v>0</v>
      </c>
      <c r="M286" s="84" t="s">
        <v>30</v>
      </c>
      <c r="N286" s="3" t="s">
        <v>30</v>
      </c>
      <c r="O286" s="160">
        <f>SUMIFS(Квитанции!O:O,Квитанции!B:B,M$8,Квитанции!D:D,$B286,Квитанции!E:E,$D286,Квитанции!C:C,0,Квитанции!J:J,1)</f>
        <v>0</v>
      </c>
      <c r="P286" s="72" t="s">
        <v>30</v>
      </c>
      <c r="Q286" s="3" t="s">
        <v>30</v>
      </c>
      <c r="R286" s="172">
        <f>SUMIFS(Квитанции!O:O,Квитанции!B:B,P$8,Квитанции!D:D,$B286,Квитанции!E:E,$D286,Квитанции!C:C,0,Квитанции!J:J,1)</f>
        <v>0</v>
      </c>
      <c r="S286" s="84" t="s">
        <v>30</v>
      </c>
      <c r="T286" s="3" t="s">
        <v>30</v>
      </c>
      <c r="U286" s="160">
        <f>SUMIFS(Квитанции!O:O,Квитанции!B:B,S$8,Квитанции!D:D,$B286,Квитанции!E:E,$D286,Квитанции!C:C,0,Квитанции!J:J,1)</f>
        <v>0</v>
      </c>
      <c r="V286" s="72" t="s">
        <v>30</v>
      </c>
      <c r="W286" s="97" t="s">
        <v>30</v>
      </c>
      <c r="X286" s="160">
        <f t="shared" si="153"/>
        <v>0</v>
      </c>
    </row>
    <row r="287" spans="1:24" s="32" customFormat="1" ht="12.75" thickBot="1" x14ac:dyDescent="0.25">
      <c r="A287" s="491"/>
      <c r="B287" s="8" t="s">
        <v>178</v>
      </c>
      <c r="C287" s="495"/>
      <c r="D287" s="313"/>
      <c r="E287" s="314"/>
      <c r="F287" s="315"/>
      <c r="G287" s="85" t="s">
        <v>30</v>
      </c>
      <c r="H287" s="65" t="s">
        <v>30</v>
      </c>
      <c r="I287" s="197">
        <f>I284+I285+I286</f>
        <v>0</v>
      </c>
      <c r="J287" s="73" t="s">
        <v>30</v>
      </c>
      <c r="K287" s="9" t="s">
        <v>30</v>
      </c>
      <c r="L287" s="199">
        <f>L284+L285+L286</f>
        <v>0</v>
      </c>
      <c r="M287" s="85" t="s">
        <v>30</v>
      </c>
      <c r="N287" s="9" t="s">
        <v>30</v>
      </c>
      <c r="O287" s="197">
        <f>O284+O285+O286</f>
        <v>0</v>
      </c>
      <c r="P287" s="73" t="s">
        <v>30</v>
      </c>
      <c r="Q287" s="9" t="s">
        <v>30</v>
      </c>
      <c r="R287" s="199">
        <f>R284+R285+R286</f>
        <v>0</v>
      </c>
      <c r="S287" s="85" t="s">
        <v>30</v>
      </c>
      <c r="T287" s="9" t="s">
        <v>30</v>
      </c>
      <c r="U287" s="197">
        <f>U284+U285+U286</f>
        <v>0</v>
      </c>
      <c r="V287" s="73" t="s">
        <v>30</v>
      </c>
      <c r="W287" s="98" t="s">
        <v>30</v>
      </c>
      <c r="X287" s="197">
        <f>X284+X285+X286</f>
        <v>0</v>
      </c>
    </row>
    <row r="288" spans="1:24" s="32" customFormat="1" x14ac:dyDescent="0.2">
      <c r="A288" s="491"/>
      <c r="B288" s="5" t="s">
        <v>176</v>
      </c>
      <c r="C288" s="493" t="s">
        <v>17</v>
      </c>
      <c r="D288" s="313">
        <v>3</v>
      </c>
      <c r="E288" s="314"/>
      <c r="F288" s="315"/>
      <c r="G288" s="83" t="s">
        <v>30</v>
      </c>
      <c r="H288" s="46" t="s">
        <v>30</v>
      </c>
      <c r="I288" s="198">
        <f>SUMIFS(Квитанции!O:O,Квитанции!B:B,G$8,Квитанции!D:D,$B288,Квитанции!E:E,$D288,Квитанции!C:C,0,Квитанции!J:J,1)</f>
        <v>0</v>
      </c>
      <c r="J288" s="71" t="s">
        <v>30</v>
      </c>
      <c r="K288" s="6" t="s">
        <v>30</v>
      </c>
      <c r="L288" s="166">
        <f>SUMIFS(Квитанции!O:O,Квитанции!B:B,J$8,Квитанции!D:D,$B288,Квитанции!E:E,$D288,Квитанции!C:C,0,Квитанции!J:J,1)</f>
        <v>0</v>
      </c>
      <c r="M288" s="83" t="s">
        <v>30</v>
      </c>
      <c r="N288" s="6" t="s">
        <v>30</v>
      </c>
      <c r="O288" s="198">
        <f>SUMIFS(Квитанции!O:O,Квитанции!B:B,M$8,Квитанции!D:D,$B288,Квитанции!E:E,$D288,Квитанции!C:C,0,Квитанции!J:J,1)</f>
        <v>0</v>
      </c>
      <c r="P288" s="71" t="s">
        <v>30</v>
      </c>
      <c r="Q288" s="6" t="s">
        <v>30</v>
      </c>
      <c r="R288" s="200">
        <f>SUMIFS(Квитанции!O:O,Квитанции!B:B,P$8,Квитанции!D:D,$B288,Квитанции!E:E,$D288,Квитанции!C:C,0,Квитанции!J:J,1)</f>
        <v>0</v>
      </c>
      <c r="S288" s="83" t="s">
        <v>30</v>
      </c>
      <c r="T288" s="6" t="s">
        <v>30</v>
      </c>
      <c r="U288" s="198">
        <f>SUMIFS(Квитанции!O:O,Квитанции!B:B,S$8,Квитанции!D:D,$B288,Квитанции!E:E,$D288,Квитанции!C:C,0,Квитанции!J:J,1)</f>
        <v>0</v>
      </c>
      <c r="V288" s="71" t="s">
        <v>30</v>
      </c>
      <c r="W288" s="96" t="s">
        <v>30</v>
      </c>
      <c r="X288" s="198">
        <f>I288+L288+O288+R288+U288</f>
        <v>0</v>
      </c>
    </row>
    <row r="289" spans="1:24" s="32" customFormat="1" x14ac:dyDescent="0.2">
      <c r="A289" s="491"/>
      <c r="B289" s="7" t="s">
        <v>10</v>
      </c>
      <c r="C289" s="494"/>
      <c r="D289" s="313">
        <v>3</v>
      </c>
      <c r="E289" s="314"/>
      <c r="F289" s="315"/>
      <c r="G289" s="84" t="s">
        <v>30</v>
      </c>
      <c r="H289" s="47" t="s">
        <v>30</v>
      </c>
      <c r="I289" s="155">
        <f>SUMIFS(Квитанции!O:O,Квитанции!B:B,G$8,Квитанции!D:D,$B289,Квитанции!E:E,$D289,Квитанции!C:C,0,Квитанции!J:J,1)</f>
        <v>0</v>
      </c>
      <c r="J289" s="72" t="s">
        <v>30</v>
      </c>
      <c r="K289" s="3" t="s">
        <v>30</v>
      </c>
      <c r="L289" s="172">
        <f>SUMIFS(Квитанции!O:O,Квитанции!B:B,J$8,Квитанции!D:D,$B289,Квитанции!E:E,$D289,Квитанции!C:C,0,Квитанции!J:J,1)</f>
        <v>0</v>
      </c>
      <c r="M289" s="84" t="s">
        <v>30</v>
      </c>
      <c r="N289" s="3" t="s">
        <v>30</v>
      </c>
      <c r="O289" s="155">
        <f>SUMIFS(Квитанции!O:O,Квитанции!B:B,M$8,Квитанции!D:D,$B289,Квитанции!E:E,$D289,Квитанции!C:C,0,Квитанции!J:J,1)</f>
        <v>0</v>
      </c>
      <c r="P289" s="72" t="s">
        <v>30</v>
      </c>
      <c r="Q289" s="3" t="s">
        <v>30</v>
      </c>
      <c r="R289" s="155">
        <f>SUMIFS(Квитанции!O:O,Квитанции!B:B,P$8,Квитанции!D:D,$B289,Квитанции!E:E,$D289,Квитанции!C:C,0,Квитанции!J:J,1)</f>
        <v>0</v>
      </c>
      <c r="S289" s="84" t="s">
        <v>30</v>
      </c>
      <c r="T289" s="3" t="s">
        <v>30</v>
      </c>
      <c r="U289" s="155">
        <f>SUMIFS(Квитанции!O:O,Квитанции!B:B,S$8,Квитанции!D:D,$B289,Квитанции!E:E,$D289,Квитанции!C:C,0,Квитанции!J:J,1)</f>
        <v>0</v>
      </c>
      <c r="V289" s="72" t="s">
        <v>30</v>
      </c>
      <c r="W289" s="97" t="s">
        <v>30</v>
      </c>
      <c r="X289" s="155">
        <f t="shared" ref="X289:X290" si="154">I289+L289+O289+R289+U289</f>
        <v>0</v>
      </c>
    </row>
    <row r="290" spans="1:24" s="32" customFormat="1" x14ac:dyDescent="0.2">
      <c r="A290" s="491"/>
      <c r="B290" s="7" t="s">
        <v>177</v>
      </c>
      <c r="C290" s="494"/>
      <c r="D290" s="313">
        <v>3</v>
      </c>
      <c r="E290" s="314"/>
      <c r="F290" s="315"/>
      <c r="G290" s="84" t="s">
        <v>30</v>
      </c>
      <c r="H290" s="47" t="s">
        <v>30</v>
      </c>
      <c r="I290" s="160">
        <f>SUMIFS(Квитанции!O:O,Квитанции!B:B,G$8,Квитанции!D:D,$B290,Квитанции!E:E,$D290,Квитанции!C:C,0,Квитанции!J:J,1)</f>
        <v>0</v>
      </c>
      <c r="J290" s="72" t="s">
        <v>30</v>
      </c>
      <c r="K290" s="3" t="s">
        <v>30</v>
      </c>
      <c r="L290" s="172">
        <f>SUMIFS(Квитанции!O:O,Квитанции!B:B,J$8,Квитанции!D:D,$B290,Квитанции!E:E,$D290,Квитанции!C:C,0,Квитанции!J:J,1)</f>
        <v>0</v>
      </c>
      <c r="M290" s="84" t="s">
        <v>30</v>
      </c>
      <c r="N290" s="3" t="s">
        <v>30</v>
      </c>
      <c r="O290" s="160">
        <f>SUMIFS(Квитанции!O:O,Квитанции!B:B,M$8,Квитанции!D:D,$B290,Квитанции!E:E,$D290,Квитанции!C:C,0,Квитанции!J:J,1)</f>
        <v>0</v>
      </c>
      <c r="P290" s="72" t="s">
        <v>30</v>
      </c>
      <c r="Q290" s="3" t="s">
        <v>30</v>
      </c>
      <c r="R290" s="172">
        <f>SUMIFS(Квитанции!O:O,Квитанции!B:B,P$8,Квитанции!D:D,$B290,Квитанции!E:E,$D290,Квитанции!C:C,0,Квитанции!J:J,1)</f>
        <v>0</v>
      </c>
      <c r="S290" s="84" t="s">
        <v>30</v>
      </c>
      <c r="T290" s="3" t="s">
        <v>30</v>
      </c>
      <c r="U290" s="160">
        <f>SUMIFS(Квитанции!O:O,Квитанции!B:B,S$8,Квитанции!D:D,$B290,Квитанции!E:E,$D290,Квитанции!C:C,0,Квитанции!J:J,1)</f>
        <v>0</v>
      </c>
      <c r="V290" s="72" t="s">
        <v>30</v>
      </c>
      <c r="W290" s="97" t="s">
        <v>30</v>
      </c>
      <c r="X290" s="160">
        <f t="shared" si="154"/>
        <v>0</v>
      </c>
    </row>
    <row r="291" spans="1:24" s="32" customFormat="1" ht="12.75" thickBot="1" x14ac:dyDescent="0.25">
      <c r="A291" s="491"/>
      <c r="B291" s="8" t="s">
        <v>178</v>
      </c>
      <c r="C291" s="495"/>
      <c r="D291" s="407"/>
      <c r="E291" s="408"/>
      <c r="F291" s="409"/>
      <c r="G291" s="85" t="s">
        <v>30</v>
      </c>
      <c r="H291" s="48" t="s">
        <v>30</v>
      </c>
      <c r="I291" s="197">
        <f>I288+I289+I290</f>
        <v>0</v>
      </c>
      <c r="J291" s="73" t="s">
        <v>30</v>
      </c>
      <c r="K291" s="9" t="s">
        <v>30</v>
      </c>
      <c r="L291" s="199">
        <f>L288+L289+L290</f>
        <v>0</v>
      </c>
      <c r="M291" s="85" t="s">
        <v>30</v>
      </c>
      <c r="N291" s="9" t="s">
        <v>30</v>
      </c>
      <c r="O291" s="197">
        <f>O288+O289+O290</f>
        <v>0</v>
      </c>
      <c r="P291" s="73" t="s">
        <v>30</v>
      </c>
      <c r="Q291" s="9" t="s">
        <v>30</v>
      </c>
      <c r="R291" s="199">
        <f>R288+R289+R290</f>
        <v>0</v>
      </c>
      <c r="S291" s="85" t="s">
        <v>30</v>
      </c>
      <c r="T291" s="9" t="s">
        <v>30</v>
      </c>
      <c r="U291" s="197">
        <f>U288+U289+U290</f>
        <v>0</v>
      </c>
      <c r="V291" s="73" t="s">
        <v>30</v>
      </c>
      <c r="W291" s="98" t="s">
        <v>30</v>
      </c>
      <c r="X291" s="197">
        <f>X288+X289+X290</f>
        <v>0</v>
      </c>
    </row>
    <row r="292" spans="1:24" s="32" customFormat="1" x14ac:dyDescent="0.2">
      <c r="A292" s="491"/>
      <c r="B292" s="5" t="s">
        <v>176</v>
      </c>
      <c r="C292" s="493" t="s">
        <v>18</v>
      </c>
      <c r="D292" s="407"/>
      <c r="E292" s="408"/>
      <c r="F292" s="409"/>
      <c r="G292" s="83" t="s">
        <v>30</v>
      </c>
      <c r="H292" s="46" t="s">
        <v>30</v>
      </c>
      <c r="I292" s="198">
        <f>I284+I288</f>
        <v>0</v>
      </c>
      <c r="J292" s="71" t="s">
        <v>30</v>
      </c>
      <c r="K292" s="6" t="s">
        <v>30</v>
      </c>
      <c r="L292" s="200">
        <f>L284+L288</f>
        <v>0</v>
      </c>
      <c r="M292" s="83" t="s">
        <v>30</v>
      </c>
      <c r="N292" s="6" t="s">
        <v>30</v>
      </c>
      <c r="O292" s="198">
        <f>O284+O288</f>
        <v>0</v>
      </c>
      <c r="P292" s="71" t="s">
        <v>30</v>
      </c>
      <c r="Q292" s="6" t="s">
        <v>30</v>
      </c>
      <c r="R292" s="200">
        <f>R284+R288</f>
        <v>0</v>
      </c>
      <c r="S292" s="83" t="s">
        <v>30</v>
      </c>
      <c r="T292" s="6" t="s">
        <v>30</v>
      </c>
      <c r="U292" s="198">
        <f>U284+U288</f>
        <v>0</v>
      </c>
      <c r="V292" s="71" t="s">
        <v>30</v>
      </c>
      <c r="W292" s="96" t="s">
        <v>30</v>
      </c>
      <c r="X292" s="198">
        <f>I292+L292+O292+R292+U292</f>
        <v>0</v>
      </c>
    </row>
    <row r="293" spans="1:24" s="32" customFormat="1" x14ac:dyDescent="0.2">
      <c r="A293" s="491"/>
      <c r="B293" s="7" t="s">
        <v>10</v>
      </c>
      <c r="C293" s="494"/>
      <c r="D293" s="407"/>
      <c r="E293" s="408"/>
      <c r="F293" s="409"/>
      <c r="G293" s="84" t="s">
        <v>30</v>
      </c>
      <c r="H293" s="47" t="s">
        <v>30</v>
      </c>
      <c r="I293" s="155">
        <f t="shared" ref="I293:I294" si="155">I285+I289</f>
        <v>0</v>
      </c>
      <c r="J293" s="72" t="s">
        <v>30</v>
      </c>
      <c r="K293" s="3" t="s">
        <v>30</v>
      </c>
      <c r="L293" s="167">
        <f t="shared" ref="L293:L294" si="156">L285+L289</f>
        <v>0</v>
      </c>
      <c r="M293" s="84" t="s">
        <v>30</v>
      </c>
      <c r="N293" s="3" t="s">
        <v>30</v>
      </c>
      <c r="O293" s="155">
        <f t="shared" ref="O293:O294" si="157">O285+O289</f>
        <v>0</v>
      </c>
      <c r="P293" s="72" t="s">
        <v>30</v>
      </c>
      <c r="Q293" s="3" t="s">
        <v>30</v>
      </c>
      <c r="R293" s="167">
        <f t="shared" ref="R293:R294" si="158">R285+R289</f>
        <v>0</v>
      </c>
      <c r="S293" s="84" t="s">
        <v>30</v>
      </c>
      <c r="T293" s="3" t="s">
        <v>30</v>
      </c>
      <c r="U293" s="155">
        <f t="shared" ref="U293:U294" si="159">U285+U289</f>
        <v>0</v>
      </c>
      <c r="V293" s="72" t="s">
        <v>30</v>
      </c>
      <c r="W293" s="97" t="s">
        <v>30</v>
      </c>
      <c r="X293" s="155">
        <f t="shared" ref="X293:X294" si="160">I293+L293+O293+R293+U293</f>
        <v>0</v>
      </c>
    </row>
    <row r="294" spans="1:24" s="32" customFormat="1" x14ac:dyDescent="0.2">
      <c r="A294" s="491"/>
      <c r="B294" s="7" t="s">
        <v>177</v>
      </c>
      <c r="C294" s="494"/>
      <c r="D294" s="407"/>
      <c r="E294" s="408"/>
      <c r="F294" s="409"/>
      <c r="G294" s="84" t="s">
        <v>30</v>
      </c>
      <c r="H294" s="47" t="s">
        <v>30</v>
      </c>
      <c r="I294" s="160">
        <f t="shared" si="155"/>
        <v>0</v>
      </c>
      <c r="J294" s="72" t="s">
        <v>30</v>
      </c>
      <c r="K294" s="3" t="s">
        <v>30</v>
      </c>
      <c r="L294" s="172">
        <f t="shared" si="156"/>
        <v>0</v>
      </c>
      <c r="M294" s="84" t="s">
        <v>30</v>
      </c>
      <c r="N294" s="3" t="s">
        <v>30</v>
      </c>
      <c r="O294" s="160">
        <f t="shared" si="157"/>
        <v>0</v>
      </c>
      <c r="P294" s="72" t="s">
        <v>30</v>
      </c>
      <c r="Q294" s="3" t="s">
        <v>30</v>
      </c>
      <c r="R294" s="172">
        <f t="shared" si="158"/>
        <v>0</v>
      </c>
      <c r="S294" s="84" t="s">
        <v>30</v>
      </c>
      <c r="T294" s="3" t="s">
        <v>30</v>
      </c>
      <c r="U294" s="160">
        <f t="shared" si="159"/>
        <v>0</v>
      </c>
      <c r="V294" s="72" t="s">
        <v>30</v>
      </c>
      <c r="W294" s="97" t="s">
        <v>30</v>
      </c>
      <c r="X294" s="160">
        <f t="shared" si="160"/>
        <v>0</v>
      </c>
    </row>
    <row r="295" spans="1:24" s="32" customFormat="1" ht="12.75" thickBot="1" x14ac:dyDescent="0.25">
      <c r="A295" s="492"/>
      <c r="B295" s="8" t="s">
        <v>178</v>
      </c>
      <c r="C295" s="495"/>
      <c r="D295" s="410"/>
      <c r="E295" s="411"/>
      <c r="F295" s="412"/>
      <c r="G295" s="85" t="s">
        <v>30</v>
      </c>
      <c r="H295" s="48" t="s">
        <v>30</v>
      </c>
      <c r="I295" s="197">
        <f>I292+I293+I294</f>
        <v>0</v>
      </c>
      <c r="J295" s="73" t="s">
        <v>30</v>
      </c>
      <c r="K295" s="9" t="s">
        <v>30</v>
      </c>
      <c r="L295" s="199">
        <f>L292+L293+L294</f>
        <v>0</v>
      </c>
      <c r="M295" s="85" t="s">
        <v>30</v>
      </c>
      <c r="N295" s="9" t="s">
        <v>30</v>
      </c>
      <c r="O295" s="197">
        <f>O292+O293+O294</f>
        <v>0</v>
      </c>
      <c r="P295" s="73" t="s">
        <v>30</v>
      </c>
      <c r="Q295" s="9" t="s">
        <v>30</v>
      </c>
      <c r="R295" s="199">
        <f>R292+R293+R294</f>
        <v>0</v>
      </c>
      <c r="S295" s="85" t="s">
        <v>30</v>
      </c>
      <c r="T295" s="9" t="s">
        <v>30</v>
      </c>
      <c r="U295" s="197">
        <f>U292+U293+U294</f>
        <v>0</v>
      </c>
      <c r="V295" s="73" t="s">
        <v>30</v>
      </c>
      <c r="W295" s="98" t="s">
        <v>30</v>
      </c>
      <c r="X295" s="197">
        <f>X292+X293+X294</f>
        <v>0</v>
      </c>
    </row>
    <row r="298" spans="1:24" x14ac:dyDescent="0.2">
      <c r="B298" s="1" t="s">
        <v>41</v>
      </c>
    </row>
  </sheetData>
  <mergeCells count="102">
    <mergeCell ref="A284:A295"/>
    <mergeCell ref="C284:C287"/>
    <mergeCell ref="C288:C291"/>
    <mergeCell ref="C292:C295"/>
    <mergeCell ref="A259:A270"/>
    <mergeCell ref="C259:C262"/>
    <mergeCell ref="C263:C266"/>
    <mergeCell ref="C267:C270"/>
    <mergeCell ref="A272:A283"/>
    <mergeCell ref="C272:C275"/>
    <mergeCell ref="C276:C279"/>
    <mergeCell ref="C280:C283"/>
    <mergeCell ref="A253:A255"/>
    <mergeCell ref="B253:C253"/>
    <mergeCell ref="B254:C254"/>
    <mergeCell ref="B255:C255"/>
    <mergeCell ref="A256:A258"/>
    <mergeCell ref="B256:C256"/>
    <mergeCell ref="B257:C257"/>
    <mergeCell ref="B258:C258"/>
    <mergeCell ref="A222:A233"/>
    <mergeCell ref="C222:C225"/>
    <mergeCell ref="C226:C229"/>
    <mergeCell ref="C230:C233"/>
    <mergeCell ref="A234:A245"/>
    <mergeCell ref="C234:C237"/>
    <mergeCell ref="C238:C241"/>
    <mergeCell ref="C242:C245"/>
    <mergeCell ref="A190:A201"/>
    <mergeCell ref="C190:C193"/>
    <mergeCell ref="C194:C197"/>
    <mergeCell ref="C198:C201"/>
    <mergeCell ref="A205:A216"/>
    <mergeCell ref="C205:C208"/>
    <mergeCell ref="C209:C212"/>
    <mergeCell ref="C213:C216"/>
    <mergeCell ref="A170:A177"/>
    <mergeCell ref="C170:C173"/>
    <mergeCell ref="C174:C177"/>
    <mergeCell ref="A178:A189"/>
    <mergeCell ref="C178:C181"/>
    <mergeCell ref="C182:C185"/>
    <mergeCell ref="C186:C189"/>
    <mergeCell ref="A150:A161"/>
    <mergeCell ref="C150:C153"/>
    <mergeCell ref="C154:C157"/>
    <mergeCell ref="C158:C161"/>
    <mergeCell ref="A165:A168"/>
    <mergeCell ref="C165:C168"/>
    <mergeCell ref="A123:A134"/>
    <mergeCell ref="C123:C126"/>
    <mergeCell ref="C127:C130"/>
    <mergeCell ref="C131:C134"/>
    <mergeCell ref="A138:A149"/>
    <mergeCell ref="C138:C141"/>
    <mergeCell ref="C142:C145"/>
    <mergeCell ref="C146:C149"/>
    <mergeCell ref="A103:A106"/>
    <mergeCell ref="C103:C106"/>
    <mergeCell ref="A111:A122"/>
    <mergeCell ref="C111:C114"/>
    <mergeCell ref="C115:C118"/>
    <mergeCell ref="C119:C122"/>
    <mergeCell ref="A79:A90"/>
    <mergeCell ref="C79:C82"/>
    <mergeCell ref="C83:C86"/>
    <mergeCell ref="C87:C90"/>
    <mergeCell ref="A94:A101"/>
    <mergeCell ref="C94:C97"/>
    <mergeCell ref="C98:C101"/>
    <mergeCell ref="A55:A66"/>
    <mergeCell ref="C55:C58"/>
    <mergeCell ref="C59:C62"/>
    <mergeCell ref="C63:C66"/>
    <mergeCell ref="A67:A78"/>
    <mergeCell ref="C67:C70"/>
    <mergeCell ref="C71:C74"/>
    <mergeCell ref="C75:C78"/>
    <mergeCell ref="A23:A34"/>
    <mergeCell ref="C23:C26"/>
    <mergeCell ref="C27:C30"/>
    <mergeCell ref="C31:C34"/>
    <mergeCell ref="A38:A49"/>
    <mergeCell ref="C38:C41"/>
    <mergeCell ref="C42:C45"/>
    <mergeCell ref="C46:C49"/>
    <mergeCell ref="S8:U8"/>
    <mergeCell ref="V8:X8"/>
    <mergeCell ref="A11:A22"/>
    <mergeCell ref="C11:C14"/>
    <mergeCell ref="C15:C18"/>
    <mergeCell ref="C19:C22"/>
    <mergeCell ref="A4:X4"/>
    <mergeCell ref="A5:X5"/>
    <mergeCell ref="A6:X6"/>
    <mergeCell ref="A8:A9"/>
    <mergeCell ref="B8:B9"/>
    <mergeCell ref="C8:C9"/>
    <mergeCell ref="G8:I8"/>
    <mergeCell ref="J8:L8"/>
    <mergeCell ref="M8:O8"/>
    <mergeCell ref="P8:R8"/>
  </mergeCells>
  <pageMargins left="0" right="0" top="0" bottom="0" header="0.31496062992125984" footer="0.31496062992125984"/>
  <pageSetup paperSize="9" scale="90" orientation="landscape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workbookViewId="0">
      <selection activeCell="N3" sqref="N3"/>
    </sheetView>
  </sheetViews>
  <sheetFormatPr defaultRowHeight="12" x14ac:dyDescent="0.2"/>
  <cols>
    <col min="1" max="1" width="9.1640625" style="1"/>
    <col min="2" max="2" width="11.83203125" style="1" bestFit="1" customWidth="1"/>
    <col min="3" max="3" width="4.5" style="11" bestFit="1" customWidth="1"/>
    <col min="4" max="4" width="11.5" style="2" bestFit="1" customWidth="1"/>
    <col min="5" max="6" width="14.6640625" style="2" customWidth="1"/>
    <col min="7" max="13" width="13.6640625" style="2" customWidth="1"/>
    <col min="14" max="14" width="13.6640625" style="207" customWidth="1"/>
    <col min="15" max="15" width="15.5" style="207" customWidth="1"/>
  </cols>
  <sheetData>
    <row r="1" spans="1:15" x14ac:dyDescent="0.2">
      <c r="O1" s="207" t="s">
        <v>59</v>
      </c>
    </row>
    <row r="2" spans="1:15" x14ac:dyDescent="0.2">
      <c r="A2" s="1" t="str">
        <f>Ф_2!A2</f>
        <v>{org_name}</v>
      </c>
      <c r="N2" s="415" t="s">
        <v>209</v>
      </c>
      <c r="O2" s="207" t="str">
        <f>Ф_2!R2</f>
        <v>{date_print}</v>
      </c>
    </row>
    <row r="3" spans="1:15" x14ac:dyDescent="0.2">
      <c r="N3" s="1"/>
    </row>
    <row r="4" spans="1:15" ht="15.75" x14ac:dyDescent="0.25">
      <c r="A4" s="521" t="s">
        <v>28</v>
      </c>
      <c r="B4" s="521"/>
      <c r="C4" s="521"/>
      <c r="D4" s="521"/>
      <c r="E4" s="521"/>
      <c r="F4" s="521"/>
      <c r="G4" s="521"/>
      <c r="H4" s="521"/>
      <c r="I4" s="521"/>
      <c r="J4" s="521"/>
      <c r="K4" s="521"/>
      <c r="L4" s="521"/>
      <c r="M4" s="521"/>
      <c r="N4" s="521"/>
      <c r="O4" s="521"/>
    </row>
    <row r="5" spans="1:15" ht="15.75" x14ac:dyDescent="0.25">
      <c r="A5" s="514" t="s">
        <v>211</v>
      </c>
      <c r="B5" s="514"/>
      <c r="C5" s="514"/>
      <c r="D5" s="514"/>
      <c r="E5" s="514"/>
      <c r="F5" s="514"/>
      <c r="G5" s="514"/>
      <c r="H5" s="514"/>
      <c r="I5" s="514"/>
      <c r="J5" s="514"/>
      <c r="K5" s="514"/>
      <c r="L5" s="514"/>
      <c r="M5" s="514"/>
      <c r="N5" s="514"/>
      <c r="O5" s="514"/>
    </row>
    <row r="6" spans="1:15" ht="15.75" x14ac:dyDescent="0.25">
      <c r="A6" s="514" t="str">
        <f>Ф_2!A6</f>
        <v>за период с {date_report_begin} г.  по  {date_report_end} г.</v>
      </c>
      <c r="B6" s="514"/>
      <c r="C6" s="514"/>
      <c r="D6" s="514"/>
      <c r="E6" s="514"/>
      <c r="F6" s="514"/>
      <c r="G6" s="514"/>
      <c r="H6" s="514"/>
      <c r="I6" s="514"/>
      <c r="J6" s="514"/>
      <c r="K6" s="514"/>
      <c r="L6" s="514"/>
      <c r="M6" s="514"/>
      <c r="N6" s="514"/>
      <c r="O6" s="514"/>
    </row>
    <row r="7" spans="1:15" ht="17.45" customHeight="1" thickBo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 ht="12.75" thickBot="1" x14ac:dyDescent="0.25">
      <c r="A8" s="519" t="s">
        <v>24</v>
      </c>
      <c r="B8" s="510" t="s">
        <v>25</v>
      </c>
      <c r="C8" s="512"/>
      <c r="D8" s="516" t="str">
        <f>Ф_2!G8</f>
        <v>Брест</v>
      </c>
      <c r="E8" s="517"/>
      <c r="F8" s="518" t="str">
        <f>Ф_2!I8</f>
        <v>Кобрин</v>
      </c>
      <c r="G8" s="518"/>
      <c r="H8" s="516" t="str">
        <f>Ф_2!K8</f>
        <v>Каменец</v>
      </c>
      <c r="I8" s="517"/>
      <c r="J8" s="518" t="str">
        <f>Ф_2!M8</f>
        <v>Жабинка</v>
      </c>
      <c r="K8" s="518"/>
      <c r="L8" s="516" t="str">
        <f>Ф_2!O8</f>
        <v>Малорита</v>
      </c>
      <c r="M8" s="517"/>
      <c r="N8" s="518" t="str">
        <f>Ф_2!Q8</f>
        <v>ИТОГО</v>
      </c>
      <c r="O8" s="517"/>
    </row>
    <row r="9" spans="1:15" ht="25.9" customHeight="1" thickBot="1" x14ac:dyDescent="0.25">
      <c r="A9" s="520"/>
      <c r="B9" s="511"/>
      <c r="C9" s="503"/>
      <c r="D9" s="82" t="s">
        <v>15</v>
      </c>
      <c r="E9" s="64" t="s">
        <v>20</v>
      </c>
      <c r="F9" s="40" t="s">
        <v>15</v>
      </c>
      <c r="G9" s="95" t="s">
        <v>20</v>
      </c>
      <c r="H9" s="82" t="s">
        <v>15</v>
      </c>
      <c r="I9" s="64" t="s">
        <v>20</v>
      </c>
      <c r="J9" s="40" t="s">
        <v>15</v>
      </c>
      <c r="K9" s="95" t="s">
        <v>20</v>
      </c>
      <c r="L9" s="82" t="s">
        <v>15</v>
      </c>
      <c r="M9" s="64" t="s">
        <v>20</v>
      </c>
      <c r="N9" s="40" t="s">
        <v>15</v>
      </c>
      <c r="O9" s="64" t="s">
        <v>20</v>
      </c>
    </row>
    <row r="10" spans="1:15" ht="11.45" customHeight="1" thickBot="1" x14ac:dyDescent="0.25">
      <c r="A10" s="110">
        <v>1</v>
      </c>
      <c r="B10" s="106">
        <v>2</v>
      </c>
      <c r="C10" s="63">
        <v>3</v>
      </c>
      <c r="D10" s="106">
        <v>4</v>
      </c>
      <c r="E10" s="108">
        <v>5</v>
      </c>
      <c r="F10" s="113">
        <v>6</v>
      </c>
      <c r="G10" s="108">
        <v>7</v>
      </c>
      <c r="H10" s="114">
        <v>8</v>
      </c>
      <c r="I10" s="108">
        <v>9</v>
      </c>
      <c r="J10" s="113">
        <v>10</v>
      </c>
      <c r="K10" s="108">
        <v>11</v>
      </c>
      <c r="L10" s="114">
        <v>12</v>
      </c>
      <c r="M10" s="108">
        <v>13</v>
      </c>
      <c r="N10" s="106">
        <v>14</v>
      </c>
      <c r="O10" s="107">
        <v>15</v>
      </c>
    </row>
    <row r="11" spans="1:15" ht="12" customHeight="1" x14ac:dyDescent="0.2">
      <c r="A11" s="508" t="s">
        <v>6</v>
      </c>
      <c r="B11" s="5" t="s">
        <v>9</v>
      </c>
      <c r="C11" s="493" t="s">
        <v>16</v>
      </c>
      <c r="D11" s="83">
        <f>Ф_2!G175</f>
        <v>0</v>
      </c>
      <c r="E11" s="66">
        <f>Ф_2!H175</f>
        <v>0</v>
      </c>
      <c r="F11" s="75">
        <f>Ф_2!I175</f>
        <v>0</v>
      </c>
      <c r="G11" s="246">
        <f>Ф_2!J175</f>
        <v>0</v>
      </c>
      <c r="H11" s="83">
        <f>Ф_2!K175</f>
        <v>0</v>
      </c>
      <c r="I11" s="66">
        <f>Ф_2!L175</f>
        <v>0</v>
      </c>
      <c r="J11" s="83">
        <f>Ф_2!M175</f>
        <v>0</v>
      </c>
      <c r="K11" s="66">
        <f>Ф_2!N175</f>
        <v>0</v>
      </c>
      <c r="L11" s="83">
        <f>Ф_2!O175</f>
        <v>0</v>
      </c>
      <c r="M11" s="66">
        <f>Ф_2!P175</f>
        <v>0</v>
      </c>
      <c r="N11" s="101">
        <f>D11+F11+H11+J11+L11</f>
        <v>0</v>
      </c>
      <c r="O11" s="23">
        <f>E11+G11+I11+K11+M11</f>
        <v>0</v>
      </c>
    </row>
    <row r="12" spans="1:15" x14ac:dyDescent="0.2">
      <c r="A12" s="509"/>
      <c r="B12" s="7" t="s">
        <v>10</v>
      </c>
      <c r="C12" s="494"/>
      <c r="D12" s="84">
        <f>Ф_2!G176</f>
        <v>0</v>
      </c>
      <c r="E12" s="68">
        <f>Ф_2!H176</f>
        <v>0</v>
      </c>
      <c r="F12" s="72">
        <f>Ф_2!I176</f>
        <v>0</v>
      </c>
      <c r="G12" s="97">
        <f>Ф_2!J176</f>
        <v>0</v>
      </c>
      <c r="H12" s="84">
        <f>Ф_2!K176</f>
        <v>0</v>
      </c>
      <c r="I12" s="68">
        <f>Ф_2!L176</f>
        <v>0</v>
      </c>
      <c r="J12" s="84">
        <f>Ф_2!M176</f>
        <v>0</v>
      </c>
      <c r="K12" s="68">
        <f>Ф_2!N176</f>
        <v>0</v>
      </c>
      <c r="L12" s="84">
        <f>Ф_2!O176</f>
        <v>0</v>
      </c>
      <c r="M12" s="68">
        <f>Ф_2!P176</f>
        <v>0</v>
      </c>
      <c r="N12" s="28">
        <f t="shared" ref="N12:O13" si="0">D12+F12+H12+J12+L12</f>
        <v>0</v>
      </c>
      <c r="O12" s="20">
        <f t="shared" si="0"/>
        <v>0</v>
      </c>
    </row>
    <row r="13" spans="1:15" x14ac:dyDescent="0.2">
      <c r="A13" s="509"/>
      <c r="B13" s="7" t="s">
        <v>11</v>
      </c>
      <c r="C13" s="494"/>
      <c r="D13" s="84">
        <f>Ф_2!G177</f>
        <v>0</v>
      </c>
      <c r="E13" s="68">
        <f>Ф_2!H177</f>
        <v>0</v>
      </c>
      <c r="F13" s="72">
        <f>Ф_2!I177</f>
        <v>0</v>
      </c>
      <c r="G13" s="97">
        <f>Ф_2!J177</f>
        <v>0</v>
      </c>
      <c r="H13" s="84">
        <f>Ф_2!K177</f>
        <v>0</v>
      </c>
      <c r="I13" s="68">
        <f>Ф_2!L177</f>
        <v>0</v>
      </c>
      <c r="J13" s="84">
        <f>Ф_2!M177</f>
        <v>0</v>
      </c>
      <c r="K13" s="68">
        <f>Ф_2!N177</f>
        <v>0</v>
      </c>
      <c r="L13" s="84">
        <f>Ф_2!O177</f>
        <v>0</v>
      </c>
      <c r="M13" s="68">
        <f>Ф_2!P177</f>
        <v>0</v>
      </c>
      <c r="N13" s="102">
        <f t="shared" si="0"/>
        <v>0</v>
      </c>
      <c r="O13" s="20">
        <f t="shared" si="0"/>
        <v>0</v>
      </c>
    </row>
    <row r="14" spans="1:15" ht="12.75" thickBot="1" x14ac:dyDescent="0.25">
      <c r="A14" s="509"/>
      <c r="B14" s="8" t="s">
        <v>12</v>
      </c>
      <c r="C14" s="495"/>
      <c r="D14" s="92">
        <f>D11+D12+D13</f>
        <v>0</v>
      </c>
      <c r="E14" s="93">
        <f t="shared" ref="E14:O14" si="1">E11+E12+E13</f>
        <v>0</v>
      </c>
      <c r="F14" s="79">
        <f t="shared" si="1"/>
        <v>0</v>
      </c>
      <c r="G14" s="99">
        <f t="shared" si="1"/>
        <v>0</v>
      </c>
      <c r="H14" s="92">
        <f t="shared" si="1"/>
        <v>0</v>
      </c>
      <c r="I14" s="93">
        <f t="shared" si="1"/>
        <v>0</v>
      </c>
      <c r="J14" s="92">
        <f t="shared" si="1"/>
        <v>0</v>
      </c>
      <c r="K14" s="93">
        <f t="shared" si="1"/>
        <v>0</v>
      </c>
      <c r="L14" s="92">
        <f t="shared" si="1"/>
        <v>0</v>
      </c>
      <c r="M14" s="93">
        <f t="shared" si="1"/>
        <v>0</v>
      </c>
      <c r="N14" s="77">
        <f t="shared" si="1"/>
        <v>0</v>
      </c>
      <c r="O14" s="10">
        <f t="shared" si="1"/>
        <v>0</v>
      </c>
    </row>
    <row r="15" spans="1:15" x14ac:dyDescent="0.2">
      <c r="A15" s="509"/>
      <c r="B15" s="5" t="s">
        <v>9</v>
      </c>
      <c r="C15" s="493" t="s">
        <v>17</v>
      </c>
      <c r="D15" s="83">
        <f>Ф_2!G179</f>
        <v>0</v>
      </c>
      <c r="E15" s="66">
        <f>Ф_2!H179</f>
        <v>0</v>
      </c>
      <c r="F15" s="83">
        <f>Ф_2!I179</f>
        <v>0</v>
      </c>
      <c r="G15" s="66">
        <f>Ф_2!J179</f>
        <v>0</v>
      </c>
      <c r="H15" s="83">
        <f>Ф_2!K179</f>
        <v>0</v>
      </c>
      <c r="I15" s="66">
        <f>Ф_2!L179</f>
        <v>0</v>
      </c>
      <c r="J15" s="83">
        <f>Ф_2!M179</f>
        <v>0</v>
      </c>
      <c r="K15" s="66">
        <f>Ф_2!N179</f>
        <v>0</v>
      </c>
      <c r="L15" s="83">
        <f>Ф_2!O179</f>
        <v>0</v>
      </c>
      <c r="M15" s="66">
        <f>Ф_2!P179</f>
        <v>0</v>
      </c>
      <c r="N15" s="101">
        <f>D15+F15+H15+J15+L15</f>
        <v>0</v>
      </c>
      <c r="O15" s="23">
        <f t="shared" ref="O15:O17" si="2">E15+G15+I15+K15+M15</f>
        <v>0</v>
      </c>
    </row>
    <row r="16" spans="1:15" x14ac:dyDescent="0.2">
      <c r="A16" s="509"/>
      <c r="B16" s="7" t="s">
        <v>10</v>
      </c>
      <c r="C16" s="494"/>
      <c r="D16" s="84">
        <f>Ф_2!G180</f>
        <v>0</v>
      </c>
      <c r="E16" s="68">
        <f>Ф_2!H180</f>
        <v>0</v>
      </c>
      <c r="F16" s="84">
        <f>Ф_2!I180</f>
        <v>0</v>
      </c>
      <c r="G16" s="68">
        <f>Ф_2!J180</f>
        <v>0</v>
      </c>
      <c r="H16" s="84">
        <f>Ф_2!K180</f>
        <v>0</v>
      </c>
      <c r="I16" s="68">
        <f>Ф_2!L180</f>
        <v>0</v>
      </c>
      <c r="J16" s="84">
        <f>Ф_2!M180</f>
        <v>0</v>
      </c>
      <c r="K16" s="68">
        <f>Ф_2!N180</f>
        <v>0</v>
      </c>
      <c r="L16" s="84">
        <f>Ф_2!O180</f>
        <v>0</v>
      </c>
      <c r="M16" s="68">
        <f>Ф_2!P180</f>
        <v>0</v>
      </c>
      <c r="N16" s="28">
        <f t="shared" ref="N16:N17" si="3">D16+F16+H16+J16+L16</f>
        <v>0</v>
      </c>
      <c r="O16" s="20">
        <f t="shared" si="2"/>
        <v>0</v>
      </c>
    </row>
    <row r="17" spans="1:15" x14ac:dyDescent="0.2">
      <c r="A17" s="509"/>
      <c r="B17" s="7" t="s">
        <v>11</v>
      </c>
      <c r="C17" s="494"/>
      <c r="D17" s="84">
        <f>Ф_2!G181</f>
        <v>0</v>
      </c>
      <c r="E17" s="68">
        <f>Ф_2!H181</f>
        <v>0</v>
      </c>
      <c r="F17" s="84">
        <f>Ф_2!I181</f>
        <v>0</v>
      </c>
      <c r="G17" s="68">
        <f>Ф_2!J181</f>
        <v>0</v>
      </c>
      <c r="H17" s="84">
        <f>Ф_2!K181</f>
        <v>0</v>
      </c>
      <c r="I17" s="68">
        <f>Ф_2!L181</f>
        <v>0</v>
      </c>
      <c r="J17" s="84">
        <f>Ф_2!M181</f>
        <v>0</v>
      </c>
      <c r="K17" s="68">
        <f>Ф_2!N181</f>
        <v>0</v>
      </c>
      <c r="L17" s="84">
        <f>Ф_2!O181</f>
        <v>0</v>
      </c>
      <c r="M17" s="68">
        <f>Ф_2!P181</f>
        <v>0</v>
      </c>
      <c r="N17" s="102">
        <f t="shared" si="3"/>
        <v>0</v>
      </c>
      <c r="O17" s="20">
        <f t="shared" si="2"/>
        <v>0</v>
      </c>
    </row>
    <row r="18" spans="1:15" ht="12.75" thickBot="1" x14ac:dyDescent="0.25">
      <c r="A18" s="509"/>
      <c r="B18" s="8" t="s">
        <v>12</v>
      </c>
      <c r="C18" s="495"/>
      <c r="D18" s="85">
        <f>D15+D16+D17</f>
        <v>0</v>
      </c>
      <c r="E18" s="86">
        <f t="shared" ref="E18:O18" si="4">E15+E16+E17</f>
        <v>0</v>
      </c>
      <c r="F18" s="85">
        <f t="shared" si="4"/>
        <v>0</v>
      </c>
      <c r="G18" s="86">
        <f t="shared" si="4"/>
        <v>0</v>
      </c>
      <c r="H18" s="85">
        <f t="shared" si="4"/>
        <v>0</v>
      </c>
      <c r="I18" s="86">
        <f t="shared" si="4"/>
        <v>0</v>
      </c>
      <c r="J18" s="85">
        <f t="shared" si="4"/>
        <v>0</v>
      </c>
      <c r="K18" s="86">
        <f t="shared" si="4"/>
        <v>0</v>
      </c>
      <c r="L18" s="85">
        <f t="shared" si="4"/>
        <v>0</v>
      </c>
      <c r="M18" s="86">
        <f t="shared" si="4"/>
        <v>0</v>
      </c>
      <c r="N18" s="77">
        <f t="shared" si="4"/>
        <v>0</v>
      </c>
      <c r="O18" s="10">
        <f t="shared" si="4"/>
        <v>0</v>
      </c>
    </row>
    <row r="19" spans="1:15" x14ac:dyDescent="0.2">
      <c r="A19" s="509"/>
      <c r="B19" s="5" t="s">
        <v>9</v>
      </c>
      <c r="C19" s="493" t="s">
        <v>18</v>
      </c>
      <c r="D19" s="83">
        <f>D11+D15</f>
        <v>0</v>
      </c>
      <c r="E19" s="66">
        <f t="shared" ref="E19:M19" si="5">E11+E15</f>
        <v>0</v>
      </c>
      <c r="F19" s="71">
        <f t="shared" si="5"/>
        <v>0</v>
      </c>
      <c r="G19" s="96">
        <f t="shared" si="5"/>
        <v>0</v>
      </c>
      <c r="H19" s="83">
        <f t="shared" si="5"/>
        <v>0</v>
      </c>
      <c r="I19" s="66">
        <f t="shared" si="5"/>
        <v>0</v>
      </c>
      <c r="J19" s="71">
        <f t="shared" si="5"/>
        <v>0</v>
      </c>
      <c r="K19" s="96">
        <f t="shared" si="5"/>
        <v>0</v>
      </c>
      <c r="L19" s="83">
        <f t="shared" si="5"/>
        <v>0</v>
      </c>
      <c r="M19" s="66">
        <f t="shared" si="5"/>
        <v>0</v>
      </c>
      <c r="N19" s="101">
        <f>D19+F19+H19+J19+L19</f>
        <v>0</v>
      </c>
      <c r="O19" s="23">
        <f t="shared" ref="O19:O21" si="6">E19+G19+I19+K19+M19</f>
        <v>0</v>
      </c>
    </row>
    <row r="20" spans="1:15" x14ac:dyDescent="0.2">
      <c r="A20" s="509"/>
      <c r="B20" s="7" t="s">
        <v>10</v>
      </c>
      <c r="C20" s="494"/>
      <c r="D20" s="84">
        <f t="shared" ref="D20:M21" si="7">D12+D16</f>
        <v>0</v>
      </c>
      <c r="E20" s="68">
        <f t="shared" si="7"/>
        <v>0</v>
      </c>
      <c r="F20" s="72">
        <f t="shared" si="7"/>
        <v>0</v>
      </c>
      <c r="G20" s="97">
        <f t="shared" si="7"/>
        <v>0</v>
      </c>
      <c r="H20" s="84">
        <f t="shared" si="7"/>
        <v>0</v>
      </c>
      <c r="I20" s="68">
        <f t="shared" si="7"/>
        <v>0</v>
      </c>
      <c r="J20" s="72">
        <f t="shared" si="7"/>
        <v>0</v>
      </c>
      <c r="K20" s="97">
        <f t="shared" si="7"/>
        <v>0</v>
      </c>
      <c r="L20" s="84">
        <f t="shared" si="7"/>
        <v>0</v>
      </c>
      <c r="M20" s="68">
        <f t="shared" si="7"/>
        <v>0</v>
      </c>
      <c r="N20" s="28">
        <f t="shared" ref="N20:N21" si="8">D20+F20+H20+J20+L20</f>
        <v>0</v>
      </c>
      <c r="O20" s="20">
        <f t="shared" si="6"/>
        <v>0</v>
      </c>
    </row>
    <row r="21" spans="1:15" x14ac:dyDescent="0.2">
      <c r="A21" s="509"/>
      <c r="B21" s="7" t="s">
        <v>11</v>
      </c>
      <c r="C21" s="494"/>
      <c r="D21" s="84">
        <f t="shared" si="7"/>
        <v>0</v>
      </c>
      <c r="E21" s="68">
        <f t="shared" si="7"/>
        <v>0</v>
      </c>
      <c r="F21" s="72">
        <f t="shared" si="7"/>
        <v>0</v>
      </c>
      <c r="G21" s="97">
        <f t="shared" si="7"/>
        <v>0</v>
      </c>
      <c r="H21" s="84">
        <f t="shared" si="7"/>
        <v>0</v>
      </c>
      <c r="I21" s="68">
        <f t="shared" si="7"/>
        <v>0</v>
      </c>
      <c r="J21" s="72">
        <f t="shared" si="7"/>
        <v>0</v>
      </c>
      <c r="K21" s="97">
        <f t="shared" si="7"/>
        <v>0</v>
      </c>
      <c r="L21" s="84">
        <f t="shared" si="7"/>
        <v>0</v>
      </c>
      <c r="M21" s="68">
        <f t="shared" si="7"/>
        <v>0</v>
      </c>
      <c r="N21" s="102">
        <f t="shared" si="8"/>
        <v>0</v>
      </c>
      <c r="O21" s="20">
        <f t="shared" si="6"/>
        <v>0</v>
      </c>
    </row>
    <row r="22" spans="1:15" ht="12.75" thickBot="1" x14ac:dyDescent="0.25">
      <c r="A22" s="509"/>
      <c r="B22" s="8" t="s">
        <v>12</v>
      </c>
      <c r="C22" s="495"/>
      <c r="D22" s="92">
        <f>D19+D20+D21</f>
        <v>0</v>
      </c>
      <c r="E22" s="93">
        <f t="shared" ref="E22:O22" si="9">E19+E20+E21</f>
        <v>0</v>
      </c>
      <c r="F22" s="79">
        <f t="shared" si="9"/>
        <v>0</v>
      </c>
      <c r="G22" s="99">
        <f t="shared" si="9"/>
        <v>0</v>
      </c>
      <c r="H22" s="92">
        <f t="shared" si="9"/>
        <v>0</v>
      </c>
      <c r="I22" s="93">
        <f t="shared" si="9"/>
        <v>0</v>
      </c>
      <c r="J22" s="79">
        <f t="shared" si="9"/>
        <v>0</v>
      </c>
      <c r="K22" s="99">
        <f t="shared" si="9"/>
        <v>0</v>
      </c>
      <c r="L22" s="92">
        <f t="shared" si="9"/>
        <v>0</v>
      </c>
      <c r="M22" s="93">
        <f t="shared" si="9"/>
        <v>0</v>
      </c>
      <c r="N22" s="77">
        <f t="shared" si="9"/>
        <v>0</v>
      </c>
      <c r="O22" s="10">
        <f t="shared" si="9"/>
        <v>0</v>
      </c>
    </row>
    <row r="23" spans="1:15" ht="12" customHeight="1" x14ac:dyDescent="0.2">
      <c r="A23" s="508" t="s">
        <v>35</v>
      </c>
      <c r="B23" s="5" t="s">
        <v>9</v>
      </c>
      <c r="C23" s="493" t="s">
        <v>16</v>
      </c>
      <c r="D23" s="83">
        <f>Ф_2!G187</f>
        <v>0</v>
      </c>
      <c r="E23" s="66">
        <f>Ф_2!H187</f>
        <v>0</v>
      </c>
      <c r="F23" s="83">
        <f>Ф_2!I187</f>
        <v>0</v>
      </c>
      <c r="G23" s="66">
        <f>Ф_2!J187</f>
        <v>0</v>
      </c>
      <c r="H23" s="83">
        <f>Ф_2!K187</f>
        <v>0</v>
      </c>
      <c r="I23" s="66">
        <f>Ф_2!L187</f>
        <v>0</v>
      </c>
      <c r="J23" s="83">
        <f>Ф_2!M187</f>
        <v>0</v>
      </c>
      <c r="K23" s="66">
        <f>Ф_2!N187</f>
        <v>0</v>
      </c>
      <c r="L23" s="83">
        <f>Ф_2!O187</f>
        <v>0</v>
      </c>
      <c r="M23" s="66">
        <f>Ф_2!P187</f>
        <v>0</v>
      </c>
      <c r="N23" s="101">
        <f>D23+F23+H23+J23+L23</f>
        <v>0</v>
      </c>
      <c r="O23" s="23">
        <f>E23+G23+I23+K23+M23</f>
        <v>0</v>
      </c>
    </row>
    <row r="24" spans="1:15" x14ac:dyDescent="0.2">
      <c r="A24" s="509"/>
      <c r="B24" s="7" t="s">
        <v>10</v>
      </c>
      <c r="C24" s="494"/>
      <c r="D24" s="84">
        <f>Ф_2!G188</f>
        <v>0</v>
      </c>
      <c r="E24" s="68">
        <f>Ф_2!H188</f>
        <v>0</v>
      </c>
      <c r="F24" s="84">
        <f>Ф_2!I188</f>
        <v>0</v>
      </c>
      <c r="G24" s="68">
        <f>Ф_2!J188</f>
        <v>0</v>
      </c>
      <c r="H24" s="84">
        <f>Ф_2!K188</f>
        <v>0</v>
      </c>
      <c r="I24" s="68">
        <f>Ф_2!L188</f>
        <v>0</v>
      </c>
      <c r="J24" s="84">
        <f>Ф_2!M188</f>
        <v>0</v>
      </c>
      <c r="K24" s="68">
        <f>Ф_2!N188</f>
        <v>0</v>
      </c>
      <c r="L24" s="84">
        <f>Ф_2!O188</f>
        <v>0</v>
      </c>
      <c r="M24" s="68">
        <f>Ф_2!P188</f>
        <v>0</v>
      </c>
      <c r="N24" s="28">
        <f t="shared" ref="N24:O25" si="10">D24+F24+H24+J24+L24</f>
        <v>0</v>
      </c>
      <c r="O24" s="20">
        <f t="shared" si="10"/>
        <v>0</v>
      </c>
    </row>
    <row r="25" spans="1:15" x14ac:dyDescent="0.2">
      <c r="A25" s="509"/>
      <c r="B25" s="7" t="s">
        <v>11</v>
      </c>
      <c r="C25" s="494"/>
      <c r="D25" s="84">
        <f>Ф_2!G189</f>
        <v>0</v>
      </c>
      <c r="E25" s="68">
        <f>Ф_2!H189</f>
        <v>0</v>
      </c>
      <c r="F25" s="84">
        <f>Ф_2!I189</f>
        <v>0</v>
      </c>
      <c r="G25" s="68">
        <f>Ф_2!J189</f>
        <v>0</v>
      </c>
      <c r="H25" s="84">
        <f>Ф_2!K189</f>
        <v>0</v>
      </c>
      <c r="I25" s="68">
        <f>Ф_2!L189</f>
        <v>0</v>
      </c>
      <c r="J25" s="84">
        <f>Ф_2!M189</f>
        <v>0</v>
      </c>
      <c r="K25" s="68">
        <f>Ф_2!N189</f>
        <v>0</v>
      </c>
      <c r="L25" s="84">
        <f>Ф_2!O189</f>
        <v>0</v>
      </c>
      <c r="M25" s="68">
        <f>Ф_2!P189</f>
        <v>0</v>
      </c>
      <c r="N25" s="102">
        <f t="shared" si="10"/>
        <v>0</v>
      </c>
      <c r="O25" s="20">
        <f t="shared" si="10"/>
        <v>0</v>
      </c>
    </row>
    <row r="26" spans="1:15" ht="12.75" thickBot="1" x14ac:dyDescent="0.25">
      <c r="A26" s="509"/>
      <c r="B26" s="8" t="s">
        <v>12</v>
      </c>
      <c r="C26" s="495"/>
      <c r="D26" s="92">
        <f>D23+D24+D25</f>
        <v>0</v>
      </c>
      <c r="E26" s="93">
        <f t="shared" ref="E26:O26" si="11">E23+E24+E25</f>
        <v>0</v>
      </c>
      <c r="F26" s="92">
        <f t="shared" si="11"/>
        <v>0</v>
      </c>
      <c r="G26" s="93">
        <f t="shared" si="11"/>
        <v>0</v>
      </c>
      <c r="H26" s="92">
        <f t="shared" si="11"/>
        <v>0</v>
      </c>
      <c r="I26" s="93">
        <f t="shared" si="11"/>
        <v>0</v>
      </c>
      <c r="J26" s="92">
        <f t="shared" si="11"/>
        <v>0</v>
      </c>
      <c r="K26" s="93">
        <f t="shared" si="11"/>
        <v>0</v>
      </c>
      <c r="L26" s="92">
        <f t="shared" si="11"/>
        <v>0</v>
      </c>
      <c r="M26" s="93">
        <f t="shared" si="11"/>
        <v>0</v>
      </c>
      <c r="N26" s="77">
        <f t="shared" si="11"/>
        <v>0</v>
      </c>
      <c r="O26" s="10">
        <f t="shared" si="11"/>
        <v>0</v>
      </c>
    </row>
    <row r="27" spans="1:15" x14ac:dyDescent="0.2">
      <c r="A27" s="509"/>
      <c r="B27" s="5" t="s">
        <v>9</v>
      </c>
      <c r="C27" s="493" t="s">
        <v>17</v>
      </c>
      <c r="D27" s="83">
        <f>Ф_2!G191</f>
        <v>0</v>
      </c>
      <c r="E27" s="66">
        <f>Ф_2!H191</f>
        <v>0</v>
      </c>
      <c r="F27" s="83">
        <f>Ф_2!I191</f>
        <v>0</v>
      </c>
      <c r="G27" s="66">
        <f>Ф_2!J191</f>
        <v>0</v>
      </c>
      <c r="H27" s="83">
        <f>Ф_2!K191</f>
        <v>0</v>
      </c>
      <c r="I27" s="66">
        <f>Ф_2!L191</f>
        <v>0</v>
      </c>
      <c r="J27" s="83">
        <f>Ф_2!M191</f>
        <v>0</v>
      </c>
      <c r="K27" s="66">
        <f>Ф_2!N191</f>
        <v>0</v>
      </c>
      <c r="L27" s="83">
        <f>Ф_2!O191</f>
        <v>0</v>
      </c>
      <c r="M27" s="66">
        <f>Ф_2!P191</f>
        <v>0</v>
      </c>
      <c r="N27" s="101">
        <f>D27+F27+H27+J27+L27</f>
        <v>0</v>
      </c>
      <c r="O27" s="23">
        <f t="shared" ref="O27:O29" si="12">E27+G27+I27+K27+M27</f>
        <v>0</v>
      </c>
    </row>
    <row r="28" spans="1:15" x14ac:dyDescent="0.2">
      <c r="A28" s="509"/>
      <c r="B28" s="7" t="s">
        <v>10</v>
      </c>
      <c r="C28" s="494"/>
      <c r="D28" s="84">
        <f>Ф_2!G192</f>
        <v>0</v>
      </c>
      <c r="E28" s="68">
        <f>Ф_2!H192</f>
        <v>0</v>
      </c>
      <c r="F28" s="84">
        <f>Ф_2!I192</f>
        <v>0</v>
      </c>
      <c r="G28" s="68">
        <f>Ф_2!J192</f>
        <v>0</v>
      </c>
      <c r="H28" s="84">
        <f>Ф_2!K192</f>
        <v>0</v>
      </c>
      <c r="I28" s="68">
        <f>Ф_2!L192</f>
        <v>0</v>
      </c>
      <c r="J28" s="84">
        <f>Ф_2!M192</f>
        <v>0</v>
      </c>
      <c r="K28" s="68">
        <f>Ф_2!N192</f>
        <v>0</v>
      </c>
      <c r="L28" s="84">
        <f>Ф_2!O192</f>
        <v>0</v>
      </c>
      <c r="M28" s="68">
        <f>Ф_2!P192</f>
        <v>0</v>
      </c>
      <c r="N28" s="28">
        <f t="shared" ref="N28:N29" si="13">D28+F28+H28+J28+L28</f>
        <v>0</v>
      </c>
      <c r="O28" s="20">
        <f t="shared" si="12"/>
        <v>0</v>
      </c>
    </row>
    <row r="29" spans="1:15" x14ac:dyDescent="0.2">
      <c r="A29" s="509"/>
      <c r="B29" s="7" t="s">
        <v>11</v>
      </c>
      <c r="C29" s="494"/>
      <c r="D29" s="84">
        <f>Ф_2!G193</f>
        <v>0</v>
      </c>
      <c r="E29" s="68">
        <f>Ф_2!H193</f>
        <v>0</v>
      </c>
      <c r="F29" s="84">
        <f>Ф_2!I193</f>
        <v>0</v>
      </c>
      <c r="G29" s="68">
        <f>Ф_2!J193</f>
        <v>0</v>
      </c>
      <c r="H29" s="84">
        <f>Ф_2!K193</f>
        <v>0</v>
      </c>
      <c r="I29" s="68">
        <f>Ф_2!L193</f>
        <v>0</v>
      </c>
      <c r="J29" s="84">
        <f>Ф_2!M193</f>
        <v>0</v>
      </c>
      <c r="K29" s="68">
        <f>Ф_2!N193</f>
        <v>0</v>
      </c>
      <c r="L29" s="84">
        <f>Ф_2!O193</f>
        <v>0</v>
      </c>
      <c r="M29" s="68">
        <f>Ф_2!P193</f>
        <v>0</v>
      </c>
      <c r="N29" s="102">
        <f t="shared" si="13"/>
        <v>0</v>
      </c>
      <c r="O29" s="20">
        <f t="shared" si="12"/>
        <v>0</v>
      </c>
    </row>
    <row r="30" spans="1:15" ht="12.75" thickBot="1" x14ac:dyDescent="0.25">
      <c r="A30" s="509"/>
      <c r="B30" s="8" t="s">
        <v>12</v>
      </c>
      <c r="C30" s="495"/>
      <c r="D30" s="85">
        <f>D27+D28+D29</f>
        <v>0</v>
      </c>
      <c r="E30" s="86">
        <f t="shared" ref="E30:O30" si="14">E27+E28+E29</f>
        <v>0</v>
      </c>
      <c r="F30" s="85">
        <f t="shared" si="14"/>
        <v>0</v>
      </c>
      <c r="G30" s="86">
        <f t="shared" si="14"/>
        <v>0</v>
      </c>
      <c r="H30" s="85">
        <f t="shared" si="14"/>
        <v>0</v>
      </c>
      <c r="I30" s="86">
        <f t="shared" si="14"/>
        <v>0</v>
      </c>
      <c r="J30" s="85">
        <f t="shared" si="14"/>
        <v>0</v>
      </c>
      <c r="K30" s="86">
        <f t="shared" si="14"/>
        <v>0</v>
      </c>
      <c r="L30" s="85">
        <f t="shared" si="14"/>
        <v>0</v>
      </c>
      <c r="M30" s="86">
        <f t="shared" si="14"/>
        <v>0</v>
      </c>
      <c r="N30" s="77">
        <f t="shared" si="14"/>
        <v>0</v>
      </c>
      <c r="O30" s="10">
        <f t="shared" si="14"/>
        <v>0</v>
      </c>
    </row>
    <row r="31" spans="1:15" x14ac:dyDescent="0.2">
      <c r="A31" s="509"/>
      <c r="B31" s="5" t="s">
        <v>9</v>
      </c>
      <c r="C31" s="493" t="s">
        <v>18</v>
      </c>
      <c r="D31" s="83">
        <f>D23+D27</f>
        <v>0</v>
      </c>
      <c r="E31" s="66">
        <f t="shared" ref="E31:M31" si="15">E23+E27</f>
        <v>0</v>
      </c>
      <c r="F31" s="71">
        <f t="shared" si="15"/>
        <v>0</v>
      </c>
      <c r="G31" s="96">
        <f t="shared" si="15"/>
        <v>0</v>
      </c>
      <c r="H31" s="83">
        <f t="shared" si="15"/>
        <v>0</v>
      </c>
      <c r="I31" s="66">
        <f t="shared" si="15"/>
        <v>0</v>
      </c>
      <c r="J31" s="71">
        <f t="shared" si="15"/>
        <v>0</v>
      </c>
      <c r="K31" s="96">
        <f t="shared" si="15"/>
        <v>0</v>
      </c>
      <c r="L31" s="83">
        <f t="shared" si="15"/>
        <v>0</v>
      </c>
      <c r="M31" s="66">
        <f t="shared" si="15"/>
        <v>0</v>
      </c>
      <c r="N31" s="101">
        <f>D31+F31+H31+J31+L31</f>
        <v>0</v>
      </c>
      <c r="O31" s="23">
        <f t="shared" ref="O31:O33" si="16">E31+G31+I31+K31+M31</f>
        <v>0</v>
      </c>
    </row>
    <row r="32" spans="1:15" x14ac:dyDescent="0.2">
      <c r="A32" s="509"/>
      <c r="B32" s="7" t="s">
        <v>10</v>
      </c>
      <c r="C32" s="494"/>
      <c r="D32" s="84">
        <f t="shared" ref="D32:M33" si="17">D24+D28</f>
        <v>0</v>
      </c>
      <c r="E32" s="68">
        <f t="shared" si="17"/>
        <v>0</v>
      </c>
      <c r="F32" s="72">
        <f t="shared" si="17"/>
        <v>0</v>
      </c>
      <c r="G32" s="97">
        <f t="shared" si="17"/>
        <v>0</v>
      </c>
      <c r="H32" s="84">
        <f t="shared" si="17"/>
        <v>0</v>
      </c>
      <c r="I32" s="68">
        <f t="shared" si="17"/>
        <v>0</v>
      </c>
      <c r="J32" s="72">
        <f t="shared" si="17"/>
        <v>0</v>
      </c>
      <c r="K32" s="97">
        <f t="shared" si="17"/>
        <v>0</v>
      </c>
      <c r="L32" s="84">
        <f t="shared" si="17"/>
        <v>0</v>
      </c>
      <c r="M32" s="68">
        <f t="shared" si="17"/>
        <v>0</v>
      </c>
      <c r="N32" s="28">
        <f t="shared" ref="N32:N33" si="18">D32+F32+H32+J32+L32</f>
        <v>0</v>
      </c>
      <c r="O32" s="20">
        <f t="shared" si="16"/>
        <v>0</v>
      </c>
    </row>
    <row r="33" spans="1:15" x14ac:dyDescent="0.2">
      <c r="A33" s="509"/>
      <c r="B33" s="7" t="s">
        <v>11</v>
      </c>
      <c r="C33" s="494"/>
      <c r="D33" s="84">
        <f t="shared" si="17"/>
        <v>0</v>
      </c>
      <c r="E33" s="68">
        <f t="shared" si="17"/>
        <v>0</v>
      </c>
      <c r="F33" s="72">
        <f t="shared" si="17"/>
        <v>0</v>
      </c>
      <c r="G33" s="97">
        <f t="shared" si="17"/>
        <v>0</v>
      </c>
      <c r="H33" s="84">
        <f t="shared" si="17"/>
        <v>0</v>
      </c>
      <c r="I33" s="68">
        <f t="shared" si="17"/>
        <v>0</v>
      </c>
      <c r="J33" s="72">
        <f t="shared" si="17"/>
        <v>0</v>
      </c>
      <c r="K33" s="97">
        <f t="shared" si="17"/>
        <v>0</v>
      </c>
      <c r="L33" s="84">
        <f t="shared" si="17"/>
        <v>0</v>
      </c>
      <c r="M33" s="68">
        <f t="shared" si="17"/>
        <v>0</v>
      </c>
      <c r="N33" s="102">
        <f t="shared" si="18"/>
        <v>0</v>
      </c>
      <c r="O33" s="20">
        <f t="shared" si="16"/>
        <v>0</v>
      </c>
    </row>
    <row r="34" spans="1:15" ht="12.75" thickBot="1" x14ac:dyDescent="0.25">
      <c r="A34" s="513"/>
      <c r="B34" s="8" t="s">
        <v>12</v>
      </c>
      <c r="C34" s="495"/>
      <c r="D34" s="85">
        <f>D31+D32+D33</f>
        <v>0</v>
      </c>
      <c r="E34" s="86">
        <f t="shared" ref="E34:O34" si="19">E31+E32+E33</f>
        <v>0</v>
      </c>
      <c r="F34" s="73">
        <f t="shared" si="19"/>
        <v>0</v>
      </c>
      <c r="G34" s="98">
        <f t="shared" si="19"/>
        <v>0</v>
      </c>
      <c r="H34" s="85">
        <f t="shared" si="19"/>
        <v>0</v>
      </c>
      <c r="I34" s="86">
        <f t="shared" si="19"/>
        <v>0</v>
      </c>
      <c r="J34" s="73">
        <f t="shared" si="19"/>
        <v>0</v>
      </c>
      <c r="K34" s="98">
        <f t="shared" si="19"/>
        <v>0</v>
      </c>
      <c r="L34" s="85">
        <f t="shared" si="19"/>
        <v>0</v>
      </c>
      <c r="M34" s="86">
        <f t="shared" si="19"/>
        <v>0</v>
      </c>
      <c r="N34" s="77">
        <f t="shared" si="19"/>
        <v>0</v>
      </c>
      <c r="O34" s="10">
        <f t="shared" si="19"/>
        <v>0</v>
      </c>
    </row>
    <row r="35" spans="1:15" ht="10.15" customHeight="1" x14ac:dyDescent="0.2">
      <c r="A35" s="133" t="s">
        <v>0</v>
      </c>
      <c r="B35" s="55"/>
      <c r="C35" s="55"/>
      <c r="D35" s="87"/>
      <c r="E35" s="56"/>
      <c r="F35" s="55"/>
      <c r="G35" s="55"/>
      <c r="H35" s="87"/>
      <c r="I35" s="56"/>
      <c r="J35" s="55"/>
      <c r="K35" s="55"/>
      <c r="L35" s="87"/>
      <c r="M35" s="56"/>
      <c r="N35" s="55"/>
      <c r="O35" s="56"/>
    </row>
    <row r="36" spans="1:15" x14ac:dyDescent="0.2">
      <c r="A36" s="134" t="s">
        <v>51</v>
      </c>
      <c r="B36" s="28" t="s">
        <v>30</v>
      </c>
      <c r="C36" s="62" t="s">
        <v>30</v>
      </c>
      <c r="D36" s="30" t="s">
        <v>30</v>
      </c>
      <c r="E36" s="20">
        <f>Ф_2!H200</f>
        <v>0</v>
      </c>
      <c r="F36" s="28" t="s">
        <v>30</v>
      </c>
      <c r="G36" s="34">
        <f>Ф_2!J200</f>
        <v>0</v>
      </c>
      <c r="H36" s="30" t="s">
        <v>30</v>
      </c>
      <c r="I36" s="20">
        <f>Ф_2!L200</f>
        <v>0</v>
      </c>
      <c r="J36" s="28" t="s">
        <v>30</v>
      </c>
      <c r="K36" s="34">
        <f>Ф_2!N200</f>
        <v>0</v>
      </c>
      <c r="L36" s="30" t="s">
        <v>30</v>
      </c>
      <c r="M36" s="20">
        <f>Ф_2!P200</f>
        <v>0</v>
      </c>
      <c r="N36" s="28" t="s">
        <v>30</v>
      </c>
      <c r="O36" s="20">
        <f>M36+K36+I36+G36+E36</f>
        <v>0</v>
      </c>
    </row>
    <row r="37" spans="1:15" ht="12.75" thickBot="1" x14ac:dyDescent="0.25">
      <c r="A37" s="136" t="s">
        <v>52</v>
      </c>
      <c r="B37" s="77" t="s">
        <v>30</v>
      </c>
      <c r="C37" s="69" t="s">
        <v>30</v>
      </c>
      <c r="D37" s="88" t="s">
        <v>30</v>
      </c>
      <c r="E37" s="26">
        <f>Ф_2!H201</f>
        <v>0</v>
      </c>
      <c r="F37" s="74" t="s">
        <v>30</v>
      </c>
      <c r="G37" s="247">
        <f>Ф_2!J201</f>
        <v>0</v>
      </c>
      <c r="H37" s="88" t="s">
        <v>30</v>
      </c>
      <c r="I37" s="26">
        <f>Ф_2!L201</f>
        <v>0</v>
      </c>
      <c r="J37" s="74" t="s">
        <v>30</v>
      </c>
      <c r="K37" s="247">
        <f>Ф_2!N201</f>
        <v>0</v>
      </c>
      <c r="L37" s="88" t="s">
        <v>30</v>
      </c>
      <c r="M37" s="26">
        <f>Ф_2!P201</f>
        <v>0</v>
      </c>
      <c r="N37" s="28" t="s">
        <v>30</v>
      </c>
      <c r="O37" s="10">
        <f t="shared" ref="O37" si="20">M37+K37+I37+G37+E37</f>
        <v>0</v>
      </c>
    </row>
    <row r="38" spans="1:15" ht="12" customHeight="1" x14ac:dyDescent="0.2">
      <c r="A38" s="508" t="s">
        <v>36</v>
      </c>
      <c r="B38" s="205" t="s">
        <v>9</v>
      </c>
      <c r="C38" s="547" t="s">
        <v>16</v>
      </c>
      <c r="D38" s="83">
        <f>Ф_2!G202</f>
        <v>0</v>
      </c>
      <c r="E38" s="66">
        <f>Ф_2!H202</f>
        <v>0</v>
      </c>
      <c r="F38" s="83">
        <f>Ф_2!I202</f>
        <v>0</v>
      </c>
      <c r="G38" s="66">
        <f>Ф_2!J202</f>
        <v>0</v>
      </c>
      <c r="H38" s="83">
        <f>Ф_2!K202</f>
        <v>0</v>
      </c>
      <c r="I38" s="66">
        <f>Ф_2!L202</f>
        <v>0</v>
      </c>
      <c r="J38" s="83">
        <f>Ф_2!M202</f>
        <v>0</v>
      </c>
      <c r="K38" s="66">
        <f>Ф_2!N202</f>
        <v>0</v>
      </c>
      <c r="L38" s="83">
        <f>Ф_2!O202</f>
        <v>0</v>
      </c>
      <c r="M38" s="66">
        <f>Ф_2!P202</f>
        <v>0</v>
      </c>
      <c r="N38" s="101">
        <f>D38+F38+H38+J38+L38</f>
        <v>0</v>
      </c>
      <c r="O38" s="23">
        <f>E38+G38+I38+K38+M38</f>
        <v>0</v>
      </c>
    </row>
    <row r="39" spans="1:15" x14ac:dyDescent="0.2">
      <c r="A39" s="509"/>
      <c r="B39" s="148" t="s">
        <v>10</v>
      </c>
      <c r="C39" s="548"/>
      <c r="D39" s="84">
        <f>Ф_2!G203</f>
        <v>0</v>
      </c>
      <c r="E39" s="68">
        <f>Ф_2!H203</f>
        <v>0</v>
      </c>
      <c r="F39" s="84">
        <f>Ф_2!I203</f>
        <v>0</v>
      </c>
      <c r="G39" s="68">
        <f>Ф_2!J203</f>
        <v>0</v>
      </c>
      <c r="H39" s="84">
        <f>Ф_2!K203</f>
        <v>0</v>
      </c>
      <c r="I39" s="68">
        <f>Ф_2!L203</f>
        <v>0</v>
      </c>
      <c r="J39" s="84">
        <f>Ф_2!M203</f>
        <v>0</v>
      </c>
      <c r="K39" s="68">
        <f>Ф_2!N203</f>
        <v>0</v>
      </c>
      <c r="L39" s="84">
        <f>Ф_2!O203</f>
        <v>0</v>
      </c>
      <c r="M39" s="68">
        <f>Ф_2!P203</f>
        <v>0</v>
      </c>
      <c r="N39" s="28">
        <f t="shared" ref="N39:O40" si="21">D39+F39+H39+J39+L39</f>
        <v>0</v>
      </c>
      <c r="O39" s="20">
        <f t="shared" si="21"/>
        <v>0</v>
      </c>
    </row>
    <row r="40" spans="1:15" x14ac:dyDescent="0.2">
      <c r="A40" s="509"/>
      <c r="B40" s="148" t="s">
        <v>11</v>
      </c>
      <c r="C40" s="548"/>
      <c r="D40" s="84">
        <f>Ф_2!G204</f>
        <v>0</v>
      </c>
      <c r="E40" s="68">
        <f>Ф_2!H204</f>
        <v>0</v>
      </c>
      <c r="F40" s="84">
        <f>Ф_2!I204</f>
        <v>0</v>
      </c>
      <c r="G40" s="68">
        <f>Ф_2!J204</f>
        <v>0</v>
      </c>
      <c r="H40" s="84">
        <f>Ф_2!K204</f>
        <v>0</v>
      </c>
      <c r="I40" s="68">
        <f>Ф_2!L204</f>
        <v>0</v>
      </c>
      <c r="J40" s="84">
        <f>Ф_2!M204</f>
        <v>0</v>
      </c>
      <c r="K40" s="68">
        <f>Ф_2!N204</f>
        <v>0</v>
      </c>
      <c r="L40" s="84">
        <f>Ф_2!O204</f>
        <v>0</v>
      </c>
      <c r="M40" s="68">
        <f>Ф_2!P204</f>
        <v>0</v>
      </c>
      <c r="N40" s="102">
        <f t="shared" si="21"/>
        <v>0</v>
      </c>
      <c r="O40" s="20">
        <f t="shared" si="21"/>
        <v>0</v>
      </c>
    </row>
    <row r="41" spans="1:15" ht="15.6" customHeight="1" thickBot="1" x14ac:dyDescent="0.25">
      <c r="A41" s="509"/>
      <c r="B41" s="149" t="s">
        <v>12</v>
      </c>
      <c r="C41" s="549"/>
      <c r="D41" s="85">
        <f>D38+D39+D40</f>
        <v>0</v>
      </c>
      <c r="E41" s="86">
        <f t="shared" ref="E41:O41" si="22">E38+E39+E40</f>
        <v>0</v>
      </c>
      <c r="F41" s="85">
        <f t="shared" si="22"/>
        <v>0</v>
      </c>
      <c r="G41" s="86">
        <f t="shared" si="22"/>
        <v>0</v>
      </c>
      <c r="H41" s="85">
        <f t="shared" si="22"/>
        <v>0</v>
      </c>
      <c r="I41" s="86">
        <f t="shared" si="22"/>
        <v>0</v>
      </c>
      <c r="J41" s="85">
        <f t="shared" si="22"/>
        <v>0</v>
      </c>
      <c r="K41" s="86">
        <f t="shared" si="22"/>
        <v>0</v>
      </c>
      <c r="L41" s="85">
        <f t="shared" si="22"/>
        <v>0</v>
      </c>
      <c r="M41" s="86">
        <f t="shared" si="22"/>
        <v>0</v>
      </c>
      <c r="N41" s="77">
        <f t="shared" si="22"/>
        <v>0</v>
      </c>
      <c r="O41" s="10">
        <f t="shared" si="22"/>
        <v>0</v>
      </c>
    </row>
    <row r="42" spans="1:15" x14ac:dyDescent="0.2">
      <c r="A42" s="509"/>
      <c r="B42" s="205" t="s">
        <v>9</v>
      </c>
      <c r="C42" s="547" t="s">
        <v>17</v>
      </c>
      <c r="D42" s="89">
        <f>Ф_2!G206</f>
        <v>0</v>
      </c>
      <c r="E42" s="248">
        <f>Ф_2!H206</f>
        <v>0</v>
      </c>
      <c r="F42" s="89">
        <f>Ф_2!I206</f>
        <v>0</v>
      </c>
      <c r="G42" s="248">
        <f>Ф_2!J206</f>
        <v>0</v>
      </c>
      <c r="H42" s="89">
        <f>Ф_2!K206</f>
        <v>0</v>
      </c>
      <c r="I42" s="248">
        <f>Ф_2!L206</f>
        <v>0</v>
      </c>
      <c r="J42" s="89">
        <f>Ф_2!M206</f>
        <v>0</v>
      </c>
      <c r="K42" s="248">
        <f>Ф_2!N206</f>
        <v>0</v>
      </c>
      <c r="L42" s="89">
        <f>Ф_2!O206</f>
        <v>0</v>
      </c>
      <c r="M42" s="248">
        <f>Ф_2!P206</f>
        <v>0</v>
      </c>
      <c r="N42" s="101">
        <f>D42+F42+H42+J42+L42</f>
        <v>0</v>
      </c>
      <c r="O42" s="23">
        <f t="shared" ref="O42:O44" si="23">E42+G42+I42+K42+M42</f>
        <v>0</v>
      </c>
    </row>
    <row r="43" spans="1:15" x14ac:dyDescent="0.2">
      <c r="A43" s="509"/>
      <c r="B43" s="148" t="s">
        <v>10</v>
      </c>
      <c r="C43" s="548"/>
      <c r="D43" s="84">
        <f>Ф_2!G207</f>
        <v>0</v>
      </c>
      <c r="E43" s="68">
        <f>Ф_2!H207</f>
        <v>0</v>
      </c>
      <c r="F43" s="84">
        <f>Ф_2!I207</f>
        <v>0</v>
      </c>
      <c r="G43" s="68">
        <f>Ф_2!J207</f>
        <v>0</v>
      </c>
      <c r="H43" s="84">
        <f>Ф_2!K207</f>
        <v>0</v>
      </c>
      <c r="I43" s="68">
        <f>Ф_2!L207</f>
        <v>0</v>
      </c>
      <c r="J43" s="84">
        <f>Ф_2!M207</f>
        <v>0</v>
      </c>
      <c r="K43" s="68">
        <f>Ф_2!N207</f>
        <v>0</v>
      </c>
      <c r="L43" s="84">
        <f>Ф_2!O207</f>
        <v>0</v>
      </c>
      <c r="M43" s="68">
        <f>Ф_2!P207</f>
        <v>0</v>
      </c>
      <c r="N43" s="28">
        <f t="shared" ref="N43:N44" si="24">D43+F43+H43+J43+L43</f>
        <v>0</v>
      </c>
      <c r="O43" s="20">
        <f t="shared" si="23"/>
        <v>0</v>
      </c>
    </row>
    <row r="44" spans="1:15" x14ac:dyDescent="0.2">
      <c r="A44" s="509"/>
      <c r="B44" s="148" t="s">
        <v>11</v>
      </c>
      <c r="C44" s="548"/>
      <c r="D44" s="84">
        <f>Ф_2!G208</f>
        <v>0</v>
      </c>
      <c r="E44" s="68">
        <f>Ф_2!H208</f>
        <v>0</v>
      </c>
      <c r="F44" s="84">
        <f>Ф_2!I208</f>
        <v>0</v>
      </c>
      <c r="G44" s="68">
        <f>Ф_2!J208</f>
        <v>0</v>
      </c>
      <c r="H44" s="84">
        <f>Ф_2!K208</f>
        <v>0</v>
      </c>
      <c r="I44" s="68">
        <f>Ф_2!L208</f>
        <v>0</v>
      </c>
      <c r="J44" s="84">
        <f>Ф_2!M208</f>
        <v>0</v>
      </c>
      <c r="K44" s="68">
        <f>Ф_2!N208</f>
        <v>0</v>
      </c>
      <c r="L44" s="84">
        <f>Ф_2!O208</f>
        <v>0</v>
      </c>
      <c r="M44" s="68">
        <f>Ф_2!P208</f>
        <v>0</v>
      </c>
      <c r="N44" s="102">
        <f t="shared" si="24"/>
        <v>0</v>
      </c>
      <c r="O44" s="20">
        <f t="shared" si="23"/>
        <v>0</v>
      </c>
    </row>
    <row r="45" spans="1:15" ht="16.149999999999999" customHeight="1" thickBot="1" x14ac:dyDescent="0.25">
      <c r="A45" s="509"/>
      <c r="B45" s="149" t="s">
        <v>12</v>
      </c>
      <c r="C45" s="549"/>
      <c r="D45" s="85">
        <f>D42+D43+D44</f>
        <v>0</v>
      </c>
      <c r="E45" s="86">
        <f t="shared" ref="E45:O45" si="25">E42+E43+E44</f>
        <v>0</v>
      </c>
      <c r="F45" s="85">
        <f t="shared" si="25"/>
        <v>0</v>
      </c>
      <c r="G45" s="86">
        <f t="shared" si="25"/>
        <v>0</v>
      </c>
      <c r="H45" s="85">
        <f t="shared" si="25"/>
        <v>0</v>
      </c>
      <c r="I45" s="86">
        <f t="shared" si="25"/>
        <v>0</v>
      </c>
      <c r="J45" s="85">
        <f t="shared" si="25"/>
        <v>0</v>
      </c>
      <c r="K45" s="86">
        <f t="shared" si="25"/>
        <v>0</v>
      </c>
      <c r="L45" s="85">
        <f t="shared" si="25"/>
        <v>0</v>
      </c>
      <c r="M45" s="86">
        <f t="shared" si="25"/>
        <v>0</v>
      </c>
      <c r="N45" s="77">
        <f t="shared" si="25"/>
        <v>0</v>
      </c>
      <c r="O45" s="10">
        <f t="shared" si="25"/>
        <v>0</v>
      </c>
    </row>
    <row r="46" spans="1:15" x14ac:dyDescent="0.2">
      <c r="A46" s="509"/>
      <c r="B46" s="5" t="s">
        <v>9</v>
      </c>
      <c r="C46" s="493" t="s">
        <v>18</v>
      </c>
      <c r="D46" s="83">
        <f>D38+D42</f>
        <v>0</v>
      </c>
      <c r="E46" s="66">
        <f t="shared" ref="E46:M46" si="26">E38+E42</f>
        <v>0</v>
      </c>
      <c r="F46" s="71">
        <f t="shared" si="26"/>
        <v>0</v>
      </c>
      <c r="G46" s="96">
        <f t="shared" si="26"/>
        <v>0</v>
      </c>
      <c r="H46" s="83">
        <f t="shared" si="26"/>
        <v>0</v>
      </c>
      <c r="I46" s="66">
        <f t="shared" si="26"/>
        <v>0</v>
      </c>
      <c r="J46" s="71">
        <f t="shared" si="26"/>
        <v>0</v>
      </c>
      <c r="K46" s="96">
        <f t="shared" si="26"/>
        <v>0</v>
      </c>
      <c r="L46" s="83">
        <f t="shared" si="26"/>
        <v>0</v>
      </c>
      <c r="M46" s="66">
        <f t="shared" si="26"/>
        <v>0</v>
      </c>
      <c r="N46" s="101">
        <f>D46+F46+H46+J46+L46</f>
        <v>0</v>
      </c>
      <c r="O46" s="23">
        <f t="shared" ref="O46:O48" si="27">E46+G46+I46+K46+M46</f>
        <v>0</v>
      </c>
    </row>
    <row r="47" spans="1:15" x14ac:dyDescent="0.2">
      <c r="A47" s="509"/>
      <c r="B47" s="7" t="s">
        <v>10</v>
      </c>
      <c r="C47" s="494"/>
      <c r="D47" s="84">
        <f t="shared" ref="D47:M48" si="28">D39+D43</f>
        <v>0</v>
      </c>
      <c r="E47" s="68">
        <f t="shared" si="28"/>
        <v>0</v>
      </c>
      <c r="F47" s="72">
        <f t="shared" si="28"/>
        <v>0</v>
      </c>
      <c r="G47" s="97">
        <f t="shared" si="28"/>
        <v>0</v>
      </c>
      <c r="H47" s="84">
        <f t="shared" si="28"/>
        <v>0</v>
      </c>
      <c r="I47" s="68">
        <f t="shared" si="28"/>
        <v>0</v>
      </c>
      <c r="J47" s="72">
        <f t="shared" si="28"/>
        <v>0</v>
      </c>
      <c r="K47" s="97">
        <f t="shared" si="28"/>
        <v>0</v>
      </c>
      <c r="L47" s="84">
        <f t="shared" si="28"/>
        <v>0</v>
      </c>
      <c r="M47" s="68">
        <f t="shared" si="28"/>
        <v>0</v>
      </c>
      <c r="N47" s="28">
        <f t="shared" ref="N47:N48" si="29">D47+F47+H47+J47+L47</f>
        <v>0</v>
      </c>
      <c r="O47" s="20">
        <f t="shared" si="27"/>
        <v>0</v>
      </c>
    </row>
    <row r="48" spans="1:15" x14ac:dyDescent="0.2">
      <c r="A48" s="509"/>
      <c r="B48" s="7" t="s">
        <v>11</v>
      </c>
      <c r="C48" s="494"/>
      <c r="D48" s="84">
        <f t="shared" si="28"/>
        <v>0</v>
      </c>
      <c r="E48" s="68">
        <f t="shared" si="28"/>
        <v>0</v>
      </c>
      <c r="F48" s="72">
        <f t="shared" si="28"/>
        <v>0</v>
      </c>
      <c r="G48" s="97">
        <f t="shared" si="28"/>
        <v>0</v>
      </c>
      <c r="H48" s="84">
        <f t="shared" si="28"/>
        <v>0</v>
      </c>
      <c r="I48" s="68">
        <f t="shared" si="28"/>
        <v>0</v>
      </c>
      <c r="J48" s="72">
        <f t="shared" si="28"/>
        <v>0</v>
      </c>
      <c r="K48" s="97">
        <f t="shared" si="28"/>
        <v>0</v>
      </c>
      <c r="L48" s="84">
        <f t="shared" si="28"/>
        <v>0</v>
      </c>
      <c r="M48" s="68">
        <f t="shared" si="28"/>
        <v>0</v>
      </c>
      <c r="N48" s="102">
        <f t="shared" si="29"/>
        <v>0</v>
      </c>
      <c r="O48" s="20">
        <f t="shared" si="27"/>
        <v>0</v>
      </c>
    </row>
    <row r="49" spans="1:15" ht="11.45" customHeight="1" thickBot="1" x14ac:dyDescent="0.25">
      <c r="A49" s="513"/>
      <c r="B49" s="8" t="s">
        <v>12</v>
      </c>
      <c r="C49" s="495"/>
      <c r="D49" s="85">
        <f>D46+D47+D48</f>
        <v>0</v>
      </c>
      <c r="E49" s="86">
        <f t="shared" ref="E49:O49" si="30">E46+E47+E48</f>
        <v>0</v>
      </c>
      <c r="F49" s="73">
        <f t="shared" si="30"/>
        <v>0</v>
      </c>
      <c r="G49" s="98">
        <f t="shared" si="30"/>
        <v>0</v>
      </c>
      <c r="H49" s="85">
        <f t="shared" si="30"/>
        <v>0</v>
      </c>
      <c r="I49" s="86">
        <f t="shared" si="30"/>
        <v>0</v>
      </c>
      <c r="J49" s="73">
        <f t="shared" si="30"/>
        <v>0</v>
      </c>
      <c r="K49" s="98">
        <f t="shared" si="30"/>
        <v>0</v>
      </c>
      <c r="L49" s="85">
        <f t="shared" si="30"/>
        <v>0</v>
      </c>
      <c r="M49" s="86">
        <f t="shared" si="30"/>
        <v>0</v>
      </c>
      <c r="N49" s="77">
        <f t="shared" si="30"/>
        <v>0</v>
      </c>
      <c r="O49" s="10">
        <f t="shared" si="30"/>
        <v>0</v>
      </c>
    </row>
    <row r="50" spans="1:15" ht="11.45" customHeight="1" thickBot="1" x14ac:dyDescent="0.25">
      <c r="A50" s="137">
        <v>1</v>
      </c>
      <c r="B50" s="106">
        <v>2</v>
      </c>
      <c r="C50" s="112">
        <v>3</v>
      </c>
      <c r="D50" s="106">
        <v>4</v>
      </c>
      <c r="E50" s="108">
        <v>5</v>
      </c>
      <c r="F50" s="113">
        <v>6</v>
      </c>
      <c r="G50" s="108">
        <v>7</v>
      </c>
      <c r="H50" s="114">
        <v>8</v>
      </c>
      <c r="I50" s="108">
        <v>9</v>
      </c>
      <c r="J50" s="113">
        <v>10</v>
      </c>
      <c r="K50" s="108">
        <v>11</v>
      </c>
      <c r="L50" s="114">
        <v>12</v>
      </c>
      <c r="M50" s="108">
        <v>13</v>
      </c>
      <c r="N50" s="106">
        <v>14</v>
      </c>
      <c r="O50" s="115">
        <v>15</v>
      </c>
    </row>
    <row r="51" spans="1:15" ht="11.45" customHeight="1" x14ac:dyDescent="0.2">
      <c r="A51" s="146" t="s">
        <v>1</v>
      </c>
      <c r="B51" s="138"/>
      <c r="C51" s="63"/>
      <c r="D51" s="104"/>
      <c r="E51" s="139"/>
      <c r="F51" s="138"/>
      <c r="G51" s="63"/>
      <c r="H51" s="104"/>
      <c r="I51" s="139"/>
      <c r="J51" s="138"/>
      <c r="K51" s="63"/>
      <c r="L51" s="104"/>
      <c r="M51" s="139"/>
      <c r="N51" s="138"/>
      <c r="O51" s="139"/>
    </row>
    <row r="52" spans="1:15" x14ac:dyDescent="0.2">
      <c r="A52" s="141" t="s">
        <v>51</v>
      </c>
      <c r="B52" s="28" t="s">
        <v>30</v>
      </c>
      <c r="C52" s="62" t="s">
        <v>30</v>
      </c>
      <c r="D52" s="30" t="s">
        <v>30</v>
      </c>
      <c r="E52" s="20">
        <f>Ф_2!H215</f>
        <v>0</v>
      </c>
      <c r="F52" s="30" t="s">
        <v>30</v>
      </c>
      <c r="G52" s="34">
        <f>Ф_2!J215</f>
        <v>0</v>
      </c>
      <c r="H52" s="30" t="s">
        <v>30</v>
      </c>
      <c r="I52" s="20">
        <f>Ф_2!L215</f>
        <v>0</v>
      </c>
      <c r="J52" s="30" t="s">
        <v>30</v>
      </c>
      <c r="K52" s="34">
        <f>Ф_2!N215</f>
        <v>0</v>
      </c>
      <c r="L52" s="30" t="s">
        <v>30</v>
      </c>
      <c r="M52" s="20">
        <f>Ф_2!P215</f>
        <v>0</v>
      </c>
      <c r="N52" s="30" t="s">
        <v>30</v>
      </c>
      <c r="O52" s="20">
        <f>E52+G52+I52+K52+M52</f>
        <v>0</v>
      </c>
    </row>
    <row r="53" spans="1:15" x14ac:dyDescent="0.2">
      <c r="A53" s="134" t="s">
        <v>52</v>
      </c>
      <c r="B53" s="28" t="s">
        <v>30</v>
      </c>
      <c r="C53" s="62" t="s">
        <v>30</v>
      </c>
      <c r="D53" s="30" t="s">
        <v>30</v>
      </c>
      <c r="E53" s="20">
        <f>Ф_2!H216</f>
        <v>0</v>
      </c>
      <c r="F53" s="30" t="s">
        <v>30</v>
      </c>
      <c r="G53" s="34">
        <f>Ф_2!J216</f>
        <v>0</v>
      </c>
      <c r="H53" s="30" t="s">
        <v>30</v>
      </c>
      <c r="I53" s="20">
        <f>Ф_2!L216</f>
        <v>0</v>
      </c>
      <c r="J53" s="30" t="s">
        <v>30</v>
      </c>
      <c r="K53" s="34">
        <f>Ф_2!N216</f>
        <v>0</v>
      </c>
      <c r="L53" s="30" t="s">
        <v>30</v>
      </c>
      <c r="M53" s="20">
        <f>Ф_2!P216</f>
        <v>0</v>
      </c>
      <c r="N53" s="30" t="s">
        <v>30</v>
      </c>
      <c r="O53" s="20">
        <f t="shared" ref="O53:O54" si="31">E53+G53+I53+K53+M53</f>
        <v>0</v>
      </c>
    </row>
    <row r="54" spans="1:15" ht="12.75" thickBot="1" x14ac:dyDescent="0.25">
      <c r="A54" s="135" t="s">
        <v>53</v>
      </c>
      <c r="B54" s="77" t="s">
        <v>30</v>
      </c>
      <c r="C54" s="70" t="s">
        <v>30</v>
      </c>
      <c r="D54" s="88" t="s">
        <v>30</v>
      </c>
      <c r="E54" s="26">
        <f>Ф_2!H217</f>
        <v>0</v>
      </c>
      <c r="F54" s="88" t="s">
        <v>30</v>
      </c>
      <c r="G54" s="247">
        <f>Ф_2!J217</f>
        <v>0</v>
      </c>
      <c r="H54" s="88" t="s">
        <v>30</v>
      </c>
      <c r="I54" s="26">
        <f>Ф_2!L217</f>
        <v>0</v>
      </c>
      <c r="J54" s="88" t="s">
        <v>30</v>
      </c>
      <c r="K54" s="247">
        <f>Ф_2!N217</f>
        <v>0</v>
      </c>
      <c r="L54" s="88" t="s">
        <v>30</v>
      </c>
      <c r="M54" s="26">
        <f>Ф_2!P217</f>
        <v>0</v>
      </c>
      <c r="N54" s="90" t="s">
        <v>30</v>
      </c>
      <c r="O54" s="10">
        <f t="shared" si="31"/>
        <v>0</v>
      </c>
    </row>
    <row r="55" spans="1:15" ht="12" customHeight="1" x14ac:dyDescent="0.2">
      <c r="A55" s="508" t="s">
        <v>8</v>
      </c>
      <c r="B55" s="15" t="s">
        <v>9</v>
      </c>
      <c r="C55" s="527" t="s">
        <v>16</v>
      </c>
      <c r="D55" s="29">
        <f>Ф_2!G218</f>
        <v>0</v>
      </c>
      <c r="E55" s="23">
        <f>Ф_2!H218</f>
        <v>0</v>
      </c>
      <c r="F55" s="29">
        <f>Ф_2!I218</f>
        <v>0</v>
      </c>
      <c r="G55" s="23">
        <f>Ф_2!J218</f>
        <v>0</v>
      </c>
      <c r="H55" s="29">
        <f>Ф_2!K218</f>
        <v>0</v>
      </c>
      <c r="I55" s="23">
        <f>Ф_2!L218</f>
        <v>0</v>
      </c>
      <c r="J55" s="29">
        <f>Ф_2!M218</f>
        <v>0</v>
      </c>
      <c r="K55" s="23">
        <f>Ф_2!N218</f>
        <v>0</v>
      </c>
      <c r="L55" s="29">
        <f>Ф_2!O218</f>
        <v>0</v>
      </c>
      <c r="M55" s="23">
        <f>Ф_2!P218</f>
        <v>0</v>
      </c>
      <c r="N55" s="101">
        <f>D55+F55+H55+J55+L55</f>
        <v>0</v>
      </c>
      <c r="O55" s="23">
        <f t="shared" ref="O55" si="32">E55+G55+I55+K55+M55</f>
        <v>0</v>
      </c>
    </row>
    <row r="56" spans="1:15" x14ac:dyDescent="0.2">
      <c r="A56" s="509"/>
      <c r="B56" s="13" t="s">
        <v>10</v>
      </c>
      <c r="C56" s="528"/>
      <c r="D56" s="30">
        <f>Ф_2!G219</f>
        <v>0</v>
      </c>
      <c r="E56" s="20">
        <f>Ф_2!H219</f>
        <v>0</v>
      </c>
      <c r="F56" s="30">
        <f>Ф_2!I219</f>
        <v>0</v>
      </c>
      <c r="G56" s="20">
        <f>Ф_2!J219</f>
        <v>0</v>
      </c>
      <c r="H56" s="30">
        <f>Ф_2!K219</f>
        <v>0</v>
      </c>
      <c r="I56" s="20">
        <f>Ф_2!L219</f>
        <v>0</v>
      </c>
      <c r="J56" s="30">
        <f>Ф_2!M219</f>
        <v>0</v>
      </c>
      <c r="K56" s="20">
        <f>Ф_2!N219</f>
        <v>0</v>
      </c>
      <c r="L56" s="30">
        <f>Ф_2!O219</f>
        <v>0</v>
      </c>
      <c r="M56" s="20">
        <f>Ф_2!P219</f>
        <v>0</v>
      </c>
      <c r="N56" s="28">
        <f t="shared" ref="N56:O57" si="33">D56+F56+H56+J56+L56</f>
        <v>0</v>
      </c>
      <c r="O56" s="20">
        <f>E56+G56+I56+K56+M56</f>
        <v>0</v>
      </c>
    </row>
    <row r="57" spans="1:15" x14ac:dyDescent="0.2">
      <c r="A57" s="509"/>
      <c r="B57" s="13" t="s">
        <v>11</v>
      </c>
      <c r="C57" s="528"/>
      <c r="D57" s="30">
        <f>Ф_2!G220</f>
        <v>0</v>
      </c>
      <c r="E57" s="20">
        <f>Ф_2!H220</f>
        <v>0</v>
      </c>
      <c r="F57" s="30">
        <f>Ф_2!I220</f>
        <v>0</v>
      </c>
      <c r="G57" s="20">
        <f>Ф_2!J220</f>
        <v>0</v>
      </c>
      <c r="H57" s="30">
        <f>Ф_2!K220</f>
        <v>0</v>
      </c>
      <c r="I57" s="20">
        <f>Ф_2!L220</f>
        <v>0</v>
      </c>
      <c r="J57" s="30">
        <f>Ф_2!M220</f>
        <v>0</v>
      </c>
      <c r="K57" s="20">
        <f>Ф_2!N220</f>
        <v>0</v>
      </c>
      <c r="L57" s="30">
        <f>Ф_2!O220</f>
        <v>0</v>
      </c>
      <c r="M57" s="20">
        <f>Ф_2!P220</f>
        <v>0</v>
      </c>
      <c r="N57" s="102">
        <f t="shared" si="33"/>
        <v>0</v>
      </c>
      <c r="O57" s="20">
        <f t="shared" si="33"/>
        <v>0</v>
      </c>
    </row>
    <row r="58" spans="1:15" ht="12.75" thickBot="1" x14ac:dyDescent="0.25">
      <c r="A58" s="509"/>
      <c r="B58" s="14" t="s">
        <v>12</v>
      </c>
      <c r="C58" s="529"/>
      <c r="D58" s="90">
        <f>D55+D56+D57</f>
        <v>0</v>
      </c>
      <c r="E58" s="10">
        <f t="shared" ref="E58:O58" si="34">E55+E56+E57</f>
        <v>0</v>
      </c>
      <c r="F58" s="90">
        <f t="shared" si="34"/>
        <v>0</v>
      </c>
      <c r="G58" s="10">
        <f t="shared" si="34"/>
        <v>0</v>
      </c>
      <c r="H58" s="90">
        <f t="shared" si="34"/>
        <v>0</v>
      </c>
      <c r="I58" s="10">
        <f t="shared" si="34"/>
        <v>0</v>
      </c>
      <c r="J58" s="90">
        <f t="shared" si="34"/>
        <v>0</v>
      </c>
      <c r="K58" s="10">
        <f t="shared" si="34"/>
        <v>0</v>
      </c>
      <c r="L58" s="90">
        <f t="shared" si="34"/>
        <v>0</v>
      </c>
      <c r="M58" s="10">
        <f t="shared" si="34"/>
        <v>0</v>
      </c>
      <c r="N58" s="77">
        <f t="shared" si="34"/>
        <v>0</v>
      </c>
      <c r="O58" s="10">
        <f t="shared" si="34"/>
        <v>0</v>
      </c>
    </row>
    <row r="59" spans="1:15" ht="12" customHeight="1" x14ac:dyDescent="0.2">
      <c r="A59" s="509"/>
      <c r="B59" s="15" t="s">
        <v>9</v>
      </c>
      <c r="C59" s="527" t="s">
        <v>17</v>
      </c>
      <c r="D59" s="91">
        <f>Ф_2!G222</f>
        <v>0</v>
      </c>
      <c r="E59" s="24">
        <f>Ф_2!H222</f>
        <v>0</v>
      </c>
      <c r="F59" s="91">
        <f>Ф_2!I222</f>
        <v>0</v>
      </c>
      <c r="G59" s="24">
        <f>Ф_2!J222</f>
        <v>0</v>
      </c>
      <c r="H59" s="91">
        <f>Ф_2!K222</f>
        <v>0</v>
      </c>
      <c r="I59" s="24">
        <f>Ф_2!L222</f>
        <v>0</v>
      </c>
      <c r="J59" s="91">
        <f>Ф_2!M222</f>
        <v>0</v>
      </c>
      <c r="K59" s="24">
        <f>Ф_2!N222</f>
        <v>0</v>
      </c>
      <c r="L59" s="91">
        <f>Ф_2!O222</f>
        <v>0</v>
      </c>
      <c r="M59" s="24">
        <f>Ф_2!P222</f>
        <v>0</v>
      </c>
      <c r="N59" s="101">
        <f>D59+F59+H59+J59+L59</f>
        <v>0</v>
      </c>
      <c r="O59" s="23">
        <f>E59+G59+I59+K59+M59</f>
        <v>0</v>
      </c>
    </row>
    <row r="60" spans="1:15" x14ac:dyDescent="0.2">
      <c r="A60" s="509"/>
      <c r="B60" s="13" t="s">
        <v>10</v>
      </c>
      <c r="C60" s="528"/>
      <c r="D60" s="30">
        <f>Ф_2!G223</f>
        <v>0</v>
      </c>
      <c r="E60" s="20">
        <f>Ф_2!H223</f>
        <v>0</v>
      </c>
      <c r="F60" s="30">
        <f>Ф_2!I223</f>
        <v>0</v>
      </c>
      <c r="G60" s="20">
        <f>Ф_2!J223</f>
        <v>0</v>
      </c>
      <c r="H60" s="30">
        <f>Ф_2!K223</f>
        <v>0</v>
      </c>
      <c r="I60" s="20">
        <f>Ф_2!L223</f>
        <v>0</v>
      </c>
      <c r="J60" s="30">
        <f>Ф_2!M223</f>
        <v>0</v>
      </c>
      <c r="K60" s="20">
        <f>Ф_2!N223</f>
        <v>0</v>
      </c>
      <c r="L60" s="30">
        <f>Ф_2!O223</f>
        <v>0</v>
      </c>
      <c r="M60" s="20">
        <f>Ф_2!P223</f>
        <v>0</v>
      </c>
      <c r="N60" s="28">
        <f t="shared" ref="N60" si="35">D60+F60+H60+J60+L60</f>
        <v>0</v>
      </c>
      <c r="O60" s="20">
        <f>E60+G60+I60+K60+M60</f>
        <v>0</v>
      </c>
    </row>
    <row r="61" spans="1:15" x14ac:dyDescent="0.2">
      <c r="A61" s="509"/>
      <c r="B61" s="13" t="s">
        <v>11</v>
      </c>
      <c r="C61" s="528"/>
      <c r="D61" s="30">
        <f>Ф_2!G224</f>
        <v>0</v>
      </c>
      <c r="E61" s="20">
        <f>Ф_2!H224</f>
        <v>0</v>
      </c>
      <c r="F61" s="30">
        <f>Ф_2!I224</f>
        <v>0</v>
      </c>
      <c r="G61" s="20">
        <f>Ф_2!J224</f>
        <v>0</v>
      </c>
      <c r="H61" s="30">
        <f>Ф_2!K224</f>
        <v>0</v>
      </c>
      <c r="I61" s="20">
        <f>Ф_2!L224</f>
        <v>0</v>
      </c>
      <c r="J61" s="30">
        <f>Ф_2!M224</f>
        <v>0</v>
      </c>
      <c r="K61" s="20">
        <f>Ф_2!N224</f>
        <v>0</v>
      </c>
      <c r="L61" s="30">
        <f>Ф_2!O224</f>
        <v>0</v>
      </c>
      <c r="M61" s="20">
        <f>Ф_2!P224</f>
        <v>0</v>
      </c>
      <c r="N61" s="102">
        <f>D61+F61+H61+J61+L61</f>
        <v>0</v>
      </c>
      <c r="O61" s="20">
        <f>E61+G61+I61+K61+M61</f>
        <v>0</v>
      </c>
    </row>
    <row r="62" spans="1:15" ht="12.75" thickBot="1" x14ac:dyDescent="0.25">
      <c r="A62" s="509"/>
      <c r="B62" s="14" t="s">
        <v>12</v>
      </c>
      <c r="C62" s="529"/>
      <c r="D62" s="90">
        <f t="shared" ref="D62:M62" si="36">D59+D60+D61</f>
        <v>0</v>
      </c>
      <c r="E62" s="10">
        <f t="shared" si="36"/>
        <v>0</v>
      </c>
      <c r="F62" s="90">
        <f t="shared" si="36"/>
        <v>0</v>
      </c>
      <c r="G62" s="10">
        <f t="shared" si="36"/>
        <v>0</v>
      </c>
      <c r="H62" s="90">
        <f t="shared" si="36"/>
        <v>0</v>
      </c>
      <c r="I62" s="10">
        <f t="shared" si="36"/>
        <v>0</v>
      </c>
      <c r="J62" s="90">
        <f t="shared" si="36"/>
        <v>0</v>
      </c>
      <c r="K62" s="10">
        <f t="shared" si="36"/>
        <v>0</v>
      </c>
      <c r="L62" s="90">
        <f t="shared" si="36"/>
        <v>0</v>
      </c>
      <c r="M62" s="10">
        <f t="shared" si="36"/>
        <v>0</v>
      </c>
      <c r="N62" s="77">
        <f t="shared" ref="N62:O62" si="37">N59+N60+N61</f>
        <v>0</v>
      </c>
      <c r="O62" s="10">
        <f t="shared" si="37"/>
        <v>0</v>
      </c>
    </row>
    <row r="63" spans="1:15" ht="12" customHeight="1" x14ac:dyDescent="0.2">
      <c r="A63" s="509"/>
      <c r="B63" s="15" t="s">
        <v>9</v>
      </c>
      <c r="C63" s="527" t="s">
        <v>18</v>
      </c>
      <c r="D63" s="29">
        <f t="shared" ref="D63:M63" si="38">D55+D59</f>
        <v>0</v>
      </c>
      <c r="E63" s="23">
        <f t="shared" si="38"/>
        <v>0</v>
      </c>
      <c r="F63" s="76">
        <f t="shared" si="38"/>
        <v>0</v>
      </c>
      <c r="G63" s="38">
        <f t="shared" si="38"/>
        <v>0</v>
      </c>
      <c r="H63" s="29">
        <f t="shared" si="38"/>
        <v>0</v>
      </c>
      <c r="I63" s="23">
        <f t="shared" si="38"/>
        <v>0</v>
      </c>
      <c r="J63" s="29">
        <f t="shared" si="38"/>
        <v>0</v>
      </c>
      <c r="K63" s="23">
        <f t="shared" si="38"/>
        <v>0</v>
      </c>
      <c r="L63" s="29">
        <f t="shared" si="38"/>
        <v>0</v>
      </c>
      <c r="M63" s="23">
        <f t="shared" si="38"/>
        <v>0</v>
      </c>
      <c r="N63" s="129">
        <f>D63+F63+H63+J63+L63</f>
        <v>0</v>
      </c>
      <c r="O63" s="23">
        <f t="shared" ref="O63:O65" si="39">E63+G63+I63+K63+M63</f>
        <v>0</v>
      </c>
    </row>
    <row r="64" spans="1:15" x14ac:dyDescent="0.2">
      <c r="A64" s="509"/>
      <c r="B64" s="13" t="s">
        <v>10</v>
      </c>
      <c r="C64" s="528"/>
      <c r="D64" s="30">
        <f t="shared" ref="D64:M64" si="40">D56+D60</f>
        <v>0</v>
      </c>
      <c r="E64" s="20">
        <f t="shared" si="40"/>
        <v>0</v>
      </c>
      <c r="F64" s="28">
        <f t="shared" si="40"/>
        <v>0</v>
      </c>
      <c r="G64" s="34">
        <f t="shared" ref="G64:L64" si="41">G56+G60</f>
        <v>0</v>
      </c>
      <c r="H64" s="30">
        <f t="shared" si="41"/>
        <v>0</v>
      </c>
      <c r="I64" s="20">
        <f t="shared" si="41"/>
        <v>0</v>
      </c>
      <c r="J64" s="30">
        <f t="shared" si="41"/>
        <v>0</v>
      </c>
      <c r="K64" s="20">
        <f t="shared" si="41"/>
        <v>0</v>
      </c>
      <c r="L64" s="30">
        <f t="shared" si="41"/>
        <v>0</v>
      </c>
      <c r="M64" s="20">
        <f t="shared" si="40"/>
        <v>0</v>
      </c>
      <c r="N64" s="30">
        <f t="shared" ref="N64:N65" si="42">D64+F64+H64+J64+L64</f>
        <v>0</v>
      </c>
      <c r="O64" s="20">
        <f t="shared" si="39"/>
        <v>0</v>
      </c>
    </row>
    <row r="65" spans="1:21" x14ac:dyDescent="0.2">
      <c r="A65" s="509"/>
      <c r="B65" s="13" t="s">
        <v>11</v>
      </c>
      <c r="C65" s="528"/>
      <c r="D65" s="30">
        <f t="shared" ref="D65:M65" si="43">D57+D61</f>
        <v>0</v>
      </c>
      <c r="E65" s="20">
        <f t="shared" si="43"/>
        <v>0</v>
      </c>
      <c r="F65" s="28">
        <f t="shared" si="43"/>
        <v>0</v>
      </c>
      <c r="G65" s="34">
        <f t="shared" si="43"/>
        <v>0</v>
      </c>
      <c r="H65" s="30">
        <f t="shared" si="43"/>
        <v>0</v>
      </c>
      <c r="I65" s="20">
        <f t="shared" si="43"/>
        <v>0</v>
      </c>
      <c r="J65" s="30">
        <f t="shared" si="43"/>
        <v>0</v>
      </c>
      <c r="K65" s="20">
        <f t="shared" si="43"/>
        <v>0</v>
      </c>
      <c r="L65" s="30">
        <f t="shared" si="43"/>
        <v>0</v>
      </c>
      <c r="M65" s="20">
        <f t="shared" si="43"/>
        <v>0</v>
      </c>
      <c r="N65" s="130">
        <f t="shared" si="42"/>
        <v>0</v>
      </c>
      <c r="O65" s="20">
        <f t="shared" si="39"/>
        <v>0</v>
      </c>
    </row>
    <row r="66" spans="1:21" ht="12.75" thickBot="1" x14ac:dyDescent="0.25">
      <c r="A66" s="513"/>
      <c r="B66" s="14" t="s">
        <v>12</v>
      </c>
      <c r="C66" s="529"/>
      <c r="D66" s="90">
        <f>D63+D64+D65</f>
        <v>0</v>
      </c>
      <c r="E66" s="10">
        <f t="shared" ref="E66:O66" si="44">E63+E64+E65</f>
        <v>0</v>
      </c>
      <c r="F66" s="77">
        <f t="shared" si="44"/>
        <v>0</v>
      </c>
      <c r="G66" s="39">
        <f t="shared" si="44"/>
        <v>0</v>
      </c>
      <c r="H66" s="90">
        <f t="shared" si="44"/>
        <v>0</v>
      </c>
      <c r="I66" s="10">
        <f t="shared" si="44"/>
        <v>0</v>
      </c>
      <c r="J66" s="90">
        <f t="shared" si="44"/>
        <v>0</v>
      </c>
      <c r="K66" s="10">
        <f t="shared" si="44"/>
        <v>0</v>
      </c>
      <c r="L66" s="90">
        <f t="shared" si="44"/>
        <v>0</v>
      </c>
      <c r="M66" s="10">
        <f t="shared" si="44"/>
        <v>0</v>
      </c>
      <c r="N66" s="90">
        <f t="shared" si="44"/>
        <v>0</v>
      </c>
      <c r="O66" s="10">
        <f t="shared" si="44"/>
        <v>0</v>
      </c>
    </row>
    <row r="69" spans="1:21" x14ac:dyDescent="0.2">
      <c r="B69" s="1" t="s">
        <v>41</v>
      </c>
    </row>
    <row r="71" spans="1:21" x14ac:dyDescent="0.2">
      <c r="A71" s="201"/>
      <c r="E71" s="43"/>
      <c r="N71" s="2"/>
      <c r="O71" s="2"/>
      <c r="P71" s="2"/>
      <c r="Q71" s="2"/>
      <c r="R71" s="2"/>
      <c r="S71" s="207"/>
      <c r="T71" s="207"/>
      <c r="U71" s="207"/>
    </row>
    <row r="72" spans="1:21" x14ac:dyDescent="0.2">
      <c r="A72" s="201"/>
      <c r="E72" s="43"/>
      <c r="N72" s="2"/>
      <c r="O72" s="2"/>
      <c r="P72" s="2"/>
      <c r="Q72" s="2"/>
      <c r="R72" s="2"/>
      <c r="S72" s="207"/>
      <c r="T72" s="207"/>
      <c r="U72" s="207"/>
    </row>
  </sheetData>
  <mergeCells count="28">
    <mergeCell ref="A55:A66"/>
    <mergeCell ref="C55:C58"/>
    <mergeCell ref="C59:C62"/>
    <mergeCell ref="C63:C66"/>
    <mergeCell ref="A23:A34"/>
    <mergeCell ref="C23:C26"/>
    <mergeCell ref="C27:C30"/>
    <mergeCell ref="C31:C34"/>
    <mergeCell ref="A38:A49"/>
    <mergeCell ref="C38:C41"/>
    <mergeCell ref="C42:C45"/>
    <mergeCell ref="C46:C49"/>
    <mergeCell ref="A11:A22"/>
    <mergeCell ref="C11:C14"/>
    <mergeCell ref="C15:C18"/>
    <mergeCell ref="C19:C22"/>
    <mergeCell ref="L8:M8"/>
    <mergeCell ref="N8:O8"/>
    <mergeCell ref="A4:O4"/>
    <mergeCell ref="A5:O5"/>
    <mergeCell ref="A6:O6"/>
    <mergeCell ref="A8:A9"/>
    <mergeCell ref="B8:B9"/>
    <mergeCell ref="C8:C9"/>
    <mergeCell ref="D8:E8"/>
    <mergeCell ref="F8:G8"/>
    <mergeCell ref="H8:I8"/>
    <mergeCell ref="J8:K8"/>
  </mergeCells>
  <pageMargins left="0" right="0" top="0" bottom="0" header="0.31496062992125984" footer="0.31496062992125984"/>
  <pageSetup paperSize="9" scale="9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workbookViewId="0">
      <selection activeCell="K19" sqref="K19"/>
    </sheetView>
  </sheetViews>
  <sheetFormatPr defaultRowHeight="12" x14ac:dyDescent="0.2"/>
  <cols>
    <col min="1" max="1" width="9.33203125" style="1" customWidth="1"/>
    <col min="2" max="2" width="6.5" style="1" customWidth="1"/>
    <col min="3" max="3" width="4.5" style="11" bestFit="1" customWidth="1"/>
    <col min="4" max="6" width="4.5" style="11" hidden="1" customWidth="1"/>
    <col min="7" max="7" width="8.1640625" style="2" customWidth="1"/>
    <col min="8" max="8" width="5.33203125" style="43" customWidth="1"/>
    <col min="9" max="9" width="15.6640625" style="2" customWidth="1"/>
    <col min="10" max="10" width="8.1640625" style="2" customWidth="1"/>
    <col min="11" max="11" width="5.33203125" style="2" customWidth="1"/>
    <col min="12" max="12" width="15.6640625" style="2" customWidth="1"/>
    <col min="13" max="13" width="8.1640625" style="2" customWidth="1"/>
    <col min="14" max="14" width="5.33203125" style="2" customWidth="1"/>
    <col min="15" max="15" width="15.6640625" style="2" customWidth="1"/>
    <col min="16" max="16" width="8.1640625" style="2" customWidth="1"/>
    <col min="17" max="17" width="5.33203125" style="2" customWidth="1"/>
    <col min="18" max="18" width="15.6640625" style="2" customWidth="1"/>
    <col min="19" max="19" width="8.1640625" style="2" customWidth="1"/>
    <col min="20" max="20" width="5.33203125" style="2" customWidth="1"/>
    <col min="21" max="21" width="15.6640625" style="2" customWidth="1"/>
    <col min="22" max="22" width="8.1640625" style="207" customWidth="1"/>
    <col min="23" max="23" width="5.33203125" style="207" customWidth="1"/>
    <col min="24" max="24" width="18.33203125" style="207" customWidth="1"/>
  </cols>
  <sheetData>
    <row r="1" spans="1:24" x14ac:dyDescent="0.2">
      <c r="X1" s="207" t="s">
        <v>58</v>
      </c>
    </row>
    <row r="2" spans="1:24" x14ac:dyDescent="0.2">
      <c r="A2" s="1" t="str">
        <f>Ф_2!A2</f>
        <v>{org_name}</v>
      </c>
      <c r="W2" s="415" t="s">
        <v>209</v>
      </c>
      <c r="X2" s="207" t="str">
        <f>Ф_2!R2</f>
        <v>{date_print}</v>
      </c>
    </row>
    <row r="3" spans="1:24" ht="6.75" customHeight="1" x14ac:dyDescent="0.2">
      <c r="W3" s="415"/>
    </row>
    <row r="4" spans="1:24" ht="15.75" x14ac:dyDescent="0.25">
      <c r="A4" s="521" t="s">
        <v>28</v>
      </c>
      <c r="B4" s="521"/>
      <c r="C4" s="521"/>
      <c r="D4" s="521"/>
      <c r="E4" s="521"/>
      <c r="F4" s="521"/>
      <c r="G4" s="521"/>
      <c r="H4" s="521"/>
      <c r="I4" s="521"/>
      <c r="J4" s="521"/>
      <c r="K4" s="521"/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1"/>
      <c r="X4" s="521"/>
    </row>
    <row r="5" spans="1:24" ht="12.6" customHeight="1" x14ac:dyDescent="0.25">
      <c r="A5" s="514" t="s">
        <v>49</v>
      </c>
      <c r="B5" s="514"/>
      <c r="C5" s="514"/>
      <c r="D5" s="514"/>
      <c r="E5" s="514"/>
      <c r="F5" s="514"/>
      <c r="G5" s="514"/>
      <c r="H5" s="514"/>
      <c r="I5" s="514"/>
      <c r="J5" s="514"/>
      <c r="K5" s="514"/>
      <c r="L5" s="514"/>
      <c r="M5" s="514"/>
      <c r="N5" s="514"/>
      <c r="O5" s="514"/>
      <c r="P5" s="514"/>
      <c r="Q5" s="514"/>
      <c r="R5" s="514"/>
      <c r="S5" s="514"/>
      <c r="T5" s="514"/>
      <c r="U5" s="514"/>
      <c r="V5" s="514"/>
      <c r="W5" s="514"/>
      <c r="X5" s="514"/>
    </row>
    <row r="6" spans="1:24" ht="15.75" x14ac:dyDescent="0.25">
      <c r="A6" s="514" t="str">
        <f>Ф_2!A6</f>
        <v>за период с {date_report_begin} г.  по  {date_report_end} г.</v>
      </c>
      <c r="B6" s="514"/>
      <c r="C6" s="514"/>
      <c r="D6" s="514"/>
      <c r="E6" s="514"/>
      <c r="F6" s="514"/>
      <c r="G6" s="514"/>
      <c r="H6" s="514"/>
      <c r="I6" s="514"/>
      <c r="J6" s="514"/>
      <c r="K6" s="514"/>
      <c r="L6" s="514"/>
      <c r="M6" s="514"/>
      <c r="N6" s="514"/>
      <c r="O6" s="514"/>
      <c r="P6" s="514"/>
      <c r="Q6" s="514"/>
      <c r="R6" s="514"/>
      <c r="S6" s="514"/>
      <c r="T6" s="514"/>
      <c r="U6" s="514"/>
      <c r="V6" s="514"/>
      <c r="W6" s="514"/>
      <c r="X6" s="514"/>
    </row>
    <row r="7" spans="1:24" ht="11.45" customHeight="1" thickBot="1" x14ac:dyDescent="0.25">
      <c r="A7" s="27"/>
      <c r="B7" s="27"/>
      <c r="C7" s="27"/>
      <c r="D7" s="27"/>
      <c r="E7" s="27"/>
      <c r="F7" s="27"/>
      <c r="G7" s="27"/>
      <c r="H7" s="44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2.75" thickBot="1" x14ac:dyDescent="0.25">
      <c r="A8" s="540" t="s">
        <v>24</v>
      </c>
      <c r="B8" s="542" t="s">
        <v>25</v>
      </c>
      <c r="C8" s="512"/>
      <c r="D8" s="392"/>
      <c r="E8" s="392"/>
      <c r="F8" s="392"/>
      <c r="G8" s="516" t="str">
        <f>Ф_2!G8</f>
        <v>Брест</v>
      </c>
      <c r="H8" s="518"/>
      <c r="I8" s="517"/>
      <c r="J8" s="518" t="str">
        <f>Ф_2!I8</f>
        <v>Кобрин</v>
      </c>
      <c r="K8" s="518"/>
      <c r="L8" s="518"/>
      <c r="M8" s="516" t="str">
        <f>Ф_2!K8</f>
        <v>Каменец</v>
      </c>
      <c r="N8" s="518"/>
      <c r="O8" s="517"/>
      <c r="P8" s="518" t="str">
        <f>Ф_2!M8</f>
        <v>Жабинка</v>
      </c>
      <c r="Q8" s="518"/>
      <c r="R8" s="518"/>
      <c r="S8" s="516" t="str">
        <f>Ф_2!O8</f>
        <v>Малорита</v>
      </c>
      <c r="T8" s="518"/>
      <c r="U8" s="517"/>
      <c r="V8" s="518" t="str">
        <f>Ф_2!Q8</f>
        <v>ИТОГО</v>
      </c>
      <c r="W8" s="518"/>
      <c r="X8" s="517"/>
    </row>
    <row r="9" spans="1:24" ht="46.15" customHeight="1" thickBot="1" x14ac:dyDescent="0.25">
      <c r="A9" s="541"/>
      <c r="B9" s="543"/>
      <c r="C9" s="503"/>
      <c r="D9" s="393"/>
      <c r="E9" s="393"/>
      <c r="F9" s="393"/>
      <c r="G9" s="82" t="s">
        <v>44</v>
      </c>
      <c r="H9" s="45" t="s">
        <v>45</v>
      </c>
      <c r="I9" s="64" t="s">
        <v>46</v>
      </c>
      <c r="J9" s="40" t="s">
        <v>44</v>
      </c>
      <c r="K9" s="45" t="s">
        <v>45</v>
      </c>
      <c r="L9" s="95" t="s">
        <v>46</v>
      </c>
      <c r="M9" s="82" t="s">
        <v>44</v>
      </c>
      <c r="N9" s="45" t="s">
        <v>45</v>
      </c>
      <c r="O9" s="64" t="s">
        <v>46</v>
      </c>
      <c r="P9" s="40" t="s">
        <v>44</v>
      </c>
      <c r="Q9" s="45" t="s">
        <v>45</v>
      </c>
      <c r="R9" s="95" t="s">
        <v>46</v>
      </c>
      <c r="S9" s="82" t="s">
        <v>44</v>
      </c>
      <c r="T9" s="45" t="s">
        <v>45</v>
      </c>
      <c r="U9" s="64" t="s">
        <v>46</v>
      </c>
      <c r="V9" s="40" t="s">
        <v>44</v>
      </c>
      <c r="W9" s="45" t="s">
        <v>45</v>
      </c>
      <c r="X9" s="64" t="s">
        <v>46</v>
      </c>
    </row>
    <row r="10" spans="1:24" ht="13.9" customHeight="1" thickBot="1" x14ac:dyDescent="0.25">
      <c r="A10" s="118">
        <v>1</v>
      </c>
      <c r="B10" s="117">
        <v>2</v>
      </c>
      <c r="C10" s="120">
        <v>3</v>
      </c>
      <c r="D10" s="417"/>
      <c r="E10" s="417"/>
      <c r="F10" s="417"/>
      <c r="G10" s="121">
        <v>4</v>
      </c>
      <c r="H10" s="123">
        <v>5</v>
      </c>
      <c r="I10" s="122">
        <v>6</v>
      </c>
      <c r="J10" s="119">
        <v>7</v>
      </c>
      <c r="K10" s="123">
        <v>8</v>
      </c>
      <c r="L10" s="124">
        <v>9</v>
      </c>
      <c r="M10" s="121">
        <v>10</v>
      </c>
      <c r="N10" s="123">
        <v>11</v>
      </c>
      <c r="O10" s="122">
        <v>12</v>
      </c>
      <c r="P10" s="119">
        <v>13</v>
      </c>
      <c r="Q10" s="123">
        <v>14</v>
      </c>
      <c r="R10" s="124">
        <v>15</v>
      </c>
      <c r="S10" s="121">
        <v>16</v>
      </c>
      <c r="T10" s="123">
        <v>17</v>
      </c>
      <c r="U10" s="122">
        <v>18</v>
      </c>
      <c r="V10" s="119">
        <v>19</v>
      </c>
      <c r="W10" s="123">
        <v>20</v>
      </c>
      <c r="X10" s="122">
        <v>21</v>
      </c>
    </row>
    <row r="11" spans="1:24" x14ac:dyDescent="0.2">
      <c r="A11" s="508" t="s">
        <v>6</v>
      </c>
      <c r="B11" s="5" t="s">
        <v>9</v>
      </c>
      <c r="C11" s="493" t="s">
        <v>16</v>
      </c>
      <c r="D11" s="418"/>
      <c r="E11" s="418"/>
      <c r="F11" s="418"/>
      <c r="G11" s="145">
        <f>Ф_3!G176</f>
        <v>0</v>
      </c>
      <c r="H11" s="51" t="e">
        <f>G11/Ф_2!G175*100</f>
        <v>#DIV/0!</v>
      </c>
      <c r="I11" s="198">
        <f>Ф_3!I176</f>
        <v>0</v>
      </c>
      <c r="J11" s="249">
        <f>Ф_3!J176</f>
        <v>0</v>
      </c>
      <c r="K11" s="51" t="e">
        <f>J11/Ф_2!J175*100</f>
        <v>#DIV/0!</v>
      </c>
      <c r="L11" s="200">
        <f>Ф_3!L176</f>
        <v>0</v>
      </c>
      <c r="M11" s="145">
        <f>Ф_3!M176</f>
        <v>0</v>
      </c>
      <c r="N11" s="51" t="e">
        <f>M11/Ф_2!M175*100</f>
        <v>#DIV/0!</v>
      </c>
      <c r="O11" s="198">
        <f>Ф_3!O176</f>
        <v>0</v>
      </c>
      <c r="P11" s="249">
        <f>Ф_3!P176</f>
        <v>0</v>
      </c>
      <c r="Q11" s="51" t="e">
        <f>P11/Ф_2!P175*100</f>
        <v>#DIV/0!</v>
      </c>
      <c r="R11" s="200">
        <f>Ф_3!M176</f>
        <v>0</v>
      </c>
      <c r="S11" s="250">
        <f>Ф_3!S176</f>
        <v>0</v>
      </c>
      <c r="T11" s="51" t="e">
        <f>S11/Ф_2!S175*100</f>
        <v>#DIV/0!</v>
      </c>
      <c r="U11" s="198">
        <f>Ф_3!U176</f>
        <v>0</v>
      </c>
      <c r="V11" s="101">
        <f>G11+J11+M11+P11+S11</f>
        <v>0</v>
      </c>
      <c r="W11" s="51" t="e">
        <f>V11/Ф_2!V175*100</f>
        <v>#DIV/0!</v>
      </c>
      <c r="X11" s="161">
        <f>I11+L11+O11+R11+U11</f>
        <v>0</v>
      </c>
    </row>
    <row r="12" spans="1:24" x14ac:dyDescent="0.2">
      <c r="A12" s="509"/>
      <c r="B12" s="7" t="s">
        <v>10</v>
      </c>
      <c r="C12" s="494"/>
      <c r="D12" s="419"/>
      <c r="E12" s="419"/>
      <c r="F12" s="419"/>
      <c r="G12" s="84">
        <f>Ф_3!G177</f>
        <v>0</v>
      </c>
      <c r="H12" s="49" t="e">
        <f>G12/Ф_2!G176*100</f>
        <v>#DIV/0!</v>
      </c>
      <c r="I12" s="155">
        <f>Ф_3!I177</f>
        <v>0</v>
      </c>
      <c r="J12" s="72">
        <f>Ф_3!J177</f>
        <v>0</v>
      </c>
      <c r="K12" s="49" t="e">
        <f>J12/Ф_2!J176*100</f>
        <v>#DIV/0!</v>
      </c>
      <c r="L12" s="167">
        <f>Ф_3!L177</f>
        <v>0</v>
      </c>
      <c r="M12" s="84">
        <f>Ф_3!M177</f>
        <v>0</v>
      </c>
      <c r="N12" s="49" t="e">
        <f>M12/Ф_2!M176*100</f>
        <v>#DIV/0!</v>
      </c>
      <c r="O12" s="155">
        <f>Ф_3!O177</f>
        <v>0</v>
      </c>
      <c r="P12" s="72">
        <f>Ф_3!P177</f>
        <v>0</v>
      </c>
      <c r="Q12" s="49" t="e">
        <f>P12/Ф_2!P176*100</f>
        <v>#DIV/0!</v>
      </c>
      <c r="R12" s="167">
        <f>Ф_3!M177</f>
        <v>0</v>
      </c>
      <c r="S12" s="252">
        <f>Ф_3!S177</f>
        <v>0</v>
      </c>
      <c r="T12" s="49" t="e">
        <f>S12/Ф_2!S176*100</f>
        <v>#DIV/0!</v>
      </c>
      <c r="U12" s="155">
        <f>Ф_3!U177</f>
        <v>0</v>
      </c>
      <c r="V12" s="28">
        <f>G12+J12+M12+P12+S12</f>
        <v>0</v>
      </c>
      <c r="W12" s="49" t="e">
        <f>V12/Ф_2!V176*100</f>
        <v>#DIV/0!</v>
      </c>
      <c r="X12" s="158">
        <f>I12+L12+O12+R12+U12</f>
        <v>0</v>
      </c>
    </row>
    <row r="13" spans="1:24" x14ac:dyDescent="0.2">
      <c r="A13" s="509"/>
      <c r="B13" s="7" t="s">
        <v>11</v>
      </c>
      <c r="C13" s="494"/>
      <c r="D13" s="419"/>
      <c r="E13" s="419"/>
      <c r="F13" s="419"/>
      <c r="G13" s="89">
        <f>Ф_3!G178</f>
        <v>0</v>
      </c>
      <c r="H13" s="49" t="e">
        <f>G13/Ф_2!G177*100</f>
        <v>#DIV/0!</v>
      </c>
      <c r="I13" s="160">
        <f>Ф_3!I178</f>
        <v>0</v>
      </c>
      <c r="J13" s="75">
        <f>Ф_3!J178</f>
        <v>0</v>
      </c>
      <c r="K13" s="49" t="e">
        <f>J13/Ф_2!J177*100</f>
        <v>#DIV/0!</v>
      </c>
      <c r="L13" s="172">
        <f>Ф_3!L178</f>
        <v>0</v>
      </c>
      <c r="M13" s="89">
        <f>Ф_3!M178</f>
        <v>0</v>
      </c>
      <c r="N13" s="49" t="e">
        <f>M13/Ф_2!M177*100</f>
        <v>#DIV/0!</v>
      </c>
      <c r="O13" s="160">
        <f>Ф_3!O178</f>
        <v>0</v>
      </c>
      <c r="P13" s="75">
        <f>Ф_3!P178</f>
        <v>0</v>
      </c>
      <c r="Q13" s="49" t="e">
        <f>P13/Ф_2!P177*100</f>
        <v>#DIV/0!</v>
      </c>
      <c r="R13" s="172">
        <f>Ф_3!M178</f>
        <v>0</v>
      </c>
      <c r="S13" s="251">
        <f>Ф_3!S178</f>
        <v>0</v>
      </c>
      <c r="T13" s="49" t="e">
        <f>S13/Ф_2!S177*100</f>
        <v>#DIV/0!</v>
      </c>
      <c r="U13" s="160">
        <f>Ф_3!U178</f>
        <v>0</v>
      </c>
      <c r="V13" s="102">
        <f>G13+J13+M13+P13+S13</f>
        <v>0</v>
      </c>
      <c r="W13" s="49" t="e">
        <f>V13/Ф_2!V177*100</f>
        <v>#DIV/0!</v>
      </c>
      <c r="X13" s="158">
        <f>I13+L13+O13+R13+U13</f>
        <v>0</v>
      </c>
    </row>
    <row r="14" spans="1:24" ht="12.75" thickBot="1" x14ac:dyDescent="0.25">
      <c r="A14" s="509"/>
      <c r="B14" s="8" t="s">
        <v>12</v>
      </c>
      <c r="C14" s="495"/>
      <c r="D14" s="420"/>
      <c r="E14" s="420"/>
      <c r="F14" s="420"/>
      <c r="G14" s="85">
        <f>G11+G12+G13</f>
        <v>0</v>
      </c>
      <c r="H14" s="50" t="e">
        <f>G14/Ф_2!G178*100</f>
        <v>#DIV/0!</v>
      </c>
      <c r="I14" s="156">
        <f t="shared" ref="I14:X14" si="0">I11+I12+I13</f>
        <v>0</v>
      </c>
      <c r="J14" s="73">
        <f t="shared" si="0"/>
        <v>0</v>
      </c>
      <c r="K14" s="50" t="e">
        <f>J14/Ф_2!J178*100</f>
        <v>#DIV/0!</v>
      </c>
      <c r="L14" s="168">
        <f t="shared" si="0"/>
        <v>0</v>
      </c>
      <c r="M14" s="85">
        <f t="shared" si="0"/>
        <v>0</v>
      </c>
      <c r="N14" s="50" t="e">
        <f>M14/Ф_2!M178*100</f>
        <v>#DIV/0!</v>
      </c>
      <c r="O14" s="156">
        <f t="shared" si="0"/>
        <v>0</v>
      </c>
      <c r="P14" s="73">
        <f t="shared" si="0"/>
        <v>0</v>
      </c>
      <c r="Q14" s="50" t="e">
        <f>P14/Ф_2!P178*100</f>
        <v>#DIV/0!</v>
      </c>
      <c r="R14" s="168">
        <f t="shared" si="0"/>
        <v>0</v>
      </c>
      <c r="S14" s="85">
        <f t="shared" si="0"/>
        <v>0</v>
      </c>
      <c r="T14" s="50" t="e">
        <f>S14/Ф_2!S178*100</f>
        <v>#DIV/0!</v>
      </c>
      <c r="U14" s="156">
        <f t="shared" si="0"/>
        <v>0</v>
      </c>
      <c r="V14" s="77">
        <f t="shared" si="0"/>
        <v>0</v>
      </c>
      <c r="W14" s="50" t="e">
        <f>V14/Ф_2!V178*100</f>
        <v>#DIV/0!</v>
      </c>
      <c r="X14" s="162">
        <f t="shared" si="0"/>
        <v>0</v>
      </c>
    </row>
    <row r="15" spans="1:24" x14ac:dyDescent="0.2">
      <c r="A15" s="509"/>
      <c r="B15" s="5" t="s">
        <v>9</v>
      </c>
      <c r="C15" s="493" t="s">
        <v>17</v>
      </c>
      <c r="D15" s="418"/>
      <c r="E15" s="418"/>
      <c r="F15" s="418"/>
      <c r="G15" s="145">
        <f>Ф_3!G180</f>
        <v>0</v>
      </c>
      <c r="H15" s="52" t="e">
        <f>G15/Ф_2!G179*100</f>
        <v>#DIV/0!</v>
      </c>
      <c r="I15" s="198">
        <f>Ф_3!I180</f>
        <v>0</v>
      </c>
      <c r="J15" s="249">
        <f>Ф_3!J180</f>
        <v>0</v>
      </c>
      <c r="K15" s="52" t="e">
        <f>J15/Ф_2!J179*100</f>
        <v>#DIV/0!</v>
      </c>
      <c r="L15" s="200">
        <f>Ф_3!L180</f>
        <v>0</v>
      </c>
      <c r="M15" s="145">
        <f>Ф_3!M180</f>
        <v>0</v>
      </c>
      <c r="N15" s="52" t="e">
        <f>M15/Ф_2!M179*100</f>
        <v>#DIV/0!</v>
      </c>
      <c r="O15" s="198">
        <f>Ф_3!O180</f>
        <v>0</v>
      </c>
      <c r="P15" s="249">
        <f>Ф_3!P180</f>
        <v>0</v>
      </c>
      <c r="Q15" s="52" t="e">
        <f>P15/Ф_2!P179*100</f>
        <v>#DIV/0!</v>
      </c>
      <c r="R15" s="200">
        <f>Ф_3!R180</f>
        <v>0</v>
      </c>
      <c r="S15" s="145">
        <f>Ф_3!S180</f>
        <v>0</v>
      </c>
      <c r="T15" s="52" t="e">
        <f>S15/Ф_2!S179*100</f>
        <v>#DIV/0!</v>
      </c>
      <c r="U15" s="198">
        <f>Ф_3!U180</f>
        <v>0</v>
      </c>
      <c r="V15" s="101">
        <f>G15+J15+M15+P15+S15</f>
        <v>0</v>
      </c>
      <c r="W15" s="51" t="e">
        <f>V15/Ф_2!V179*100</f>
        <v>#DIV/0!</v>
      </c>
      <c r="X15" s="161">
        <f>I15+L15+O15+R15+U15</f>
        <v>0</v>
      </c>
    </row>
    <row r="16" spans="1:24" x14ac:dyDescent="0.2">
      <c r="A16" s="509"/>
      <c r="B16" s="7" t="s">
        <v>10</v>
      </c>
      <c r="C16" s="494"/>
      <c r="D16" s="419"/>
      <c r="E16" s="419"/>
      <c r="F16" s="419"/>
      <c r="G16" s="84">
        <f>Ф_3!G181</f>
        <v>0</v>
      </c>
      <c r="H16" s="49" t="e">
        <f>G16/Ф_2!G180*100</f>
        <v>#DIV/0!</v>
      </c>
      <c r="I16" s="155">
        <f>Ф_3!I181</f>
        <v>0</v>
      </c>
      <c r="J16" s="72">
        <f>Ф_3!J181</f>
        <v>0</v>
      </c>
      <c r="K16" s="49" t="e">
        <f>J16/Ф_2!J180*100</f>
        <v>#DIV/0!</v>
      </c>
      <c r="L16" s="167">
        <f>Ф_3!L181</f>
        <v>0</v>
      </c>
      <c r="M16" s="84">
        <f>Ф_3!M181</f>
        <v>0</v>
      </c>
      <c r="N16" s="49" t="e">
        <f>M16/Ф_2!M180*100</f>
        <v>#DIV/0!</v>
      </c>
      <c r="O16" s="155">
        <f>Ф_3!O181</f>
        <v>0</v>
      </c>
      <c r="P16" s="72">
        <f>Ф_3!P181</f>
        <v>0</v>
      </c>
      <c r="Q16" s="49" t="e">
        <f>P16/Ф_2!P180*100</f>
        <v>#DIV/0!</v>
      </c>
      <c r="R16" s="167">
        <f>Ф_3!R181</f>
        <v>0</v>
      </c>
      <c r="S16" s="84">
        <f>Ф_3!S181</f>
        <v>0</v>
      </c>
      <c r="T16" s="49" t="e">
        <f>S16/Ф_2!S180*100</f>
        <v>#DIV/0!</v>
      </c>
      <c r="U16" s="155">
        <f>Ф_3!U181</f>
        <v>0</v>
      </c>
      <c r="V16" s="28">
        <f>G16+J16+M16+P16+S16</f>
        <v>0</v>
      </c>
      <c r="W16" s="49" t="e">
        <f>V16/Ф_2!V180*100</f>
        <v>#DIV/0!</v>
      </c>
      <c r="X16" s="158">
        <f>I16+L16+O16+R16+U16</f>
        <v>0</v>
      </c>
    </row>
    <row r="17" spans="1:24" x14ac:dyDescent="0.2">
      <c r="A17" s="509"/>
      <c r="B17" s="7" t="s">
        <v>11</v>
      </c>
      <c r="C17" s="494"/>
      <c r="D17" s="419"/>
      <c r="E17" s="419"/>
      <c r="F17" s="419"/>
      <c r="G17" s="89">
        <f>Ф_3!G182</f>
        <v>0</v>
      </c>
      <c r="H17" s="53" t="e">
        <f>G17/Ф_2!G181*100</f>
        <v>#DIV/0!</v>
      </c>
      <c r="I17" s="160">
        <f>Ф_3!I182</f>
        <v>0</v>
      </c>
      <c r="J17" s="75">
        <f>Ф_3!J182</f>
        <v>0</v>
      </c>
      <c r="K17" s="53" t="e">
        <f>J17/Ф_2!J181*100</f>
        <v>#DIV/0!</v>
      </c>
      <c r="L17" s="172">
        <f>Ф_3!L182</f>
        <v>0</v>
      </c>
      <c r="M17" s="89">
        <f>Ф_3!M182</f>
        <v>0</v>
      </c>
      <c r="N17" s="53" t="e">
        <f>M17/Ф_2!M181*100</f>
        <v>#DIV/0!</v>
      </c>
      <c r="O17" s="160">
        <f>Ф_3!O182</f>
        <v>0</v>
      </c>
      <c r="P17" s="75">
        <f>Ф_3!P182</f>
        <v>0</v>
      </c>
      <c r="Q17" s="53" t="e">
        <f>P17/Ф_2!P181*100</f>
        <v>#DIV/0!</v>
      </c>
      <c r="R17" s="172">
        <f>Ф_3!R182</f>
        <v>0</v>
      </c>
      <c r="S17" s="89">
        <f>Ф_3!S182</f>
        <v>0</v>
      </c>
      <c r="T17" s="53" t="e">
        <f>S17/Ф_2!S181*100</f>
        <v>#DIV/0!</v>
      </c>
      <c r="U17" s="160">
        <f>Ф_3!U182</f>
        <v>0</v>
      </c>
      <c r="V17" s="102">
        <f>G17+J17+M17+P17+S17</f>
        <v>0</v>
      </c>
      <c r="W17" s="49" t="e">
        <f>V17/Ф_2!V181*100</f>
        <v>#DIV/0!</v>
      </c>
      <c r="X17" s="158">
        <f>I17+L17+O17+R17+U17</f>
        <v>0</v>
      </c>
    </row>
    <row r="18" spans="1:24" ht="12.75" thickBot="1" x14ac:dyDescent="0.25">
      <c r="A18" s="509"/>
      <c r="B18" s="8" t="s">
        <v>12</v>
      </c>
      <c r="C18" s="495"/>
      <c r="D18" s="420"/>
      <c r="E18" s="420"/>
      <c r="F18" s="420"/>
      <c r="G18" s="85">
        <f>G15+G16+G17</f>
        <v>0</v>
      </c>
      <c r="H18" s="50" t="e">
        <f>G18/Ф_2!G182*100</f>
        <v>#DIV/0!</v>
      </c>
      <c r="I18" s="156">
        <f t="shared" ref="I18:X18" si="1">I15+I16+I17</f>
        <v>0</v>
      </c>
      <c r="J18" s="73">
        <f t="shared" si="1"/>
        <v>0</v>
      </c>
      <c r="K18" s="50" t="e">
        <f>J18/Ф_2!J182*100</f>
        <v>#DIV/0!</v>
      </c>
      <c r="L18" s="168">
        <f t="shared" si="1"/>
        <v>0</v>
      </c>
      <c r="M18" s="85">
        <f t="shared" si="1"/>
        <v>0</v>
      </c>
      <c r="N18" s="50" t="e">
        <f>M18/Ф_2!M182*100</f>
        <v>#DIV/0!</v>
      </c>
      <c r="O18" s="156">
        <f t="shared" si="1"/>
        <v>0</v>
      </c>
      <c r="P18" s="73">
        <f t="shared" si="1"/>
        <v>0</v>
      </c>
      <c r="Q18" s="50" t="e">
        <f>P18/Ф_2!P182*100</f>
        <v>#DIV/0!</v>
      </c>
      <c r="R18" s="168">
        <f t="shared" si="1"/>
        <v>0</v>
      </c>
      <c r="S18" s="85">
        <f t="shared" si="1"/>
        <v>0</v>
      </c>
      <c r="T18" s="50" t="e">
        <f>S18/Ф_2!S182*100</f>
        <v>#DIV/0!</v>
      </c>
      <c r="U18" s="156">
        <f t="shared" si="1"/>
        <v>0</v>
      </c>
      <c r="V18" s="77">
        <f t="shared" si="1"/>
        <v>0</v>
      </c>
      <c r="W18" s="50" t="e">
        <f>V18/Ф_2!V182*100</f>
        <v>#DIV/0!</v>
      </c>
      <c r="X18" s="162">
        <f t="shared" si="1"/>
        <v>0</v>
      </c>
    </row>
    <row r="19" spans="1:24" x14ac:dyDescent="0.2">
      <c r="A19" s="509"/>
      <c r="B19" s="5" t="s">
        <v>9</v>
      </c>
      <c r="C19" s="493" t="s">
        <v>18</v>
      </c>
      <c r="D19" s="418"/>
      <c r="E19" s="418"/>
      <c r="F19" s="418"/>
      <c r="G19" s="83">
        <f>G11+G15</f>
        <v>0</v>
      </c>
      <c r="H19" s="53" t="e">
        <f>G19/Ф_2!G183*100</f>
        <v>#DIV/0!</v>
      </c>
      <c r="I19" s="154">
        <f t="shared" ref="I19:U19" si="2">I11+I15</f>
        <v>0</v>
      </c>
      <c r="J19" s="71">
        <f t="shared" si="2"/>
        <v>0</v>
      </c>
      <c r="K19" s="53" t="e">
        <f>J19/Ф_2!J183*100</f>
        <v>#DIV/0!</v>
      </c>
      <c r="L19" s="166">
        <f t="shared" si="2"/>
        <v>0</v>
      </c>
      <c r="M19" s="83">
        <f t="shared" si="2"/>
        <v>0</v>
      </c>
      <c r="N19" s="53" t="e">
        <f>M19/Ф_2!M183*100</f>
        <v>#DIV/0!</v>
      </c>
      <c r="O19" s="154">
        <f t="shared" si="2"/>
        <v>0</v>
      </c>
      <c r="P19" s="71">
        <f t="shared" si="2"/>
        <v>0</v>
      </c>
      <c r="Q19" s="53" t="e">
        <f>P19/Ф_2!P183*100</f>
        <v>#DIV/0!</v>
      </c>
      <c r="R19" s="166">
        <f t="shared" si="2"/>
        <v>0</v>
      </c>
      <c r="S19" s="83">
        <f t="shared" si="2"/>
        <v>0</v>
      </c>
      <c r="T19" s="53" t="e">
        <f>S19/Ф_2!S183*100</f>
        <v>#DIV/0!</v>
      </c>
      <c r="U19" s="154">
        <f t="shared" si="2"/>
        <v>0</v>
      </c>
      <c r="V19" s="101">
        <f>G19+J19+M19+P19+S19</f>
        <v>0</v>
      </c>
      <c r="W19" s="53" t="e">
        <f>V19/Ф_2!V183*100</f>
        <v>#DIV/0!</v>
      </c>
      <c r="X19" s="161">
        <f>I19+L19+O19+R19+U19</f>
        <v>0</v>
      </c>
    </row>
    <row r="20" spans="1:24" x14ac:dyDescent="0.2">
      <c r="A20" s="509"/>
      <c r="B20" s="7" t="s">
        <v>10</v>
      </c>
      <c r="C20" s="494"/>
      <c r="D20" s="419"/>
      <c r="E20" s="419"/>
      <c r="F20" s="419"/>
      <c r="G20" s="84">
        <f t="shared" ref="G20:U21" si="3">G12+G16</f>
        <v>0</v>
      </c>
      <c r="H20" s="49" t="e">
        <f>G20/Ф_2!G184*100</f>
        <v>#DIV/0!</v>
      </c>
      <c r="I20" s="155">
        <f t="shared" si="3"/>
        <v>0</v>
      </c>
      <c r="J20" s="72">
        <f t="shared" si="3"/>
        <v>0</v>
      </c>
      <c r="K20" s="49" t="e">
        <f>J20/Ф_2!J184*100</f>
        <v>#DIV/0!</v>
      </c>
      <c r="L20" s="167">
        <f t="shared" si="3"/>
        <v>0</v>
      </c>
      <c r="M20" s="84">
        <f t="shared" si="3"/>
        <v>0</v>
      </c>
      <c r="N20" s="49" t="e">
        <f>M20/Ф_2!M184*100</f>
        <v>#DIV/0!</v>
      </c>
      <c r="O20" s="155">
        <f t="shared" si="3"/>
        <v>0</v>
      </c>
      <c r="P20" s="72">
        <f t="shared" si="3"/>
        <v>0</v>
      </c>
      <c r="Q20" s="49" t="e">
        <f>P20/Ф_2!P184*100</f>
        <v>#DIV/0!</v>
      </c>
      <c r="R20" s="167">
        <f t="shared" si="3"/>
        <v>0</v>
      </c>
      <c r="S20" s="84">
        <f t="shared" si="3"/>
        <v>0</v>
      </c>
      <c r="T20" s="49" t="e">
        <f>S20/Ф_2!S184*100</f>
        <v>#DIV/0!</v>
      </c>
      <c r="U20" s="155">
        <f t="shared" si="3"/>
        <v>0</v>
      </c>
      <c r="V20" s="28">
        <f>G20+J20+M20+P20+S20</f>
        <v>0</v>
      </c>
      <c r="W20" s="49" t="e">
        <f>V20/Ф_2!V184*100</f>
        <v>#DIV/0!</v>
      </c>
      <c r="X20" s="158">
        <f>I20+L20+O20+R20+U20</f>
        <v>0</v>
      </c>
    </row>
    <row r="21" spans="1:24" x14ac:dyDescent="0.2">
      <c r="A21" s="509"/>
      <c r="B21" s="7" t="s">
        <v>11</v>
      </c>
      <c r="C21" s="494"/>
      <c r="D21" s="419"/>
      <c r="E21" s="419"/>
      <c r="F21" s="419"/>
      <c r="G21" s="84">
        <f t="shared" si="3"/>
        <v>0</v>
      </c>
      <c r="H21" s="49" t="e">
        <f>G21/Ф_2!G185*100</f>
        <v>#DIV/0!</v>
      </c>
      <c r="I21" s="155">
        <f t="shared" si="3"/>
        <v>0</v>
      </c>
      <c r="J21" s="72">
        <f t="shared" si="3"/>
        <v>0</v>
      </c>
      <c r="K21" s="49" t="e">
        <f>J21/Ф_2!J185*100</f>
        <v>#DIV/0!</v>
      </c>
      <c r="L21" s="167">
        <f t="shared" si="3"/>
        <v>0</v>
      </c>
      <c r="M21" s="84">
        <f t="shared" si="3"/>
        <v>0</v>
      </c>
      <c r="N21" s="49" t="e">
        <f>M21/Ф_2!M185*100</f>
        <v>#DIV/0!</v>
      </c>
      <c r="O21" s="155">
        <f t="shared" si="3"/>
        <v>0</v>
      </c>
      <c r="P21" s="72">
        <f t="shared" si="3"/>
        <v>0</v>
      </c>
      <c r="Q21" s="49" t="e">
        <f>P21/Ф_2!P185*100</f>
        <v>#DIV/0!</v>
      </c>
      <c r="R21" s="167">
        <f t="shared" si="3"/>
        <v>0</v>
      </c>
      <c r="S21" s="84">
        <f t="shared" si="3"/>
        <v>0</v>
      </c>
      <c r="T21" s="49" t="e">
        <f>S21/Ф_2!S185*100</f>
        <v>#DIV/0!</v>
      </c>
      <c r="U21" s="155">
        <f t="shared" si="3"/>
        <v>0</v>
      </c>
      <c r="V21" s="102">
        <f>G21+J21+M21+P21+S21</f>
        <v>0</v>
      </c>
      <c r="W21" s="49" t="e">
        <f>V21/Ф_2!V185*100</f>
        <v>#DIV/0!</v>
      </c>
      <c r="X21" s="158">
        <f>I21+L21+O21+R21+U21</f>
        <v>0</v>
      </c>
    </row>
    <row r="22" spans="1:24" ht="12.75" thickBot="1" x14ac:dyDescent="0.25">
      <c r="A22" s="509"/>
      <c r="B22" s="8" t="s">
        <v>12</v>
      </c>
      <c r="C22" s="495"/>
      <c r="D22" s="420"/>
      <c r="E22" s="420"/>
      <c r="F22" s="420"/>
      <c r="G22" s="85">
        <f>G19+G20+G21</f>
        <v>0</v>
      </c>
      <c r="H22" s="50" t="e">
        <f>G22/Ф_2!G186*100</f>
        <v>#DIV/0!</v>
      </c>
      <c r="I22" s="156">
        <f t="shared" ref="I22:X22" si="4">I19+I20+I21</f>
        <v>0</v>
      </c>
      <c r="J22" s="73">
        <f t="shared" si="4"/>
        <v>0</v>
      </c>
      <c r="K22" s="49" t="e">
        <f>J22/Ф_2!J186*100</f>
        <v>#DIV/0!</v>
      </c>
      <c r="L22" s="168">
        <f t="shared" si="4"/>
        <v>0</v>
      </c>
      <c r="M22" s="85">
        <f t="shared" si="4"/>
        <v>0</v>
      </c>
      <c r="N22" s="50" t="e">
        <f>M22/Ф_2!M186*100</f>
        <v>#DIV/0!</v>
      </c>
      <c r="O22" s="156">
        <f t="shared" si="4"/>
        <v>0</v>
      </c>
      <c r="P22" s="73">
        <f t="shared" si="4"/>
        <v>0</v>
      </c>
      <c r="Q22" s="49" t="e">
        <f>P22/Ф_2!P186*100</f>
        <v>#DIV/0!</v>
      </c>
      <c r="R22" s="168">
        <f t="shared" si="4"/>
        <v>0</v>
      </c>
      <c r="S22" s="85">
        <f t="shared" si="4"/>
        <v>0</v>
      </c>
      <c r="T22" s="50" t="e">
        <f>S22/Ф_2!S186*100</f>
        <v>#DIV/0!</v>
      </c>
      <c r="U22" s="156">
        <f t="shared" si="4"/>
        <v>0</v>
      </c>
      <c r="V22" s="77">
        <f t="shared" si="4"/>
        <v>0</v>
      </c>
      <c r="W22" s="49" t="e">
        <f>V22/Ф_2!V186*100</f>
        <v>#DIV/0!</v>
      </c>
      <c r="X22" s="162">
        <f t="shared" si="4"/>
        <v>0</v>
      </c>
    </row>
    <row r="23" spans="1:24" x14ac:dyDescent="0.2">
      <c r="A23" s="508" t="s">
        <v>35</v>
      </c>
      <c r="B23" s="5" t="s">
        <v>9</v>
      </c>
      <c r="C23" s="493" t="s">
        <v>16</v>
      </c>
      <c r="D23" s="418"/>
      <c r="E23" s="418"/>
      <c r="F23" s="418"/>
      <c r="G23" s="145">
        <f>Ф_3!G188</f>
        <v>0</v>
      </c>
      <c r="H23" s="52" t="e">
        <f>G23/Ф_2!G187*100</f>
        <v>#DIV/0!</v>
      </c>
      <c r="I23" s="198">
        <f>Ф_3!I188</f>
        <v>0</v>
      </c>
      <c r="J23" s="145">
        <f>Ф_3!J188</f>
        <v>0</v>
      </c>
      <c r="K23" s="52" t="e">
        <f>J23/Ф_2!J187*100</f>
        <v>#DIV/0!</v>
      </c>
      <c r="L23" s="198">
        <f>Ф_3!L188</f>
        <v>0</v>
      </c>
      <c r="M23" s="145">
        <f>Ф_3!M188</f>
        <v>0</v>
      </c>
      <c r="N23" s="52" t="e">
        <f>M23/Ф_2!M187*100</f>
        <v>#DIV/0!</v>
      </c>
      <c r="O23" s="198">
        <f>Ф_3!O188</f>
        <v>0</v>
      </c>
      <c r="P23" s="145">
        <f>Ф_3!P188</f>
        <v>0</v>
      </c>
      <c r="Q23" s="52" t="e">
        <f>P23/Ф_2!P187*100</f>
        <v>#DIV/0!</v>
      </c>
      <c r="R23" s="198">
        <f>Ф_3!R188</f>
        <v>0</v>
      </c>
      <c r="S23" s="145">
        <f>Ф_3!S188</f>
        <v>0</v>
      </c>
      <c r="T23" s="52" t="e">
        <f>S23/Ф_2!S187*100</f>
        <v>#DIV/0!</v>
      </c>
      <c r="U23" s="198">
        <f>Ф_3!U188</f>
        <v>0</v>
      </c>
      <c r="V23" s="101">
        <f>G23+J23+M23+P23+S23</f>
        <v>0</v>
      </c>
      <c r="W23" s="51" t="e">
        <f>V23/Ф_2!V187*100</f>
        <v>#DIV/0!</v>
      </c>
      <c r="X23" s="161">
        <f>I23+L23+O23+R23+U23</f>
        <v>0</v>
      </c>
    </row>
    <row r="24" spans="1:24" x14ac:dyDescent="0.2">
      <c r="A24" s="509"/>
      <c r="B24" s="7" t="s">
        <v>10</v>
      </c>
      <c r="C24" s="494"/>
      <c r="D24" s="419"/>
      <c r="E24" s="419"/>
      <c r="F24" s="419"/>
      <c r="G24" s="84">
        <f>Ф_3!G189</f>
        <v>0</v>
      </c>
      <c r="H24" s="49" t="e">
        <f>G24/Ф_2!G188*100</f>
        <v>#DIV/0!</v>
      </c>
      <c r="I24" s="155">
        <f>Ф_3!I189</f>
        <v>0</v>
      </c>
      <c r="J24" s="84">
        <f>Ф_3!J189</f>
        <v>0</v>
      </c>
      <c r="K24" s="49" t="e">
        <f>J24/Ф_2!J188*100</f>
        <v>#DIV/0!</v>
      </c>
      <c r="L24" s="155">
        <f>Ф_3!L189</f>
        <v>0</v>
      </c>
      <c r="M24" s="84">
        <f>Ф_3!M189</f>
        <v>0</v>
      </c>
      <c r="N24" s="49" t="e">
        <f>M24/Ф_2!M188*100</f>
        <v>#DIV/0!</v>
      </c>
      <c r="O24" s="155">
        <f>Ф_3!O189</f>
        <v>0</v>
      </c>
      <c r="P24" s="84">
        <f>Ф_3!P189</f>
        <v>0</v>
      </c>
      <c r="Q24" s="49" t="e">
        <f>P24/Ф_2!P188*100</f>
        <v>#DIV/0!</v>
      </c>
      <c r="R24" s="155">
        <f>Ф_3!R189</f>
        <v>0</v>
      </c>
      <c r="S24" s="84">
        <f>Ф_3!S189</f>
        <v>0</v>
      </c>
      <c r="T24" s="49" t="e">
        <f>S24/Ф_2!S188*100</f>
        <v>#DIV/0!</v>
      </c>
      <c r="U24" s="155">
        <f>Ф_3!U189</f>
        <v>0</v>
      </c>
      <c r="V24" s="28">
        <f>G24+J24+M24+P24+S24</f>
        <v>0</v>
      </c>
      <c r="W24" s="49" t="e">
        <f>V24/Ф_2!V188*100</f>
        <v>#DIV/0!</v>
      </c>
      <c r="X24" s="158">
        <f>I24+L24+O24+R24+U24</f>
        <v>0</v>
      </c>
    </row>
    <row r="25" spans="1:24" x14ac:dyDescent="0.2">
      <c r="A25" s="509"/>
      <c r="B25" s="7" t="s">
        <v>11</v>
      </c>
      <c r="C25" s="494"/>
      <c r="D25" s="419"/>
      <c r="E25" s="419"/>
      <c r="F25" s="419"/>
      <c r="G25" s="89">
        <f>Ф_3!G190</f>
        <v>0</v>
      </c>
      <c r="H25" s="53" t="e">
        <f>G25/Ф_2!G189*100</f>
        <v>#DIV/0!</v>
      </c>
      <c r="I25" s="160">
        <f>Ф_3!I190</f>
        <v>0</v>
      </c>
      <c r="J25" s="89">
        <f>Ф_3!J190</f>
        <v>0</v>
      </c>
      <c r="K25" s="53" t="e">
        <f>J25/Ф_2!J189*100</f>
        <v>#DIV/0!</v>
      </c>
      <c r="L25" s="160">
        <f>Ф_3!L190</f>
        <v>0</v>
      </c>
      <c r="M25" s="89">
        <f>Ф_3!M190</f>
        <v>0</v>
      </c>
      <c r="N25" s="53" t="e">
        <f>M25/Ф_2!M189*100</f>
        <v>#DIV/0!</v>
      </c>
      <c r="O25" s="160">
        <f>Ф_3!O190</f>
        <v>0</v>
      </c>
      <c r="P25" s="89">
        <f>Ф_3!P190</f>
        <v>0</v>
      </c>
      <c r="Q25" s="53" t="e">
        <f>P25/Ф_2!P189*100</f>
        <v>#DIV/0!</v>
      </c>
      <c r="R25" s="160">
        <f>Ф_3!R190</f>
        <v>0</v>
      </c>
      <c r="S25" s="89">
        <f>Ф_3!S190</f>
        <v>0</v>
      </c>
      <c r="T25" s="53" t="e">
        <f>S25/Ф_2!S189*100</f>
        <v>#DIV/0!</v>
      </c>
      <c r="U25" s="160">
        <f>Ф_3!U190</f>
        <v>0</v>
      </c>
      <c r="V25" s="102">
        <f>G25+J25+M25+P25+S25</f>
        <v>0</v>
      </c>
      <c r="W25" s="49" t="e">
        <f>V25/Ф_2!V189*100</f>
        <v>#DIV/0!</v>
      </c>
      <c r="X25" s="158">
        <f>I25+L25+O25+R25+U25</f>
        <v>0</v>
      </c>
    </row>
    <row r="26" spans="1:24" ht="12.75" thickBot="1" x14ac:dyDescent="0.25">
      <c r="A26" s="509"/>
      <c r="B26" s="8" t="s">
        <v>12</v>
      </c>
      <c r="C26" s="495"/>
      <c r="D26" s="420"/>
      <c r="E26" s="420"/>
      <c r="F26" s="420"/>
      <c r="G26" s="257">
        <f>G23+G24+G25</f>
        <v>0</v>
      </c>
      <c r="H26" s="50" t="e">
        <f>G26/Ф_2!G190*100</f>
        <v>#DIV/0!</v>
      </c>
      <c r="I26" s="197">
        <f>I23+I24+I25</f>
        <v>0</v>
      </c>
      <c r="J26" s="257">
        <f>J23+J24+J25</f>
        <v>0</v>
      </c>
      <c r="K26" s="50" t="e">
        <f>J26/Ф_2!J190*100</f>
        <v>#DIV/0!</v>
      </c>
      <c r="L26" s="197">
        <f>L23+L24+L25</f>
        <v>0</v>
      </c>
      <c r="M26" s="257">
        <f>M23+M24+M25</f>
        <v>0</v>
      </c>
      <c r="N26" s="50" t="e">
        <f>M26/Ф_2!M190*100</f>
        <v>#DIV/0!</v>
      </c>
      <c r="O26" s="197">
        <f>O23+O24+O25</f>
        <v>0</v>
      </c>
      <c r="P26" s="257">
        <f>P23+P24+P25</f>
        <v>0</v>
      </c>
      <c r="Q26" s="50" t="e">
        <f>P26/Ф_2!P190*100</f>
        <v>#DIV/0!</v>
      </c>
      <c r="R26" s="197">
        <f>R23+R24+R25</f>
        <v>0</v>
      </c>
      <c r="S26" s="257">
        <f>S23+S24+S25</f>
        <v>0</v>
      </c>
      <c r="T26" s="50" t="e">
        <f>S26/Ф_2!S190*100</f>
        <v>#DIV/0!</v>
      </c>
      <c r="U26" s="197">
        <f>U23+U24+U25</f>
        <v>0</v>
      </c>
      <c r="V26" s="77">
        <f t="shared" ref="V26:X26" si="5">V23+V24+V25</f>
        <v>0</v>
      </c>
      <c r="W26" s="50" t="e">
        <f>V26/Ф_2!V190*100</f>
        <v>#DIV/0!</v>
      </c>
      <c r="X26" s="162">
        <f t="shared" si="5"/>
        <v>0</v>
      </c>
    </row>
    <row r="27" spans="1:24" x14ac:dyDescent="0.2">
      <c r="A27" s="509"/>
      <c r="B27" s="5" t="s">
        <v>9</v>
      </c>
      <c r="C27" s="493" t="s">
        <v>17</v>
      </c>
      <c r="D27" s="419"/>
      <c r="E27" s="419"/>
      <c r="F27" s="419"/>
      <c r="G27" s="89">
        <f>Ф_3!G192</f>
        <v>0</v>
      </c>
      <c r="H27" s="53" t="e">
        <f>G27/Ф_2!G191*100</f>
        <v>#DIV/0!</v>
      </c>
      <c r="I27" s="160">
        <f>Ф_3!I192</f>
        <v>0</v>
      </c>
      <c r="J27" s="89">
        <f>Ф_3!J192</f>
        <v>0</v>
      </c>
      <c r="K27" s="53" t="e">
        <f>J27/Ф_2!J191*100</f>
        <v>#DIV/0!</v>
      </c>
      <c r="L27" s="160">
        <f>Ф_3!L192</f>
        <v>0</v>
      </c>
      <c r="M27" s="89">
        <f>Ф_3!M192</f>
        <v>0</v>
      </c>
      <c r="N27" s="53" t="e">
        <f>M27/Ф_2!M191*100</f>
        <v>#DIV/0!</v>
      </c>
      <c r="O27" s="160">
        <f>Ф_3!O192</f>
        <v>0</v>
      </c>
      <c r="P27" s="89">
        <f>Ф_3!P192</f>
        <v>0</v>
      </c>
      <c r="Q27" s="53" t="e">
        <f>P27/Ф_2!P191*100</f>
        <v>#DIV/0!</v>
      </c>
      <c r="R27" s="160">
        <f>Ф_3!R192</f>
        <v>0</v>
      </c>
      <c r="S27" s="89">
        <f>Ф_3!S192</f>
        <v>0</v>
      </c>
      <c r="T27" s="53" t="e">
        <f>S27/Ф_2!S191*100</f>
        <v>#DIV/0!</v>
      </c>
      <c r="U27" s="160">
        <f>Ф_3!U192</f>
        <v>0</v>
      </c>
      <c r="V27" s="101">
        <f>G27+J27+M27+P27+S27</f>
        <v>0</v>
      </c>
      <c r="W27" s="51" t="e">
        <f>V27/Ф_2!V191*100</f>
        <v>#DIV/0!</v>
      </c>
      <c r="X27" s="161">
        <f>I27+L27+O27+R27+U27</f>
        <v>0</v>
      </c>
    </row>
    <row r="28" spans="1:24" x14ac:dyDescent="0.2">
      <c r="A28" s="509"/>
      <c r="B28" s="7" t="s">
        <v>10</v>
      </c>
      <c r="C28" s="494"/>
      <c r="D28" s="419"/>
      <c r="E28" s="419"/>
      <c r="F28" s="419"/>
      <c r="G28" s="89">
        <f>Ф_3!G193</f>
        <v>0</v>
      </c>
      <c r="H28" s="49" t="e">
        <f>G28/Ф_2!G192*100</f>
        <v>#DIV/0!</v>
      </c>
      <c r="I28" s="160">
        <f>Ф_3!I193</f>
        <v>0</v>
      </c>
      <c r="J28" s="89">
        <f>Ф_3!J193</f>
        <v>0</v>
      </c>
      <c r="K28" s="49" t="e">
        <f>J28/Ф_2!J192*100</f>
        <v>#DIV/0!</v>
      </c>
      <c r="L28" s="160">
        <f>Ф_3!L193</f>
        <v>0</v>
      </c>
      <c r="M28" s="89">
        <f>Ф_3!M193</f>
        <v>0</v>
      </c>
      <c r="N28" s="49" t="e">
        <f>M28/Ф_2!M192*100</f>
        <v>#DIV/0!</v>
      </c>
      <c r="O28" s="160">
        <f>Ф_3!O193</f>
        <v>0</v>
      </c>
      <c r="P28" s="89">
        <f>Ф_3!P193</f>
        <v>0</v>
      </c>
      <c r="Q28" s="49" t="e">
        <f>P28/Ф_2!P192*100</f>
        <v>#DIV/0!</v>
      </c>
      <c r="R28" s="160">
        <f>Ф_3!R193</f>
        <v>0</v>
      </c>
      <c r="S28" s="89">
        <f>Ф_3!S193</f>
        <v>0</v>
      </c>
      <c r="T28" s="49" t="e">
        <f>S28/Ф_2!S192*100</f>
        <v>#DIV/0!</v>
      </c>
      <c r="U28" s="160">
        <f>Ф_3!U193</f>
        <v>0</v>
      </c>
      <c r="V28" s="28">
        <f>G28+J28+M28+P28+S28</f>
        <v>0</v>
      </c>
      <c r="W28" s="49" t="e">
        <f>V28/Ф_2!V192*100</f>
        <v>#DIV/0!</v>
      </c>
      <c r="X28" s="158">
        <f>I28+L28+O28+R28+U28</f>
        <v>0</v>
      </c>
    </row>
    <row r="29" spans="1:24" x14ac:dyDescent="0.2">
      <c r="A29" s="509"/>
      <c r="B29" s="7" t="s">
        <v>11</v>
      </c>
      <c r="C29" s="494"/>
      <c r="D29" s="419"/>
      <c r="E29" s="419"/>
      <c r="F29" s="419"/>
      <c r="G29" s="89">
        <f>Ф_3!G194</f>
        <v>0</v>
      </c>
      <c r="H29" s="49" t="e">
        <f>G29/Ф_2!G193*100</f>
        <v>#DIV/0!</v>
      </c>
      <c r="I29" s="160">
        <f>Ф_3!I194</f>
        <v>0</v>
      </c>
      <c r="J29" s="89">
        <f>Ф_3!J194</f>
        <v>0</v>
      </c>
      <c r="K29" s="49" t="e">
        <f>J29/Ф_2!J193*100</f>
        <v>#DIV/0!</v>
      </c>
      <c r="L29" s="160">
        <f>Ф_3!L194</f>
        <v>0</v>
      </c>
      <c r="M29" s="89">
        <f>Ф_3!M194</f>
        <v>0</v>
      </c>
      <c r="N29" s="49" t="e">
        <f>M29/Ф_2!M193*100</f>
        <v>#DIV/0!</v>
      </c>
      <c r="O29" s="160">
        <f>Ф_3!O194</f>
        <v>0</v>
      </c>
      <c r="P29" s="89">
        <f>Ф_3!P194</f>
        <v>0</v>
      </c>
      <c r="Q29" s="49" t="e">
        <f>P29/Ф_2!P193*100</f>
        <v>#DIV/0!</v>
      </c>
      <c r="R29" s="160">
        <f>Ф_3!R194</f>
        <v>0</v>
      </c>
      <c r="S29" s="89">
        <f>Ф_3!S194</f>
        <v>0</v>
      </c>
      <c r="T29" s="49" t="e">
        <f>S29/Ф_2!S193*100</f>
        <v>#DIV/0!</v>
      </c>
      <c r="U29" s="160">
        <f>Ф_3!U194</f>
        <v>0</v>
      </c>
      <c r="V29" s="102">
        <f>G29+J29+M29+P29+S29</f>
        <v>0</v>
      </c>
      <c r="W29" s="49" t="e">
        <f>V29/Ф_2!V193*100</f>
        <v>#DIV/0!</v>
      </c>
      <c r="X29" s="158">
        <f>I29+L29+O29+R29+U29</f>
        <v>0</v>
      </c>
    </row>
    <row r="30" spans="1:24" ht="12.75" thickBot="1" x14ac:dyDescent="0.25">
      <c r="A30" s="509"/>
      <c r="B30" s="8" t="s">
        <v>12</v>
      </c>
      <c r="C30" s="495"/>
      <c r="D30" s="420"/>
      <c r="E30" s="420"/>
      <c r="F30" s="420"/>
      <c r="G30" s="85">
        <f>G27+G28+G29</f>
        <v>0</v>
      </c>
      <c r="H30" s="50" t="e">
        <f>G30/Ф_2!G194*100</f>
        <v>#DIV/0!</v>
      </c>
      <c r="I30" s="156">
        <f t="shared" ref="I30:X30" si="6">I27+I28+I29</f>
        <v>0</v>
      </c>
      <c r="J30" s="85">
        <f>J27+J28+J29</f>
        <v>0</v>
      </c>
      <c r="K30" s="50" t="e">
        <f>J30/Ф_2!J194*100</f>
        <v>#DIV/0!</v>
      </c>
      <c r="L30" s="156">
        <f t="shared" ref="L30" si="7">L27+L28+L29</f>
        <v>0</v>
      </c>
      <c r="M30" s="85">
        <f>M27+M28+M29</f>
        <v>0</v>
      </c>
      <c r="N30" s="50" t="e">
        <f>M30/Ф_2!M194*100</f>
        <v>#DIV/0!</v>
      </c>
      <c r="O30" s="156">
        <f t="shared" ref="O30" si="8">O27+O28+O29</f>
        <v>0</v>
      </c>
      <c r="P30" s="85">
        <f>P27+P28+P29</f>
        <v>0</v>
      </c>
      <c r="Q30" s="50" t="e">
        <f>P30/Ф_2!P194*100</f>
        <v>#DIV/0!</v>
      </c>
      <c r="R30" s="156">
        <f t="shared" ref="R30" si="9">R27+R28+R29</f>
        <v>0</v>
      </c>
      <c r="S30" s="85">
        <f>S27+S28+S29</f>
        <v>0</v>
      </c>
      <c r="T30" s="50" t="e">
        <f>S30/Ф_2!S194*100</f>
        <v>#DIV/0!</v>
      </c>
      <c r="U30" s="156">
        <f t="shared" ref="U30" si="10">U27+U28+U29</f>
        <v>0</v>
      </c>
      <c r="V30" s="77">
        <f t="shared" si="6"/>
        <v>0</v>
      </c>
      <c r="W30" s="50" t="e">
        <f>V30/Ф_2!V194*100</f>
        <v>#DIV/0!</v>
      </c>
      <c r="X30" s="162">
        <f t="shared" si="6"/>
        <v>0</v>
      </c>
    </row>
    <row r="31" spans="1:24" x14ac:dyDescent="0.2">
      <c r="A31" s="509"/>
      <c r="B31" s="5" t="s">
        <v>9</v>
      </c>
      <c r="C31" s="493" t="s">
        <v>18</v>
      </c>
      <c r="D31" s="418"/>
      <c r="E31" s="418"/>
      <c r="F31" s="418"/>
      <c r="G31" s="83">
        <f>G23+G27</f>
        <v>0</v>
      </c>
      <c r="H31" s="53" t="e">
        <f>G31/Ф_2!G195*100</f>
        <v>#DIV/0!</v>
      </c>
      <c r="I31" s="154">
        <f t="shared" ref="I31:U31" si="11">I23+I27</f>
        <v>0</v>
      </c>
      <c r="J31" s="71">
        <f t="shared" si="11"/>
        <v>0</v>
      </c>
      <c r="K31" s="53" t="e">
        <f>J31/Ф_2!J195*100</f>
        <v>#DIV/0!</v>
      </c>
      <c r="L31" s="166">
        <f t="shared" si="11"/>
        <v>0</v>
      </c>
      <c r="M31" s="83">
        <f t="shared" si="11"/>
        <v>0</v>
      </c>
      <c r="N31" s="53" t="e">
        <f>M31/Ф_2!M195*100</f>
        <v>#DIV/0!</v>
      </c>
      <c r="O31" s="154">
        <f t="shared" si="11"/>
        <v>0</v>
      </c>
      <c r="P31" s="71">
        <f t="shared" si="11"/>
        <v>0</v>
      </c>
      <c r="Q31" s="53" t="e">
        <f>P31/Ф_2!P195*100</f>
        <v>#DIV/0!</v>
      </c>
      <c r="R31" s="166">
        <f t="shared" si="11"/>
        <v>0</v>
      </c>
      <c r="S31" s="83">
        <f t="shared" si="11"/>
        <v>0</v>
      </c>
      <c r="T31" s="53" t="e">
        <f>S31/Ф_2!S195*100</f>
        <v>#DIV/0!</v>
      </c>
      <c r="U31" s="154">
        <f t="shared" si="11"/>
        <v>0</v>
      </c>
      <c r="V31" s="101">
        <f>G31+J31+M31+P31+S31</f>
        <v>0</v>
      </c>
      <c r="W31" s="53" t="e">
        <f>V31/Ф_2!V195*100</f>
        <v>#DIV/0!</v>
      </c>
      <c r="X31" s="161">
        <f>I31+L31+O31+R31+U31</f>
        <v>0</v>
      </c>
    </row>
    <row r="32" spans="1:24" x14ac:dyDescent="0.2">
      <c r="A32" s="509"/>
      <c r="B32" s="7" t="s">
        <v>10</v>
      </c>
      <c r="C32" s="494"/>
      <c r="D32" s="419"/>
      <c r="E32" s="419"/>
      <c r="F32" s="419"/>
      <c r="G32" s="84">
        <f t="shared" ref="G32:U33" si="12">G24+G28</f>
        <v>0</v>
      </c>
      <c r="H32" s="49" t="e">
        <f>G32/Ф_2!G196*100</f>
        <v>#DIV/0!</v>
      </c>
      <c r="I32" s="155">
        <f t="shared" si="12"/>
        <v>0</v>
      </c>
      <c r="J32" s="72">
        <f t="shared" si="12"/>
        <v>0</v>
      </c>
      <c r="K32" s="49" t="e">
        <f>J32/Ф_2!J196*100</f>
        <v>#DIV/0!</v>
      </c>
      <c r="L32" s="167">
        <f t="shared" si="12"/>
        <v>0</v>
      </c>
      <c r="M32" s="84">
        <f t="shared" si="12"/>
        <v>0</v>
      </c>
      <c r="N32" s="49" t="e">
        <f>M32/Ф_2!M196*100</f>
        <v>#DIV/0!</v>
      </c>
      <c r="O32" s="155">
        <f t="shared" si="12"/>
        <v>0</v>
      </c>
      <c r="P32" s="72">
        <f t="shared" si="12"/>
        <v>0</v>
      </c>
      <c r="Q32" s="49" t="e">
        <f>P32/Ф_2!P196*100</f>
        <v>#DIV/0!</v>
      </c>
      <c r="R32" s="167">
        <f t="shared" si="12"/>
        <v>0</v>
      </c>
      <c r="S32" s="84">
        <f t="shared" si="12"/>
        <v>0</v>
      </c>
      <c r="T32" s="49" t="e">
        <f>S32/Ф_2!S196*100</f>
        <v>#DIV/0!</v>
      </c>
      <c r="U32" s="155">
        <f t="shared" si="12"/>
        <v>0</v>
      </c>
      <c r="V32" s="28">
        <f>G32+J32+M32+P32+S32</f>
        <v>0</v>
      </c>
      <c r="W32" s="49" t="e">
        <f>V32/Ф_2!V196*100</f>
        <v>#DIV/0!</v>
      </c>
      <c r="X32" s="158">
        <f>I32+L32+O32+R32+U32</f>
        <v>0</v>
      </c>
    </row>
    <row r="33" spans="1:24" x14ac:dyDescent="0.2">
      <c r="A33" s="509"/>
      <c r="B33" s="7" t="s">
        <v>11</v>
      </c>
      <c r="C33" s="494"/>
      <c r="D33" s="419"/>
      <c r="E33" s="419"/>
      <c r="F33" s="419"/>
      <c r="G33" s="84">
        <f t="shared" si="12"/>
        <v>0</v>
      </c>
      <c r="H33" s="49" t="e">
        <f>G33/Ф_2!G197*100</f>
        <v>#DIV/0!</v>
      </c>
      <c r="I33" s="155">
        <f t="shared" si="12"/>
        <v>0</v>
      </c>
      <c r="J33" s="72">
        <f t="shared" si="12"/>
        <v>0</v>
      </c>
      <c r="K33" s="49" t="e">
        <f>J33/Ф_2!J197*100</f>
        <v>#DIV/0!</v>
      </c>
      <c r="L33" s="167">
        <f t="shared" si="12"/>
        <v>0</v>
      </c>
      <c r="M33" s="84">
        <f t="shared" si="12"/>
        <v>0</v>
      </c>
      <c r="N33" s="49" t="e">
        <f>M33/Ф_2!M197*100</f>
        <v>#DIV/0!</v>
      </c>
      <c r="O33" s="155">
        <f t="shared" si="12"/>
        <v>0</v>
      </c>
      <c r="P33" s="72">
        <f t="shared" si="12"/>
        <v>0</v>
      </c>
      <c r="Q33" s="49" t="e">
        <f>P33/Ф_2!P197*100</f>
        <v>#DIV/0!</v>
      </c>
      <c r="R33" s="167">
        <f t="shared" si="12"/>
        <v>0</v>
      </c>
      <c r="S33" s="84">
        <f t="shared" si="12"/>
        <v>0</v>
      </c>
      <c r="T33" s="49" t="e">
        <f>S33/Ф_2!S197*100</f>
        <v>#DIV/0!</v>
      </c>
      <c r="U33" s="155">
        <f t="shared" si="12"/>
        <v>0</v>
      </c>
      <c r="V33" s="102">
        <f>G33+J33+M33+P33+S33</f>
        <v>0</v>
      </c>
      <c r="W33" s="49" t="e">
        <f>V33/Ф_2!V197*100</f>
        <v>#DIV/0!</v>
      </c>
      <c r="X33" s="158">
        <f>I33+L33+O33+R33+U33</f>
        <v>0</v>
      </c>
    </row>
    <row r="34" spans="1:24" ht="12.75" thickBot="1" x14ac:dyDescent="0.25">
      <c r="A34" s="513"/>
      <c r="B34" s="8" t="s">
        <v>12</v>
      </c>
      <c r="C34" s="495"/>
      <c r="D34" s="420"/>
      <c r="E34" s="420"/>
      <c r="F34" s="420"/>
      <c r="G34" s="85">
        <f>G31+G32+G33</f>
        <v>0</v>
      </c>
      <c r="H34" s="49" t="e">
        <f>G34/Ф_2!G198*100</f>
        <v>#DIV/0!</v>
      </c>
      <c r="I34" s="156">
        <f t="shared" ref="I34:X34" si="13">I31+I32+I33</f>
        <v>0</v>
      </c>
      <c r="J34" s="73">
        <f t="shared" si="13"/>
        <v>0</v>
      </c>
      <c r="K34" s="49" t="e">
        <f>J34/Ф_2!J198*100</f>
        <v>#DIV/0!</v>
      </c>
      <c r="L34" s="168">
        <f t="shared" si="13"/>
        <v>0</v>
      </c>
      <c r="M34" s="85">
        <f t="shared" si="13"/>
        <v>0</v>
      </c>
      <c r="N34" s="49" t="e">
        <f>M34/Ф_2!M198*100</f>
        <v>#DIV/0!</v>
      </c>
      <c r="O34" s="156">
        <f t="shared" si="13"/>
        <v>0</v>
      </c>
      <c r="P34" s="73">
        <f t="shared" si="13"/>
        <v>0</v>
      </c>
      <c r="Q34" s="49" t="e">
        <f>P34/Ф_2!P198*100</f>
        <v>#DIV/0!</v>
      </c>
      <c r="R34" s="168">
        <f t="shared" si="13"/>
        <v>0</v>
      </c>
      <c r="S34" s="85">
        <f t="shared" si="13"/>
        <v>0</v>
      </c>
      <c r="T34" s="49" t="e">
        <f>S34/Ф_2!S198*100</f>
        <v>#DIV/0!</v>
      </c>
      <c r="U34" s="156">
        <f t="shared" si="13"/>
        <v>0</v>
      </c>
      <c r="V34" s="77">
        <f t="shared" si="13"/>
        <v>0</v>
      </c>
      <c r="W34" s="49" t="e">
        <f>V34/Ф_2!V198*100</f>
        <v>#DIV/0!</v>
      </c>
      <c r="X34" s="162">
        <f t="shared" si="13"/>
        <v>0</v>
      </c>
    </row>
    <row r="35" spans="1:24" x14ac:dyDescent="0.2">
      <c r="A35" s="133" t="s">
        <v>0</v>
      </c>
      <c r="B35" s="55"/>
      <c r="C35" s="55"/>
      <c r="D35" s="55"/>
      <c r="E35" s="55"/>
      <c r="F35" s="55"/>
      <c r="G35" s="87"/>
      <c r="H35" s="55"/>
      <c r="I35" s="157"/>
      <c r="J35" s="55"/>
      <c r="K35" s="55"/>
      <c r="L35" s="169"/>
      <c r="M35" s="87"/>
      <c r="N35" s="55"/>
      <c r="O35" s="157"/>
      <c r="P35" s="55"/>
      <c r="Q35" s="55"/>
      <c r="R35" s="169"/>
      <c r="S35" s="87"/>
      <c r="T35" s="55"/>
      <c r="U35" s="157"/>
      <c r="V35" s="55"/>
      <c r="W35" s="55"/>
      <c r="X35" s="157"/>
    </row>
    <row r="36" spans="1:24" x14ac:dyDescent="0.2">
      <c r="A36" s="134" t="s">
        <v>51</v>
      </c>
      <c r="B36" s="28" t="s">
        <v>30</v>
      </c>
      <c r="C36" s="62" t="s">
        <v>30</v>
      </c>
      <c r="D36" s="421"/>
      <c r="E36" s="421"/>
      <c r="F36" s="421"/>
      <c r="G36" s="30">
        <f>Ф_3!G201</f>
        <v>0</v>
      </c>
      <c r="H36" s="49" t="s">
        <v>30</v>
      </c>
      <c r="I36" s="158">
        <f>Ф_3!I201</f>
        <v>0</v>
      </c>
      <c r="J36" s="30">
        <f>Ф_3!J201</f>
        <v>0</v>
      </c>
      <c r="K36" s="49" t="s">
        <v>30</v>
      </c>
      <c r="L36" s="158">
        <f>Ф_3!L201</f>
        <v>0</v>
      </c>
      <c r="M36" s="30">
        <f>Ф_3!M201</f>
        <v>0</v>
      </c>
      <c r="N36" s="49" t="s">
        <v>30</v>
      </c>
      <c r="O36" s="158">
        <f>Ф_3!O201</f>
        <v>0</v>
      </c>
      <c r="P36" s="30">
        <f>Ф_3!P201</f>
        <v>0</v>
      </c>
      <c r="Q36" s="49" t="s">
        <v>30</v>
      </c>
      <c r="R36" s="158">
        <f>Ф_3!R201</f>
        <v>0</v>
      </c>
      <c r="S36" s="30">
        <f>Ф_3!S201</f>
        <v>0</v>
      </c>
      <c r="T36" s="49" t="s">
        <v>30</v>
      </c>
      <c r="U36" s="158">
        <f>Ф_3!U201</f>
        <v>0</v>
      </c>
      <c r="V36" s="28">
        <f>G36+J36+M36+P36+S36</f>
        <v>0</v>
      </c>
      <c r="W36" s="49" t="s">
        <v>30</v>
      </c>
      <c r="X36" s="158">
        <f>U36+R36+O36+L36+I36</f>
        <v>0</v>
      </c>
    </row>
    <row r="37" spans="1:24" ht="12.75" thickBot="1" x14ac:dyDescent="0.25">
      <c r="A37" s="136" t="s">
        <v>52</v>
      </c>
      <c r="B37" s="77" t="s">
        <v>30</v>
      </c>
      <c r="C37" s="70" t="s">
        <v>30</v>
      </c>
      <c r="D37" s="422"/>
      <c r="E37" s="422"/>
      <c r="F37" s="422"/>
      <c r="G37" s="30">
        <f>Ф_3!G202</f>
        <v>0</v>
      </c>
      <c r="H37" s="54" t="s">
        <v>30</v>
      </c>
      <c r="I37" s="158">
        <f>Ф_3!I202</f>
        <v>0</v>
      </c>
      <c r="J37" s="30">
        <f>Ф_3!J202</f>
        <v>0</v>
      </c>
      <c r="K37" s="54" t="s">
        <v>30</v>
      </c>
      <c r="L37" s="158">
        <f>Ф_3!L202</f>
        <v>0</v>
      </c>
      <c r="M37" s="30">
        <f>Ф_3!M202</f>
        <v>0</v>
      </c>
      <c r="N37" s="54" t="s">
        <v>30</v>
      </c>
      <c r="O37" s="158">
        <f>Ф_3!O202</f>
        <v>0</v>
      </c>
      <c r="P37" s="30">
        <f>Ф_3!P202</f>
        <v>0</v>
      </c>
      <c r="Q37" s="54" t="s">
        <v>30</v>
      </c>
      <c r="R37" s="158">
        <f>Ф_3!R202</f>
        <v>0</v>
      </c>
      <c r="S37" s="30">
        <f>Ф_3!S202</f>
        <v>0</v>
      </c>
      <c r="T37" s="54" t="s">
        <v>30</v>
      </c>
      <c r="U37" s="158">
        <f>Ф_3!U202</f>
        <v>0</v>
      </c>
      <c r="V37" s="28">
        <f>G37+J37+M37+P37+S37</f>
        <v>0</v>
      </c>
      <c r="W37" s="54" t="s">
        <v>30</v>
      </c>
      <c r="X37" s="162">
        <f>U37+R37+O37+L37+I37</f>
        <v>0</v>
      </c>
    </row>
    <row r="38" spans="1:24" x14ac:dyDescent="0.2">
      <c r="A38" s="508" t="s">
        <v>36</v>
      </c>
      <c r="B38" s="5" t="s">
        <v>9</v>
      </c>
      <c r="C38" s="493" t="s">
        <v>16</v>
      </c>
      <c r="D38" s="418"/>
      <c r="E38" s="418"/>
      <c r="F38" s="418"/>
      <c r="G38" s="145">
        <f>Ф_3!G203</f>
        <v>0</v>
      </c>
      <c r="H38" s="52" t="e">
        <f>G38/Ф_2!G202*100</f>
        <v>#DIV/0!</v>
      </c>
      <c r="I38" s="198">
        <f>Ф_3!I203</f>
        <v>0</v>
      </c>
      <c r="J38" s="145">
        <f>Ф_3!J203</f>
        <v>0</v>
      </c>
      <c r="K38" s="52" t="e">
        <f>J38/Ф_2!J202*100</f>
        <v>#DIV/0!</v>
      </c>
      <c r="L38" s="198">
        <f>Ф_3!L203</f>
        <v>0</v>
      </c>
      <c r="M38" s="145">
        <f>Ф_3!M203</f>
        <v>0</v>
      </c>
      <c r="N38" s="52" t="e">
        <f>M38/Ф_2!M202*100</f>
        <v>#DIV/0!</v>
      </c>
      <c r="O38" s="198">
        <f>Ф_3!O203</f>
        <v>0</v>
      </c>
      <c r="P38" s="145">
        <f>Ф_3!P203</f>
        <v>0</v>
      </c>
      <c r="Q38" s="52" t="e">
        <f>P38/Ф_2!P202*100</f>
        <v>#DIV/0!</v>
      </c>
      <c r="R38" s="198">
        <f>Ф_3!R203</f>
        <v>0</v>
      </c>
      <c r="S38" s="145">
        <f>Ф_3!S203</f>
        <v>0</v>
      </c>
      <c r="T38" s="52" t="e">
        <f>S38/Ф_2!S202*100</f>
        <v>#DIV/0!</v>
      </c>
      <c r="U38" s="198">
        <f>Ф_3!U203</f>
        <v>0</v>
      </c>
      <c r="V38" s="101">
        <f>G38+J38+M38+P38+S38</f>
        <v>0</v>
      </c>
      <c r="W38" s="51" t="e">
        <f>V38/Ф_2!V202*100</f>
        <v>#DIV/0!</v>
      </c>
      <c r="X38" s="161">
        <f>I38+L38+O38+R38+U38</f>
        <v>0</v>
      </c>
    </row>
    <row r="39" spans="1:24" x14ac:dyDescent="0.2">
      <c r="A39" s="509"/>
      <c r="B39" s="7" t="s">
        <v>10</v>
      </c>
      <c r="C39" s="494"/>
      <c r="D39" s="419"/>
      <c r="E39" s="419"/>
      <c r="F39" s="419"/>
      <c r="G39" s="84">
        <f>Ф_3!G204</f>
        <v>0</v>
      </c>
      <c r="H39" s="49" t="e">
        <f>G39/Ф_2!G203*100</f>
        <v>#DIV/0!</v>
      </c>
      <c r="I39" s="155">
        <f>Ф_3!I204</f>
        <v>0</v>
      </c>
      <c r="J39" s="84">
        <f>Ф_3!J204</f>
        <v>0</v>
      </c>
      <c r="K39" s="49" t="e">
        <f>J39/Ф_2!J203*100</f>
        <v>#DIV/0!</v>
      </c>
      <c r="L39" s="155">
        <f>Ф_3!L204</f>
        <v>0</v>
      </c>
      <c r="M39" s="84">
        <f>Ф_3!M204</f>
        <v>0</v>
      </c>
      <c r="N39" s="49" t="e">
        <f>M39/Ф_2!M203*100</f>
        <v>#DIV/0!</v>
      </c>
      <c r="O39" s="155">
        <f>Ф_3!O204</f>
        <v>0</v>
      </c>
      <c r="P39" s="84">
        <f>Ф_3!P204</f>
        <v>0</v>
      </c>
      <c r="Q39" s="49" t="e">
        <f>P39/Ф_2!P203*100</f>
        <v>#DIV/0!</v>
      </c>
      <c r="R39" s="155">
        <f>Ф_3!R204</f>
        <v>0</v>
      </c>
      <c r="S39" s="84">
        <f>Ф_3!S204</f>
        <v>0</v>
      </c>
      <c r="T39" s="49" t="e">
        <f>S39/Ф_2!S203*100</f>
        <v>#DIV/0!</v>
      </c>
      <c r="U39" s="155">
        <f>Ф_3!U204</f>
        <v>0</v>
      </c>
      <c r="V39" s="28">
        <f>G39+J39+M39+P39+S39</f>
        <v>0</v>
      </c>
      <c r="W39" s="49" t="e">
        <f>V39/Ф_2!V203*100</f>
        <v>#DIV/0!</v>
      </c>
      <c r="X39" s="158">
        <f>I39+L39+O39+R39+U39</f>
        <v>0</v>
      </c>
    </row>
    <row r="40" spans="1:24" x14ac:dyDescent="0.2">
      <c r="A40" s="509"/>
      <c r="B40" s="7" t="s">
        <v>11</v>
      </c>
      <c r="C40" s="494"/>
      <c r="D40" s="419"/>
      <c r="E40" s="419"/>
      <c r="F40" s="419"/>
      <c r="G40" s="84">
        <f>Ф_3!G205</f>
        <v>0</v>
      </c>
      <c r="H40" s="49" t="e">
        <f>G40/Ф_2!G204*100</f>
        <v>#DIV/0!</v>
      </c>
      <c r="I40" s="155">
        <f>Ф_3!I205</f>
        <v>0</v>
      </c>
      <c r="J40" s="84">
        <f>Ф_3!J205</f>
        <v>0</v>
      </c>
      <c r="K40" s="49" t="e">
        <f>J40/Ф_2!J204*100</f>
        <v>#DIV/0!</v>
      </c>
      <c r="L40" s="155">
        <f>Ф_3!L205</f>
        <v>0</v>
      </c>
      <c r="M40" s="84">
        <f>Ф_3!M205</f>
        <v>0</v>
      </c>
      <c r="N40" s="49" t="e">
        <f>M40/Ф_2!M204*100</f>
        <v>#DIV/0!</v>
      </c>
      <c r="O40" s="155">
        <f>Ф_3!O205</f>
        <v>0</v>
      </c>
      <c r="P40" s="84">
        <f>Ф_3!P205</f>
        <v>0</v>
      </c>
      <c r="Q40" s="49" t="e">
        <f>P40/Ф_2!P204*100</f>
        <v>#DIV/0!</v>
      </c>
      <c r="R40" s="155">
        <f>Ф_3!R205</f>
        <v>0</v>
      </c>
      <c r="S40" s="84">
        <f>Ф_3!S205</f>
        <v>0</v>
      </c>
      <c r="T40" s="49" t="e">
        <f>S40/Ф_2!S204*100</f>
        <v>#DIV/0!</v>
      </c>
      <c r="U40" s="155">
        <f>Ф_3!U205</f>
        <v>0</v>
      </c>
      <c r="V40" s="102">
        <f>G40+J40+M40+P40+S40</f>
        <v>0</v>
      </c>
      <c r="W40" s="49" t="e">
        <f>V40/Ф_2!V204*100</f>
        <v>#DIV/0!</v>
      </c>
      <c r="X40" s="158">
        <f>I40+L40+O40+R40+U40</f>
        <v>0</v>
      </c>
    </row>
    <row r="41" spans="1:24" ht="12.75" thickBot="1" x14ac:dyDescent="0.25">
      <c r="A41" s="509"/>
      <c r="B41" s="8" t="s">
        <v>12</v>
      </c>
      <c r="C41" s="495"/>
      <c r="D41" s="420"/>
      <c r="E41" s="420"/>
      <c r="F41" s="420"/>
      <c r="G41" s="85">
        <f>G38+G39+G40</f>
        <v>0</v>
      </c>
      <c r="H41" s="50" t="e">
        <f>G41/Ф_2!G205*100</f>
        <v>#DIV/0!</v>
      </c>
      <c r="I41" s="156">
        <f>I38+I39+I40</f>
        <v>0</v>
      </c>
      <c r="J41" s="85">
        <f>J38+J39+J40</f>
        <v>0</v>
      </c>
      <c r="K41" s="50" t="e">
        <f>J41/Ф_2!J205*100</f>
        <v>#DIV/0!</v>
      </c>
      <c r="L41" s="156">
        <f>L38+L39+L40</f>
        <v>0</v>
      </c>
      <c r="M41" s="85">
        <f>M38+M39+M40</f>
        <v>0</v>
      </c>
      <c r="N41" s="50" t="e">
        <f>M41/Ф_2!M205*100</f>
        <v>#DIV/0!</v>
      </c>
      <c r="O41" s="156">
        <f>O38+O39+O40</f>
        <v>0</v>
      </c>
      <c r="P41" s="85">
        <f>P38+P39+P40</f>
        <v>0</v>
      </c>
      <c r="Q41" s="50" t="e">
        <f>P41/Ф_2!P205*100</f>
        <v>#DIV/0!</v>
      </c>
      <c r="R41" s="156">
        <f>R38+R39+R40</f>
        <v>0</v>
      </c>
      <c r="S41" s="85">
        <f>S38+S39+S40</f>
        <v>0</v>
      </c>
      <c r="T41" s="50" t="e">
        <f>S41/Ф_2!S205*100</f>
        <v>#DIV/0!</v>
      </c>
      <c r="U41" s="156">
        <f>U38+U39+U40</f>
        <v>0</v>
      </c>
      <c r="V41" s="77">
        <f t="shared" ref="V41:X41" si="14">V38+V39+V40</f>
        <v>0</v>
      </c>
      <c r="W41" s="50" t="e">
        <f>V41/Ф_2!V205*100</f>
        <v>#DIV/0!</v>
      </c>
      <c r="X41" s="162">
        <f t="shared" si="14"/>
        <v>0</v>
      </c>
    </row>
    <row r="42" spans="1:24" x14ac:dyDescent="0.2">
      <c r="A42" s="509"/>
      <c r="B42" s="5" t="s">
        <v>9</v>
      </c>
      <c r="C42" s="493" t="s">
        <v>17</v>
      </c>
      <c r="D42" s="418"/>
      <c r="E42" s="418"/>
      <c r="F42" s="418"/>
      <c r="G42" s="83">
        <f>Ф_3!G207</f>
        <v>0</v>
      </c>
      <c r="H42" s="51" t="e">
        <f>G42/Ф_2!G206*100</f>
        <v>#DIV/0!</v>
      </c>
      <c r="I42" s="154">
        <f>Ф_3!I207</f>
        <v>0</v>
      </c>
      <c r="J42" s="83">
        <f>Ф_3!J207</f>
        <v>0</v>
      </c>
      <c r="K42" s="51" t="e">
        <f>J42/Ф_2!J206*100</f>
        <v>#DIV/0!</v>
      </c>
      <c r="L42" s="154">
        <f>Ф_3!L207</f>
        <v>0</v>
      </c>
      <c r="M42" s="83">
        <f>Ф_3!M207</f>
        <v>0</v>
      </c>
      <c r="N42" s="51" t="e">
        <f>M42/Ф_2!M206*100</f>
        <v>#DIV/0!</v>
      </c>
      <c r="O42" s="154">
        <f>Ф_3!O207</f>
        <v>0</v>
      </c>
      <c r="P42" s="83">
        <f>Ф_3!P207</f>
        <v>0</v>
      </c>
      <c r="Q42" s="51" t="e">
        <f>P42/Ф_2!P206*100</f>
        <v>#DIV/0!</v>
      </c>
      <c r="R42" s="154">
        <f>Ф_3!R207</f>
        <v>0</v>
      </c>
      <c r="S42" s="83">
        <f>Ф_3!S207</f>
        <v>0</v>
      </c>
      <c r="T42" s="51" t="e">
        <f>S42/Ф_2!S206*100</f>
        <v>#DIV/0!</v>
      </c>
      <c r="U42" s="154">
        <f>Ф_3!U207</f>
        <v>0</v>
      </c>
      <c r="V42" s="101">
        <f>G42+J42+M42+P42+S42</f>
        <v>0</v>
      </c>
      <c r="W42" s="51" t="e">
        <f>V42/Ф_2!V206*100</f>
        <v>#DIV/0!</v>
      </c>
      <c r="X42" s="161">
        <f>I42+L42+O42+R42+U42</f>
        <v>0</v>
      </c>
    </row>
    <row r="43" spans="1:24" x14ac:dyDescent="0.2">
      <c r="A43" s="509"/>
      <c r="B43" s="7" t="s">
        <v>10</v>
      </c>
      <c r="C43" s="494"/>
      <c r="D43" s="419"/>
      <c r="E43" s="419"/>
      <c r="F43" s="419"/>
      <c r="G43" s="84">
        <f>Ф_3!G208</f>
        <v>0</v>
      </c>
      <c r="H43" s="49" t="e">
        <f>G43/Ф_2!G207*100</f>
        <v>#DIV/0!</v>
      </c>
      <c r="I43" s="155">
        <f>Ф_3!I208</f>
        <v>0</v>
      </c>
      <c r="J43" s="84">
        <f>Ф_3!J208</f>
        <v>0</v>
      </c>
      <c r="K43" s="49" t="e">
        <f>J43/Ф_2!J207*100</f>
        <v>#DIV/0!</v>
      </c>
      <c r="L43" s="155">
        <f>Ф_3!L208</f>
        <v>0</v>
      </c>
      <c r="M43" s="84">
        <f>Ф_3!M208</f>
        <v>0</v>
      </c>
      <c r="N43" s="49" t="e">
        <f>M43/Ф_2!M207*100</f>
        <v>#DIV/0!</v>
      </c>
      <c r="O43" s="155">
        <f>Ф_3!O208</f>
        <v>0</v>
      </c>
      <c r="P43" s="84">
        <f>Ф_3!P208</f>
        <v>0</v>
      </c>
      <c r="Q43" s="49" t="e">
        <f>P43/Ф_2!P207*100</f>
        <v>#DIV/0!</v>
      </c>
      <c r="R43" s="155">
        <f>Ф_3!R208</f>
        <v>0</v>
      </c>
      <c r="S43" s="84">
        <f>Ф_3!S208</f>
        <v>0</v>
      </c>
      <c r="T43" s="49" t="e">
        <f>S43/Ф_2!S207*100</f>
        <v>#DIV/0!</v>
      </c>
      <c r="U43" s="155">
        <f>Ф_3!U208</f>
        <v>0</v>
      </c>
      <c r="V43" s="28">
        <f>G43+J43+M43+P43+S43</f>
        <v>0</v>
      </c>
      <c r="W43" s="49" t="e">
        <f>V43/Ф_2!V207*100</f>
        <v>#DIV/0!</v>
      </c>
      <c r="X43" s="158">
        <f>I43+L43+O43+R43+U43</f>
        <v>0</v>
      </c>
    </row>
    <row r="44" spans="1:24" x14ac:dyDescent="0.2">
      <c r="A44" s="509"/>
      <c r="B44" s="7" t="s">
        <v>11</v>
      </c>
      <c r="C44" s="494"/>
      <c r="D44" s="419"/>
      <c r="E44" s="419"/>
      <c r="F44" s="419"/>
      <c r="G44" s="89">
        <f>Ф_3!G209</f>
        <v>0</v>
      </c>
      <c r="H44" s="53" t="e">
        <f>G44/Ф_2!G208*100</f>
        <v>#DIV/0!</v>
      </c>
      <c r="I44" s="160">
        <f>Ф_3!I209</f>
        <v>0</v>
      </c>
      <c r="J44" s="89">
        <f>Ф_3!J209</f>
        <v>0</v>
      </c>
      <c r="K44" s="53" t="e">
        <f>J44/Ф_2!J208*100</f>
        <v>#DIV/0!</v>
      </c>
      <c r="L44" s="160">
        <f>Ф_3!L209</f>
        <v>0</v>
      </c>
      <c r="M44" s="89">
        <f>Ф_3!M209</f>
        <v>0</v>
      </c>
      <c r="N44" s="53" t="e">
        <f>M44/Ф_2!M208*100</f>
        <v>#DIV/0!</v>
      </c>
      <c r="O44" s="160">
        <f>Ф_3!O209</f>
        <v>0</v>
      </c>
      <c r="P44" s="89">
        <f>Ф_3!P209</f>
        <v>0</v>
      </c>
      <c r="Q44" s="53" t="e">
        <f>P44/Ф_2!P208*100</f>
        <v>#DIV/0!</v>
      </c>
      <c r="R44" s="160">
        <f>Ф_3!R209</f>
        <v>0</v>
      </c>
      <c r="S44" s="89">
        <f>Ф_3!S209</f>
        <v>0</v>
      </c>
      <c r="T44" s="53" t="e">
        <f>S44/Ф_2!S208*100</f>
        <v>#DIV/0!</v>
      </c>
      <c r="U44" s="160">
        <f>Ф_3!U209</f>
        <v>0</v>
      </c>
      <c r="V44" s="102">
        <f>G44+J44+M44+P44+S44</f>
        <v>0</v>
      </c>
      <c r="W44" s="49" t="e">
        <f>V44/Ф_2!V208*100</f>
        <v>#DIV/0!</v>
      </c>
      <c r="X44" s="158">
        <f>I44+L44+O44+R44+U44</f>
        <v>0</v>
      </c>
    </row>
    <row r="45" spans="1:24" ht="12.75" thickBot="1" x14ac:dyDescent="0.25">
      <c r="A45" s="509"/>
      <c r="B45" s="8" t="s">
        <v>12</v>
      </c>
      <c r="C45" s="495"/>
      <c r="D45" s="420"/>
      <c r="E45" s="420"/>
      <c r="F45" s="420"/>
      <c r="G45" s="85">
        <f>G42+G43+G44</f>
        <v>0</v>
      </c>
      <c r="H45" s="50" t="e">
        <f>G45/Ф_2!G209*100</f>
        <v>#DIV/0!</v>
      </c>
      <c r="I45" s="156">
        <f t="shared" ref="I45:X45" si="15">I42+I43+I44</f>
        <v>0</v>
      </c>
      <c r="J45" s="85">
        <f>J42+J43+J44</f>
        <v>0</v>
      </c>
      <c r="K45" s="50" t="e">
        <f>J45/Ф_2!J209*100</f>
        <v>#DIV/0!</v>
      </c>
      <c r="L45" s="156">
        <f t="shared" ref="L45" si="16">L42+L43+L44</f>
        <v>0</v>
      </c>
      <c r="M45" s="85">
        <f>M42+M43+M44</f>
        <v>0</v>
      </c>
      <c r="N45" s="50" t="e">
        <f>M45/Ф_2!M209*100</f>
        <v>#DIV/0!</v>
      </c>
      <c r="O45" s="156">
        <f t="shared" ref="O45" si="17">O42+O43+O44</f>
        <v>0</v>
      </c>
      <c r="P45" s="85">
        <f>P42+P43+P44</f>
        <v>0</v>
      </c>
      <c r="Q45" s="50" t="e">
        <f>P45/Ф_2!P209*100</f>
        <v>#DIV/0!</v>
      </c>
      <c r="R45" s="156">
        <f t="shared" ref="R45" si="18">R42+R43+R44</f>
        <v>0</v>
      </c>
      <c r="S45" s="85">
        <f>S42+S43+S44</f>
        <v>0</v>
      </c>
      <c r="T45" s="50" t="e">
        <f>S45/Ф_2!S209*100</f>
        <v>#DIV/0!</v>
      </c>
      <c r="U45" s="156">
        <f t="shared" ref="U45" si="19">U42+U43+U44</f>
        <v>0</v>
      </c>
      <c r="V45" s="77">
        <f t="shared" si="15"/>
        <v>0</v>
      </c>
      <c r="W45" s="50" t="e">
        <f>V45/Ф_2!V209*100</f>
        <v>#DIV/0!</v>
      </c>
      <c r="X45" s="162">
        <f t="shared" si="15"/>
        <v>0</v>
      </c>
    </row>
    <row r="46" spans="1:24" x14ac:dyDescent="0.2">
      <c r="A46" s="509"/>
      <c r="B46" s="5" t="s">
        <v>9</v>
      </c>
      <c r="C46" s="493" t="s">
        <v>18</v>
      </c>
      <c r="D46" s="418"/>
      <c r="E46" s="418"/>
      <c r="F46" s="418"/>
      <c r="G46" s="83">
        <f>G38+G42</f>
        <v>0</v>
      </c>
      <c r="H46" s="53" t="e">
        <f>G46/Ф_2!G210*100</f>
        <v>#DIV/0!</v>
      </c>
      <c r="I46" s="154">
        <f t="shared" ref="I46:U46" si="20">I38+I42</f>
        <v>0</v>
      </c>
      <c r="J46" s="71">
        <f t="shared" si="20"/>
        <v>0</v>
      </c>
      <c r="K46" s="53" t="e">
        <f>J46/Ф_2!J210*100</f>
        <v>#DIV/0!</v>
      </c>
      <c r="L46" s="166">
        <f t="shared" si="20"/>
        <v>0</v>
      </c>
      <c r="M46" s="83">
        <f t="shared" si="20"/>
        <v>0</v>
      </c>
      <c r="N46" s="53" t="e">
        <f>M46/Ф_2!M210*100</f>
        <v>#DIV/0!</v>
      </c>
      <c r="O46" s="154">
        <f t="shared" si="20"/>
        <v>0</v>
      </c>
      <c r="P46" s="71">
        <f t="shared" si="20"/>
        <v>0</v>
      </c>
      <c r="Q46" s="53" t="e">
        <f>P46/Ф_2!P210*100</f>
        <v>#DIV/0!</v>
      </c>
      <c r="R46" s="166">
        <f t="shared" si="20"/>
        <v>0</v>
      </c>
      <c r="S46" s="83">
        <f t="shared" si="20"/>
        <v>0</v>
      </c>
      <c r="T46" s="53" t="e">
        <f>S46/Ф_2!S210*100</f>
        <v>#DIV/0!</v>
      </c>
      <c r="U46" s="154">
        <f t="shared" si="20"/>
        <v>0</v>
      </c>
      <c r="V46" s="101">
        <f>G46+J46+M46+P46+S46</f>
        <v>0</v>
      </c>
      <c r="W46" s="53" t="e">
        <f>V46/Ф_2!V210*100</f>
        <v>#DIV/0!</v>
      </c>
      <c r="X46" s="161">
        <f>I46+L46+O46+R46+U46</f>
        <v>0</v>
      </c>
    </row>
    <row r="47" spans="1:24" x14ac:dyDescent="0.2">
      <c r="A47" s="509"/>
      <c r="B47" s="7" t="s">
        <v>10</v>
      </c>
      <c r="C47" s="494"/>
      <c r="D47" s="419"/>
      <c r="E47" s="419"/>
      <c r="F47" s="419"/>
      <c r="G47" s="84">
        <f t="shared" ref="G47:U48" si="21">G39+G43</f>
        <v>0</v>
      </c>
      <c r="H47" s="49" t="e">
        <f>G47/Ф_2!G211*100</f>
        <v>#DIV/0!</v>
      </c>
      <c r="I47" s="155">
        <f t="shared" si="21"/>
        <v>0</v>
      </c>
      <c r="J47" s="72">
        <f t="shared" si="21"/>
        <v>0</v>
      </c>
      <c r="K47" s="49" t="e">
        <f>J47/Ф_2!J211*100</f>
        <v>#DIV/0!</v>
      </c>
      <c r="L47" s="167">
        <f t="shared" si="21"/>
        <v>0</v>
      </c>
      <c r="M47" s="84">
        <f t="shared" si="21"/>
        <v>0</v>
      </c>
      <c r="N47" s="49" t="e">
        <f>M47/Ф_2!M211*100</f>
        <v>#DIV/0!</v>
      </c>
      <c r="O47" s="155">
        <f t="shared" si="21"/>
        <v>0</v>
      </c>
      <c r="P47" s="72">
        <f t="shared" si="21"/>
        <v>0</v>
      </c>
      <c r="Q47" s="49" t="e">
        <f>P47/Ф_2!P211*100</f>
        <v>#DIV/0!</v>
      </c>
      <c r="R47" s="167">
        <f t="shared" si="21"/>
        <v>0</v>
      </c>
      <c r="S47" s="84">
        <f t="shared" si="21"/>
        <v>0</v>
      </c>
      <c r="T47" s="49" t="e">
        <f>S47/Ф_2!S211*100</f>
        <v>#DIV/0!</v>
      </c>
      <c r="U47" s="155">
        <f t="shared" si="21"/>
        <v>0</v>
      </c>
      <c r="V47" s="28">
        <f>G47+J47+M47+P47+S47</f>
        <v>0</v>
      </c>
      <c r="W47" s="49" t="e">
        <f>V47/Ф_2!V211*100</f>
        <v>#DIV/0!</v>
      </c>
      <c r="X47" s="158">
        <f>I47+L47+O47+R47+U47</f>
        <v>0</v>
      </c>
    </row>
    <row r="48" spans="1:24" x14ac:dyDescent="0.2">
      <c r="A48" s="509"/>
      <c r="B48" s="7" t="s">
        <v>11</v>
      </c>
      <c r="C48" s="494"/>
      <c r="D48" s="419"/>
      <c r="E48" s="419"/>
      <c r="F48" s="419"/>
      <c r="G48" s="84">
        <f t="shared" si="21"/>
        <v>0</v>
      </c>
      <c r="H48" s="49" t="e">
        <f>G48/Ф_2!G212*100</f>
        <v>#DIV/0!</v>
      </c>
      <c r="I48" s="155">
        <f t="shared" si="21"/>
        <v>0</v>
      </c>
      <c r="J48" s="72">
        <f t="shared" si="21"/>
        <v>0</v>
      </c>
      <c r="K48" s="49" t="e">
        <f>J48/Ф_2!J212*100</f>
        <v>#DIV/0!</v>
      </c>
      <c r="L48" s="167">
        <f t="shared" si="21"/>
        <v>0</v>
      </c>
      <c r="M48" s="84">
        <f t="shared" si="21"/>
        <v>0</v>
      </c>
      <c r="N48" s="49" t="e">
        <f>M48/Ф_2!M212*100</f>
        <v>#DIV/0!</v>
      </c>
      <c r="O48" s="155">
        <f t="shared" si="21"/>
        <v>0</v>
      </c>
      <c r="P48" s="72">
        <f t="shared" si="21"/>
        <v>0</v>
      </c>
      <c r="Q48" s="49" t="e">
        <f>P48/Ф_2!P212*100</f>
        <v>#DIV/0!</v>
      </c>
      <c r="R48" s="167">
        <f t="shared" si="21"/>
        <v>0</v>
      </c>
      <c r="S48" s="84">
        <f t="shared" si="21"/>
        <v>0</v>
      </c>
      <c r="T48" s="49" t="e">
        <f>S48/Ф_2!S212*100</f>
        <v>#DIV/0!</v>
      </c>
      <c r="U48" s="155">
        <f t="shared" si="21"/>
        <v>0</v>
      </c>
      <c r="V48" s="102">
        <f>G48+J48+M48+P48+S48</f>
        <v>0</v>
      </c>
      <c r="W48" s="49" t="e">
        <f>V48/Ф_2!V212*100</f>
        <v>#DIV/0!</v>
      </c>
      <c r="X48" s="158">
        <f>I48+L48+O48+R48+U48</f>
        <v>0</v>
      </c>
    </row>
    <row r="49" spans="1:24" ht="12.75" thickBot="1" x14ac:dyDescent="0.25">
      <c r="A49" s="513"/>
      <c r="B49" s="8" t="s">
        <v>12</v>
      </c>
      <c r="C49" s="495"/>
      <c r="D49" s="420"/>
      <c r="E49" s="420"/>
      <c r="F49" s="420"/>
      <c r="G49" s="85">
        <f>G46+G47+G48</f>
        <v>0</v>
      </c>
      <c r="H49" s="49" t="e">
        <f>G49/Ф_2!G213*100</f>
        <v>#DIV/0!</v>
      </c>
      <c r="I49" s="156">
        <f t="shared" ref="I49:X49" si="22">I46+I47+I48</f>
        <v>0</v>
      </c>
      <c r="J49" s="73">
        <f t="shared" si="22"/>
        <v>0</v>
      </c>
      <c r="K49" s="49" t="e">
        <f>J49/Ф_2!J213*100</f>
        <v>#DIV/0!</v>
      </c>
      <c r="L49" s="168">
        <f t="shared" si="22"/>
        <v>0</v>
      </c>
      <c r="M49" s="85">
        <f t="shared" si="22"/>
        <v>0</v>
      </c>
      <c r="N49" s="49" t="e">
        <f>M49/Ф_2!M213*100</f>
        <v>#DIV/0!</v>
      </c>
      <c r="O49" s="156">
        <f t="shared" si="22"/>
        <v>0</v>
      </c>
      <c r="P49" s="73">
        <f t="shared" si="22"/>
        <v>0</v>
      </c>
      <c r="Q49" s="49" t="e">
        <f>P49/Ф_2!P213*100</f>
        <v>#DIV/0!</v>
      </c>
      <c r="R49" s="168">
        <f t="shared" si="22"/>
        <v>0</v>
      </c>
      <c r="S49" s="85">
        <f t="shared" si="22"/>
        <v>0</v>
      </c>
      <c r="T49" s="49" t="e">
        <f>S49/Ф_2!S213*100</f>
        <v>#DIV/0!</v>
      </c>
      <c r="U49" s="156">
        <f t="shared" si="22"/>
        <v>0</v>
      </c>
      <c r="V49" s="77">
        <f t="shared" si="22"/>
        <v>0</v>
      </c>
      <c r="W49" s="49" t="e">
        <f>V49/Ф_2!V213*100</f>
        <v>#DIV/0!</v>
      </c>
      <c r="X49" s="162">
        <f t="shared" si="22"/>
        <v>0</v>
      </c>
    </row>
    <row r="50" spans="1:24" ht="13.9" customHeight="1" thickBot="1" x14ac:dyDescent="0.25">
      <c r="A50" s="118">
        <v>1</v>
      </c>
      <c r="B50" s="117">
        <v>2</v>
      </c>
      <c r="C50" s="120">
        <v>3</v>
      </c>
      <c r="D50" s="417"/>
      <c r="E50" s="417"/>
      <c r="F50" s="417"/>
      <c r="G50" s="121">
        <v>4</v>
      </c>
      <c r="H50" s="123">
        <v>5</v>
      </c>
      <c r="I50" s="122">
        <v>6</v>
      </c>
      <c r="J50" s="119">
        <v>7</v>
      </c>
      <c r="K50" s="123">
        <v>8</v>
      </c>
      <c r="L50" s="124">
        <v>9</v>
      </c>
      <c r="M50" s="121">
        <v>10</v>
      </c>
      <c r="N50" s="123">
        <v>11</v>
      </c>
      <c r="O50" s="122">
        <v>12</v>
      </c>
      <c r="P50" s="119">
        <v>13</v>
      </c>
      <c r="Q50" s="123">
        <v>14</v>
      </c>
      <c r="R50" s="124">
        <v>15</v>
      </c>
      <c r="S50" s="121">
        <v>16</v>
      </c>
      <c r="T50" s="123">
        <v>17</v>
      </c>
      <c r="U50" s="122">
        <v>18</v>
      </c>
      <c r="V50" s="119">
        <v>19</v>
      </c>
      <c r="W50" s="123">
        <v>20</v>
      </c>
      <c r="X50" s="122">
        <v>21</v>
      </c>
    </row>
    <row r="51" spans="1:24" x14ac:dyDescent="0.2">
      <c r="A51" s="133" t="s">
        <v>1</v>
      </c>
      <c r="B51" s="213"/>
      <c r="C51" s="213"/>
      <c r="D51" s="213"/>
      <c r="E51" s="213"/>
      <c r="F51" s="213"/>
      <c r="G51" s="214"/>
      <c r="H51" s="213"/>
      <c r="I51" s="217"/>
      <c r="J51" s="213"/>
      <c r="K51" s="213"/>
      <c r="L51" s="213"/>
      <c r="M51" s="214"/>
      <c r="N51" s="213"/>
      <c r="O51" s="217"/>
      <c r="P51" s="213"/>
      <c r="Q51" s="213"/>
      <c r="R51" s="213"/>
      <c r="S51" s="214"/>
      <c r="T51" s="213"/>
      <c r="U51" s="217"/>
      <c r="V51" s="213"/>
      <c r="W51" s="213"/>
      <c r="X51" s="217"/>
    </row>
    <row r="52" spans="1:24" x14ac:dyDescent="0.2">
      <c r="A52" s="134" t="s">
        <v>51</v>
      </c>
      <c r="B52" s="28" t="s">
        <v>30</v>
      </c>
      <c r="C52" s="62" t="s">
        <v>30</v>
      </c>
      <c r="D52" s="421"/>
      <c r="E52" s="421"/>
      <c r="F52" s="421"/>
      <c r="G52" s="30">
        <f>Ф_3!G216</f>
        <v>0</v>
      </c>
      <c r="H52" s="49" t="s">
        <v>30</v>
      </c>
      <c r="I52" s="158">
        <f>Ф_3!I216</f>
        <v>0</v>
      </c>
      <c r="J52" s="30">
        <f>Ф_3!J216</f>
        <v>0</v>
      </c>
      <c r="K52" s="49" t="s">
        <v>30</v>
      </c>
      <c r="L52" s="158">
        <f>Ф_3!L216</f>
        <v>0</v>
      </c>
      <c r="M52" s="30">
        <f>Ф_3!M216</f>
        <v>0</v>
      </c>
      <c r="N52" s="49" t="s">
        <v>30</v>
      </c>
      <c r="O52" s="158">
        <f>Ф_3!O216</f>
        <v>0</v>
      </c>
      <c r="P52" s="30">
        <f>Ф_3!P216</f>
        <v>0</v>
      </c>
      <c r="Q52" s="49" t="s">
        <v>30</v>
      </c>
      <c r="R52" s="158">
        <f>Ф_3!R216</f>
        <v>0</v>
      </c>
      <c r="S52" s="30">
        <f>Ф_3!S216</f>
        <v>0</v>
      </c>
      <c r="T52" s="49" t="s">
        <v>30</v>
      </c>
      <c r="U52" s="158">
        <f>Ф_3!U216</f>
        <v>0</v>
      </c>
      <c r="V52" s="209">
        <f t="shared" ref="V52:V57" si="23">G52+J52+M52+P52+S52</f>
        <v>0</v>
      </c>
      <c r="W52" s="49" t="s">
        <v>30</v>
      </c>
      <c r="X52" s="158">
        <f t="shared" ref="X52:X57" si="24">I52+L52+O52+R52+U52</f>
        <v>0</v>
      </c>
    </row>
    <row r="53" spans="1:24" x14ac:dyDescent="0.2">
      <c r="A53" s="134" t="s">
        <v>52</v>
      </c>
      <c r="B53" s="28" t="s">
        <v>30</v>
      </c>
      <c r="C53" s="62" t="s">
        <v>30</v>
      </c>
      <c r="D53" s="421"/>
      <c r="E53" s="421"/>
      <c r="F53" s="421"/>
      <c r="G53" s="30">
        <f>Ф_3!G217</f>
        <v>0</v>
      </c>
      <c r="H53" s="49" t="s">
        <v>30</v>
      </c>
      <c r="I53" s="158">
        <f>Ф_3!I217</f>
        <v>0</v>
      </c>
      <c r="J53" s="30">
        <f>Ф_3!J217</f>
        <v>0</v>
      </c>
      <c r="K53" s="49" t="s">
        <v>30</v>
      </c>
      <c r="L53" s="158">
        <f>Ф_3!L217</f>
        <v>0</v>
      </c>
      <c r="M53" s="30">
        <f>Ф_3!M217</f>
        <v>0</v>
      </c>
      <c r="N53" s="49" t="s">
        <v>30</v>
      </c>
      <c r="O53" s="158">
        <f>Ф_3!O217</f>
        <v>0</v>
      </c>
      <c r="P53" s="30">
        <f>Ф_3!P217</f>
        <v>0</v>
      </c>
      <c r="Q53" s="49" t="s">
        <v>30</v>
      </c>
      <c r="R53" s="158">
        <f>Ф_3!R217</f>
        <v>0</v>
      </c>
      <c r="S53" s="30">
        <f>Ф_3!S217</f>
        <v>0</v>
      </c>
      <c r="T53" s="49" t="s">
        <v>30</v>
      </c>
      <c r="U53" s="158">
        <f>Ф_3!U217</f>
        <v>0</v>
      </c>
      <c r="V53" s="209">
        <f t="shared" si="23"/>
        <v>0</v>
      </c>
      <c r="W53" s="49" t="s">
        <v>30</v>
      </c>
      <c r="X53" s="158">
        <f t="shared" si="24"/>
        <v>0</v>
      </c>
    </row>
    <row r="54" spans="1:24" ht="12.75" thickBot="1" x14ac:dyDescent="0.25">
      <c r="A54" s="135" t="s">
        <v>53</v>
      </c>
      <c r="B54" s="77" t="s">
        <v>30</v>
      </c>
      <c r="C54" s="70" t="s">
        <v>30</v>
      </c>
      <c r="D54" s="422"/>
      <c r="E54" s="422"/>
      <c r="F54" s="422"/>
      <c r="G54" s="88">
        <f>Ф_3!G218</f>
        <v>0</v>
      </c>
      <c r="H54" s="54" t="s">
        <v>30</v>
      </c>
      <c r="I54" s="159">
        <f>Ф_3!I218</f>
        <v>0</v>
      </c>
      <c r="J54" s="30">
        <f>Ф_3!J218</f>
        <v>0</v>
      </c>
      <c r="K54" s="50" t="s">
        <v>30</v>
      </c>
      <c r="L54" s="158">
        <f>Ф_3!L218</f>
        <v>0</v>
      </c>
      <c r="M54" s="30">
        <f>Ф_3!M218</f>
        <v>0</v>
      </c>
      <c r="N54" s="50" t="s">
        <v>30</v>
      </c>
      <c r="O54" s="158">
        <f>Ф_3!O218</f>
        <v>0</v>
      </c>
      <c r="P54" s="30">
        <f>Ф_3!P218</f>
        <v>0</v>
      </c>
      <c r="Q54" s="50" t="s">
        <v>30</v>
      </c>
      <c r="R54" s="158">
        <f>Ф_3!R218</f>
        <v>0</v>
      </c>
      <c r="S54" s="30">
        <f>Ф_3!S218</f>
        <v>0</v>
      </c>
      <c r="T54" s="50" t="s">
        <v>30</v>
      </c>
      <c r="U54" s="158">
        <f>Ф_3!U218</f>
        <v>0</v>
      </c>
      <c r="V54" s="208">
        <f t="shared" si="23"/>
        <v>0</v>
      </c>
      <c r="W54" s="50" t="s">
        <v>30</v>
      </c>
      <c r="X54" s="162">
        <f t="shared" si="24"/>
        <v>0</v>
      </c>
    </row>
    <row r="55" spans="1:24" ht="12" customHeight="1" x14ac:dyDescent="0.2">
      <c r="A55" s="508" t="s">
        <v>8</v>
      </c>
      <c r="B55" s="19" t="s">
        <v>9</v>
      </c>
      <c r="C55" s="528" t="s">
        <v>16</v>
      </c>
      <c r="D55" s="423"/>
      <c r="E55" s="423"/>
      <c r="F55" s="423"/>
      <c r="G55" s="29">
        <f>Ф_3!G220</f>
        <v>0</v>
      </c>
      <c r="H55" s="52" t="e">
        <f>G55/Ф_2!G218/100</f>
        <v>#DIV/0!</v>
      </c>
      <c r="I55" s="161">
        <f>Ф_3!I220</f>
        <v>0</v>
      </c>
      <c r="J55" s="29">
        <f>Ф_3!J220</f>
        <v>0</v>
      </c>
      <c r="K55" s="52" t="e">
        <f>J55/Ф_2!J218/100</f>
        <v>#DIV/0!</v>
      </c>
      <c r="L55" s="161">
        <f>Ф_3!L220</f>
        <v>0</v>
      </c>
      <c r="M55" s="29">
        <f>Ф_3!M220</f>
        <v>0</v>
      </c>
      <c r="N55" s="52" t="e">
        <f>M55/Ф_2!M218/100</f>
        <v>#DIV/0!</v>
      </c>
      <c r="O55" s="161">
        <f>Ф_3!O220</f>
        <v>0</v>
      </c>
      <c r="P55" s="29">
        <f>Ф_3!P220</f>
        <v>0</v>
      </c>
      <c r="Q55" s="52" t="e">
        <f>P55/Ф_2!P218/100</f>
        <v>#DIV/0!</v>
      </c>
      <c r="R55" s="161">
        <f>Ф_3!R220</f>
        <v>0</v>
      </c>
      <c r="S55" s="29">
        <f>Ф_3!S220</f>
        <v>0</v>
      </c>
      <c r="T55" s="52" t="e">
        <f>S55/Ф_2!S218/100</f>
        <v>#DIV/0!</v>
      </c>
      <c r="U55" s="161">
        <f>Ф_3!U220</f>
        <v>0</v>
      </c>
      <c r="V55" s="27">
        <f t="shared" si="23"/>
        <v>0</v>
      </c>
      <c r="W55" s="57" t="e">
        <f>V55/Ф_2!V218/100</f>
        <v>#DIV/0!</v>
      </c>
      <c r="X55" s="163">
        <f t="shared" si="24"/>
        <v>0</v>
      </c>
    </row>
    <row r="56" spans="1:24" x14ac:dyDescent="0.2">
      <c r="A56" s="509"/>
      <c r="B56" s="13" t="s">
        <v>10</v>
      </c>
      <c r="C56" s="528"/>
      <c r="D56" s="423"/>
      <c r="E56" s="423"/>
      <c r="F56" s="423"/>
      <c r="G56" s="91">
        <f>Ф_3!G221</f>
        <v>0</v>
      </c>
      <c r="H56" s="49" t="e">
        <f>G56/Ф_2!G219/100</f>
        <v>#DIV/0!</v>
      </c>
      <c r="I56" s="163">
        <f>Ф_3!I221</f>
        <v>0</v>
      </c>
      <c r="J56" s="91">
        <f>Ф_3!J221</f>
        <v>0</v>
      </c>
      <c r="K56" s="49" t="e">
        <f>J56/Ф_2!J219/100</f>
        <v>#DIV/0!</v>
      </c>
      <c r="L56" s="163">
        <f>Ф_3!L221</f>
        <v>0</v>
      </c>
      <c r="M56" s="91">
        <f>Ф_3!M221</f>
        <v>0</v>
      </c>
      <c r="N56" s="49" t="e">
        <f>M56/Ф_2!M219/100</f>
        <v>#DIV/0!</v>
      </c>
      <c r="O56" s="163">
        <f>Ф_3!O221</f>
        <v>0</v>
      </c>
      <c r="P56" s="91">
        <f>Ф_3!P221</f>
        <v>0</v>
      </c>
      <c r="Q56" s="49" t="e">
        <f>P56/Ф_2!P219/100</f>
        <v>#DIV/0!</v>
      </c>
      <c r="R56" s="163">
        <f>Ф_3!R221</f>
        <v>0</v>
      </c>
      <c r="S56" s="91">
        <f>Ф_3!S221</f>
        <v>0</v>
      </c>
      <c r="T56" s="49" t="e">
        <f>S56/Ф_2!S219/100</f>
        <v>#DIV/0!</v>
      </c>
      <c r="U56" s="163">
        <f>Ф_3!U221</f>
        <v>0</v>
      </c>
      <c r="V56" s="28">
        <f t="shared" si="23"/>
        <v>0</v>
      </c>
      <c r="W56" s="49" t="e">
        <f>V56/Ф_2!V219/100</f>
        <v>#DIV/0!</v>
      </c>
      <c r="X56" s="158">
        <f t="shared" si="24"/>
        <v>0</v>
      </c>
    </row>
    <row r="57" spans="1:24" x14ac:dyDescent="0.2">
      <c r="A57" s="509"/>
      <c r="B57" s="13" t="s">
        <v>11</v>
      </c>
      <c r="C57" s="528"/>
      <c r="D57" s="423"/>
      <c r="E57" s="423"/>
      <c r="F57" s="423"/>
      <c r="G57" s="91">
        <f>Ф_3!G222</f>
        <v>0</v>
      </c>
      <c r="H57" s="49" t="e">
        <f>G57/Ф_2!G220/100</f>
        <v>#DIV/0!</v>
      </c>
      <c r="I57" s="163">
        <f>Ф_3!I222</f>
        <v>0</v>
      </c>
      <c r="J57" s="91">
        <f>Ф_3!J222</f>
        <v>0</v>
      </c>
      <c r="K57" s="49" t="e">
        <f>J57/Ф_2!J220/100</f>
        <v>#DIV/0!</v>
      </c>
      <c r="L57" s="163">
        <f>Ф_3!L222</f>
        <v>0</v>
      </c>
      <c r="M57" s="91">
        <f>Ф_3!M222</f>
        <v>0</v>
      </c>
      <c r="N57" s="49" t="e">
        <f>M57/Ф_2!M220/100</f>
        <v>#DIV/0!</v>
      </c>
      <c r="O57" s="163">
        <f>Ф_3!O222</f>
        <v>0</v>
      </c>
      <c r="P57" s="91">
        <f>Ф_3!P222</f>
        <v>0</v>
      </c>
      <c r="Q57" s="49" t="e">
        <f>P57/Ф_2!P220/100</f>
        <v>#DIV/0!</v>
      </c>
      <c r="R57" s="163">
        <f>Ф_3!R222</f>
        <v>0</v>
      </c>
      <c r="S57" s="91">
        <f>Ф_3!S222</f>
        <v>0</v>
      </c>
      <c r="T57" s="49" t="e">
        <f>S57/Ф_2!S220/100</f>
        <v>#DIV/0!</v>
      </c>
      <c r="U57" s="163">
        <f>Ф_3!U222</f>
        <v>0</v>
      </c>
      <c r="V57" s="102">
        <f t="shared" si="23"/>
        <v>0</v>
      </c>
      <c r="W57" s="49" t="e">
        <f>V57/Ф_2!V220/100</f>
        <v>#DIV/0!</v>
      </c>
      <c r="X57" s="158">
        <f t="shared" si="24"/>
        <v>0</v>
      </c>
    </row>
    <row r="58" spans="1:24" ht="12.75" thickBot="1" x14ac:dyDescent="0.25">
      <c r="A58" s="509"/>
      <c r="B58" s="25" t="s">
        <v>12</v>
      </c>
      <c r="C58" s="528"/>
      <c r="D58" s="423"/>
      <c r="E58" s="423"/>
      <c r="F58" s="423"/>
      <c r="G58" s="31">
        <f>G55+G56+G57</f>
        <v>0</v>
      </c>
      <c r="H58" s="50" t="e">
        <f>G58/Ф_2!G221/100</f>
        <v>#DIV/0!</v>
      </c>
      <c r="I58" s="186">
        <f>I55+I56+I57</f>
        <v>0</v>
      </c>
      <c r="J58" s="31">
        <f>J55+J56+J57</f>
        <v>0</v>
      </c>
      <c r="K58" s="50" t="e">
        <f>J58/Ф_2!J221/100</f>
        <v>#DIV/0!</v>
      </c>
      <c r="L58" s="186">
        <f>L55+L56+L57</f>
        <v>0</v>
      </c>
      <c r="M58" s="31">
        <f>M55+M56+M57</f>
        <v>0</v>
      </c>
      <c r="N58" s="50" t="e">
        <f>M58/Ф_2!M221/100</f>
        <v>#DIV/0!</v>
      </c>
      <c r="O58" s="186">
        <f>O55+O56+O57</f>
        <v>0</v>
      </c>
      <c r="P58" s="31">
        <f>P55+P56+P57</f>
        <v>0</v>
      </c>
      <c r="Q58" s="50" t="e">
        <f>P58/Ф_2!P221/100</f>
        <v>#DIV/0!</v>
      </c>
      <c r="R58" s="186">
        <f>R55+R56+R57</f>
        <v>0</v>
      </c>
      <c r="S58" s="31">
        <f>S55+S56+S57</f>
        <v>0</v>
      </c>
      <c r="T58" s="50" t="e">
        <f>S58/Ф_2!S221/100</f>
        <v>#DIV/0!</v>
      </c>
      <c r="U58" s="186">
        <f>U55+U56+U57</f>
        <v>0</v>
      </c>
      <c r="V58" s="74">
        <f t="shared" ref="V58:X58" si="25">V55+V56+V57</f>
        <v>0</v>
      </c>
      <c r="W58" s="54" t="e">
        <f>V58/Ф_2!V221/100</f>
        <v>#DIV/0!</v>
      </c>
      <c r="X58" s="159">
        <f t="shared" si="25"/>
        <v>0</v>
      </c>
    </row>
    <row r="59" spans="1:24" ht="12.75" thickBot="1" x14ac:dyDescent="0.25">
      <c r="A59" s="509"/>
      <c r="B59" s="15" t="s">
        <v>9</v>
      </c>
      <c r="C59" s="527" t="s">
        <v>17</v>
      </c>
      <c r="D59" s="424"/>
      <c r="E59" s="424"/>
      <c r="F59" s="424"/>
      <c r="G59" s="29">
        <f>Ф_3!G224</f>
        <v>0</v>
      </c>
      <c r="H59" s="52" t="e">
        <f>G59/Ф_2!G222/100</f>
        <v>#DIV/0!</v>
      </c>
      <c r="I59" s="161">
        <f>Ф_3!I224</f>
        <v>0</v>
      </c>
      <c r="J59" s="29">
        <f>Ф_3!J224</f>
        <v>0</v>
      </c>
      <c r="K59" s="52" t="e">
        <f>J59/Ф_2!J222/100</f>
        <v>#DIV/0!</v>
      </c>
      <c r="L59" s="161">
        <f>Ф_3!L224</f>
        <v>0</v>
      </c>
      <c r="M59" s="29">
        <f>Ф_3!M224</f>
        <v>0</v>
      </c>
      <c r="N59" s="52" t="e">
        <f>M59/Ф_2!M222/100</f>
        <v>#DIV/0!</v>
      </c>
      <c r="O59" s="161">
        <f>Ф_3!O224</f>
        <v>0</v>
      </c>
      <c r="P59" s="29">
        <f>Ф_3!P224</f>
        <v>0</v>
      </c>
      <c r="Q59" s="52" t="e">
        <f>P59/Ф_2!P222/100</f>
        <v>#DIV/0!</v>
      </c>
      <c r="R59" s="161">
        <f>Ф_3!R224</f>
        <v>0</v>
      </c>
      <c r="S59" s="29">
        <f>Ф_3!S224</f>
        <v>0</v>
      </c>
      <c r="T59" s="52" t="e">
        <f>S59/Ф_2!S222/100</f>
        <v>#DIV/0!</v>
      </c>
      <c r="U59" s="161">
        <f>Ф_3!U224</f>
        <v>0</v>
      </c>
      <c r="V59" s="101">
        <f>G59+J59+M59+P59+S59</f>
        <v>0</v>
      </c>
      <c r="W59" s="52" t="e">
        <f>V59/Ф_2!V222/100</f>
        <v>#DIV/0!</v>
      </c>
      <c r="X59" s="161">
        <f>I59+L59+O59+R59+U59</f>
        <v>0</v>
      </c>
    </row>
    <row r="60" spans="1:24" x14ac:dyDescent="0.2">
      <c r="A60" s="509"/>
      <c r="B60" s="13" t="s">
        <v>10</v>
      </c>
      <c r="C60" s="528"/>
      <c r="D60" s="423"/>
      <c r="E60" s="423"/>
      <c r="F60" s="423"/>
      <c r="G60" s="91">
        <f>Ф_3!G225</f>
        <v>0</v>
      </c>
      <c r="H60" s="51" t="e">
        <f>G60/Ф_2!G223/100</f>
        <v>#DIV/0!</v>
      </c>
      <c r="I60" s="163">
        <f>Ф_3!I225</f>
        <v>0</v>
      </c>
      <c r="J60" s="91">
        <f>Ф_3!J225</f>
        <v>0</v>
      </c>
      <c r="K60" s="51" t="e">
        <f>J60/Ф_2!J223/100</f>
        <v>#DIV/0!</v>
      </c>
      <c r="L60" s="163">
        <f>Ф_3!L225</f>
        <v>0</v>
      </c>
      <c r="M60" s="91">
        <f>Ф_3!M225</f>
        <v>0</v>
      </c>
      <c r="N60" s="51" t="e">
        <f>M60/Ф_2!M223/100</f>
        <v>#DIV/0!</v>
      </c>
      <c r="O60" s="163">
        <f>Ф_3!O225</f>
        <v>0</v>
      </c>
      <c r="P60" s="91">
        <f>Ф_3!P225</f>
        <v>0</v>
      </c>
      <c r="Q60" s="51" t="e">
        <f>P60/Ф_2!P223/100</f>
        <v>#DIV/0!</v>
      </c>
      <c r="R60" s="163">
        <f>Ф_3!R225</f>
        <v>0</v>
      </c>
      <c r="S60" s="91">
        <f>Ф_3!S225</f>
        <v>0</v>
      </c>
      <c r="T60" s="51" t="e">
        <f>S60/Ф_2!S223/100</f>
        <v>#DIV/0!</v>
      </c>
      <c r="U60" s="163">
        <f>Ф_3!U225</f>
        <v>0</v>
      </c>
      <c r="V60" s="28">
        <f>G60+J60+M60+P60+S60</f>
        <v>0</v>
      </c>
      <c r="W60" s="51" t="e">
        <f>V60/Ф_2!V223/100</f>
        <v>#DIV/0!</v>
      </c>
      <c r="X60" s="158">
        <f>I60+L60+O60+R60+U60</f>
        <v>0</v>
      </c>
    </row>
    <row r="61" spans="1:24" x14ac:dyDescent="0.2">
      <c r="A61" s="509"/>
      <c r="B61" s="13" t="s">
        <v>11</v>
      </c>
      <c r="C61" s="528"/>
      <c r="D61" s="423"/>
      <c r="E61" s="423"/>
      <c r="F61" s="423"/>
      <c r="G61" s="91">
        <f>Ф_3!G226</f>
        <v>0</v>
      </c>
      <c r="H61" s="49" t="e">
        <f>G61/Ф_2!G224/100</f>
        <v>#DIV/0!</v>
      </c>
      <c r="I61" s="163">
        <f>Ф_3!I226</f>
        <v>0</v>
      </c>
      <c r="J61" s="91">
        <f>Ф_3!J226</f>
        <v>0</v>
      </c>
      <c r="K61" s="49" t="e">
        <f>J61/Ф_2!J224/100</f>
        <v>#DIV/0!</v>
      </c>
      <c r="L61" s="163">
        <f>Ф_3!L226</f>
        <v>0</v>
      </c>
      <c r="M61" s="91">
        <f>Ф_3!M226</f>
        <v>0</v>
      </c>
      <c r="N61" s="49" t="e">
        <f>M61/Ф_2!M224/100</f>
        <v>#DIV/0!</v>
      </c>
      <c r="O61" s="163">
        <f>Ф_3!O226</f>
        <v>0</v>
      </c>
      <c r="P61" s="91">
        <f>Ф_3!P226</f>
        <v>0</v>
      </c>
      <c r="Q61" s="49" t="e">
        <f>P61/Ф_2!P224/100</f>
        <v>#DIV/0!</v>
      </c>
      <c r="R61" s="163">
        <f>Ф_3!R226</f>
        <v>0</v>
      </c>
      <c r="S61" s="91">
        <f>Ф_3!S226</f>
        <v>0</v>
      </c>
      <c r="T61" s="49" t="e">
        <f>S61/Ф_2!S224/100</f>
        <v>#DIV/0!</v>
      </c>
      <c r="U61" s="163">
        <f>Ф_3!U226</f>
        <v>0</v>
      </c>
      <c r="V61" s="102">
        <f>G61+J61+M61+P61+S61</f>
        <v>0</v>
      </c>
      <c r="W61" s="49" t="e">
        <f>V61/Ф_2!V224/100</f>
        <v>#DIV/0!</v>
      </c>
      <c r="X61" s="158">
        <f>I61+L61+O61+R61+U61</f>
        <v>0</v>
      </c>
    </row>
    <row r="62" spans="1:24" ht="12.75" thickBot="1" x14ac:dyDescent="0.25">
      <c r="A62" s="509"/>
      <c r="B62" s="14" t="s">
        <v>12</v>
      </c>
      <c r="C62" s="529"/>
      <c r="D62" s="425"/>
      <c r="E62" s="425"/>
      <c r="F62" s="425"/>
      <c r="G62" s="90">
        <f>G59+G60+G61</f>
        <v>0</v>
      </c>
      <c r="H62" s="50" t="e">
        <f>G62/Ф_2!G225/100</f>
        <v>#DIV/0!</v>
      </c>
      <c r="I62" s="162">
        <f t="shared" ref="I62:X62" si="26">I59+I60+I61</f>
        <v>0</v>
      </c>
      <c r="J62" s="90">
        <f>J59+J60+J61</f>
        <v>0</v>
      </c>
      <c r="K62" s="50" t="e">
        <f>J62/Ф_2!J225/100</f>
        <v>#DIV/0!</v>
      </c>
      <c r="L62" s="162">
        <f t="shared" ref="L62" si="27">L59+L60+L61</f>
        <v>0</v>
      </c>
      <c r="M62" s="90">
        <f>M59+M60+M61</f>
        <v>0</v>
      </c>
      <c r="N62" s="50" t="e">
        <f>M62/Ф_2!M225/100</f>
        <v>#DIV/0!</v>
      </c>
      <c r="O62" s="162">
        <f t="shared" ref="O62" si="28">O59+O60+O61</f>
        <v>0</v>
      </c>
      <c r="P62" s="90">
        <f>P59+P60+P61</f>
        <v>0</v>
      </c>
      <c r="Q62" s="50" t="e">
        <f>P62/Ф_2!P225/100</f>
        <v>#DIV/0!</v>
      </c>
      <c r="R62" s="162">
        <f t="shared" ref="R62" si="29">R59+R60+R61</f>
        <v>0</v>
      </c>
      <c r="S62" s="90">
        <f>S59+S60+S61</f>
        <v>0</v>
      </c>
      <c r="T62" s="50" t="e">
        <f>S62/Ф_2!S225/100</f>
        <v>#DIV/0!</v>
      </c>
      <c r="U62" s="162">
        <f t="shared" ref="U62" si="30">U59+U60+U61</f>
        <v>0</v>
      </c>
      <c r="V62" s="77">
        <f t="shared" si="26"/>
        <v>0</v>
      </c>
      <c r="W62" s="50" t="e">
        <f>V62/Ф_2!V225/100</f>
        <v>#DIV/0!</v>
      </c>
      <c r="X62" s="162">
        <f t="shared" si="26"/>
        <v>0</v>
      </c>
    </row>
    <row r="63" spans="1:24" x14ac:dyDescent="0.2">
      <c r="A63" s="509"/>
      <c r="B63" s="19" t="s">
        <v>9</v>
      </c>
      <c r="C63" s="528" t="s">
        <v>18</v>
      </c>
      <c r="D63" s="423"/>
      <c r="E63" s="423"/>
      <c r="F63" s="423"/>
      <c r="G63" s="91">
        <f>G55+G59</f>
        <v>0</v>
      </c>
      <c r="H63" s="57" t="e">
        <f>G63/Ф_2!G226/100</f>
        <v>#DIV/0!</v>
      </c>
      <c r="I63" s="163">
        <f t="shared" ref="I63:U65" si="31">I55+I59</f>
        <v>0</v>
      </c>
      <c r="J63" s="78">
        <f t="shared" si="31"/>
        <v>0</v>
      </c>
      <c r="K63" s="57" t="e">
        <f>J63/Ф_2!J226/100</f>
        <v>#DIV/0!</v>
      </c>
      <c r="L63" s="175">
        <f t="shared" si="31"/>
        <v>0</v>
      </c>
      <c r="M63" s="91">
        <f t="shared" si="31"/>
        <v>0</v>
      </c>
      <c r="N63" s="57" t="e">
        <f>M63/Ф_2!M226/100</f>
        <v>#DIV/0!</v>
      </c>
      <c r="O63" s="163">
        <f t="shared" si="31"/>
        <v>0</v>
      </c>
      <c r="P63" s="78">
        <f t="shared" si="31"/>
        <v>0</v>
      </c>
      <c r="Q63" s="57" t="e">
        <f>P63/Ф_2!P226/100</f>
        <v>#DIV/0!</v>
      </c>
      <c r="R63" s="175">
        <f t="shared" si="31"/>
        <v>0</v>
      </c>
      <c r="S63" s="91">
        <f t="shared" si="31"/>
        <v>0</v>
      </c>
      <c r="T63" s="57" t="e">
        <f>S63/Ф_2!S226/100</f>
        <v>#DIV/0!</v>
      </c>
      <c r="U63" s="163">
        <f t="shared" si="31"/>
        <v>0</v>
      </c>
      <c r="V63" s="27">
        <f>G63+J63+M63+P63+S63</f>
        <v>0</v>
      </c>
      <c r="W63" s="57" t="e">
        <f>V63/Ф_2!V226/100</f>
        <v>#DIV/0!</v>
      </c>
      <c r="X63" s="163">
        <f>I63+L63+O63+R63+U63</f>
        <v>0</v>
      </c>
    </row>
    <row r="64" spans="1:24" x14ac:dyDescent="0.2">
      <c r="A64" s="509"/>
      <c r="B64" s="13" t="s">
        <v>10</v>
      </c>
      <c r="C64" s="528"/>
      <c r="D64" s="423"/>
      <c r="E64" s="423"/>
      <c r="F64" s="423"/>
      <c r="G64" s="30">
        <f t="shared" ref="G64:U65" si="32">G56+G60</f>
        <v>0</v>
      </c>
      <c r="H64" s="49" t="e">
        <f>G64/Ф_2!G227/100</f>
        <v>#DIV/0!</v>
      </c>
      <c r="I64" s="158">
        <f t="shared" si="32"/>
        <v>0</v>
      </c>
      <c r="J64" s="28">
        <f t="shared" si="32"/>
        <v>0</v>
      </c>
      <c r="K64" s="49" t="e">
        <f>J64/Ф_2!J227/100</f>
        <v>#DIV/0!</v>
      </c>
      <c r="L64" s="170">
        <f t="shared" si="31"/>
        <v>0</v>
      </c>
      <c r="M64" s="30">
        <f t="shared" si="31"/>
        <v>0</v>
      </c>
      <c r="N64" s="49" t="e">
        <f>M64/Ф_2!M227/100</f>
        <v>#DIV/0!</v>
      </c>
      <c r="O64" s="158">
        <f t="shared" si="31"/>
        <v>0</v>
      </c>
      <c r="P64" s="28">
        <f t="shared" si="31"/>
        <v>0</v>
      </c>
      <c r="Q64" s="49" t="e">
        <f>P64/Ф_2!P227/100</f>
        <v>#DIV/0!</v>
      </c>
      <c r="R64" s="170">
        <f t="shared" si="31"/>
        <v>0</v>
      </c>
      <c r="S64" s="30">
        <f t="shared" si="31"/>
        <v>0</v>
      </c>
      <c r="T64" s="49" t="e">
        <f>S64/Ф_2!S227/100</f>
        <v>#DIV/0!</v>
      </c>
      <c r="U64" s="158">
        <f t="shared" si="32"/>
        <v>0</v>
      </c>
      <c r="V64" s="28">
        <f>G64+J64+M64+P64+S64</f>
        <v>0</v>
      </c>
      <c r="W64" s="49" t="e">
        <f>V64/Ф_2!V227/100</f>
        <v>#DIV/0!</v>
      </c>
      <c r="X64" s="158">
        <f>I64+L64+O64+R64+U64</f>
        <v>0</v>
      </c>
    </row>
    <row r="65" spans="1:24" x14ac:dyDescent="0.2">
      <c r="A65" s="509"/>
      <c r="B65" s="13" t="s">
        <v>11</v>
      </c>
      <c r="C65" s="528"/>
      <c r="D65" s="423"/>
      <c r="E65" s="423"/>
      <c r="F65" s="423"/>
      <c r="G65" s="30">
        <f t="shared" si="32"/>
        <v>0</v>
      </c>
      <c r="H65" s="49" t="e">
        <f>G65/Ф_2!G228/100</f>
        <v>#DIV/0!</v>
      </c>
      <c r="I65" s="158">
        <f t="shared" si="32"/>
        <v>0</v>
      </c>
      <c r="J65" s="28">
        <f t="shared" si="32"/>
        <v>0</v>
      </c>
      <c r="K65" s="49" t="e">
        <f>J65/Ф_2!J228/100</f>
        <v>#DIV/0!</v>
      </c>
      <c r="L65" s="170">
        <f t="shared" si="31"/>
        <v>0</v>
      </c>
      <c r="M65" s="30">
        <f t="shared" si="31"/>
        <v>0</v>
      </c>
      <c r="N65" s="49" t="e">
        <f>M65/Ф_2!M228/100</f>
        <v>#DIV/0!</v>
      </c>
      <c r="O65" s="158">
        <f t="shared" si="31"/>
        <v>0</v>
      </c>
      <c r="P65" s="28">
        <f t="shared" si="31"/>
        <v>0</v>
      </c>
      <c r="Q65" s="49" t="e">
        <f>P65/Ф_2!P228/100</f>
        <v>#DIV/0!</v>
      </c>
      <c r="R65" s="170">
        <f t="shared" si="31"/>
        <v>0</v>
      </c>
      <c r="S65" s="30">
        <f t="shared" si="31"/>
        <v>0</v>
      </c>
      <c r="T65" s="49" t="e">
        <f>S65/Ф_2!S228/100</f>
        <v>#DIV/0!</v>
      </c>
      <c r="U65" s="158">
        <f t="shared" si="32"/>
        <v>0</v>
      </c>
      <c r="V65" s="102">
        <f>G65+J65+M65+P65+S65</f>
        <v>0</v>
      </c>
      <c r="W65" s="49" t="e">
        <f>V65/Ф_2!V228/100</f>
        <v>#DIV/0!</v>
      </c>
      <c r="X65" s="158">
        <f>I65+L65+O65+R65+U65</f>
        <v>0</v>
      </c>
    </row>
    <row r="66" spans="1:24" ht="12.75" thickBot="1" x14ac:dyDescent="0.25">
      <c r="A66" s="513"/>
      <c r="B66" s="25" t="s">
        <v>12</v>
      </c>
      <c r="C66" s="528"/>
      <c r="D66" s="423"/>
      <c r="E66" s="423"/>
      <c r="F66" s="423"/>
      <c r="G66" s="88">
        <f>G63+G64+G65</f>
        <v>0</v>
      </c>
      <c r="H66" s="54" t="e">
        <f>G66/Ф_2!G229/100</f>
        <v>#DIV/0!</v>
      </c>
      <c r="I66" s="159">
        <f t="shared" ref="I66:X66" si="33">I63+I64+I65</f>
        <v>0</v>
      </c>
      <c r="J66" s="74">
        <f t="shared" si="33"/>
        <v>0</v>
      </c>
      <c r="K66" s="54" t="e">
        <f>J66/Ф_2!J229/100</f>
        <v>#DIV/0!</v>
      </c>
      <c r="L66" s="171">
        <f t="shared" si="33"/>
        <v>0</v>
      </c>
      <c r="M66" s="88">
        <f t="shared" si="33"/>
        <v>0</v>
      </c>
      <c r="N66" s="54" t="e">
        <f>M66/Ф_2!M229/100</f>
        <v>#DIV/0!</v>
      </c>
      <c r="O66" s="159">
        <f t="shared" si="33"/>
        <v>0</v>
      </c>
      <c r="P66" s="74">
        <f t="shared" si="33"/>
        <v>0</v>
      </c>
      <c r="Q66" s="54" t="e">
        <f>P66/Ф_2!P229/100</f>
        <v>#DIV/0!</v>
      </c>
      <c r="R66" s="171">
        <f t="shared" si="33"/>
        <v>0</v>
      </c>
      <c r="S66" s="88">
        <f t="shared" si="33"/>
        <v>0</v>
      </c>
      <c r="T66" s="54" t="e">
        <f>S66/Ф_2!S229/100</f>
        <v>#DIV/0!</v>
      </c>
      <c r="U66" s="159">
        <f t="shared" si="33"/>
        <v>0</v>
      </c>
      <c r="V66" s="74">
        <f t="shared" si="33"/>
        <v>0</v>
      </c>
      <c r="W66" s="54" t="e">
        <f>V66/Ф_2!V229/100</f>
        <v>#DIV/0!</v>
      </c>
      <c r="X66" s="159">
        <f t="shared" si="33"/>
        <v>0</v>
      </c>
    </row>
    <row r="67" spans="1:24" s="32" customFormat="1" ht="12" customHeight="1" x14ac:dyDescent="0.2">
      <c r="A67" s="490" t="s">
        <v>47</v>
      </c>
      <c r="B67" s="5" t="s">
        <v>9</v>
      </c>
      <c r="C67" s="505" t="s">
        <v>16</v>
      </c>
      <c r="D67" s="418"/>
      <c r="E67" s="418"/>
      <c r="F67" s="418"/>
      <c r="G67" s="83" t="s">
        <v>30</v>
      </c>
      <c r="H67" s="46" t="s">
        <v>30</v>
      </c>
      <c r="I67" s="178" t="e">
        <f>I55/G55</f>
        <v>#DIV/0!</v>
      </c>
      <c r="J67" s="71" t="s">
        <v>30</v>
      </c>
      <c r="K67" s="6" t="s">
        <v>30</v>
      </c>
      <c r="L67" s="178" t="e">
        <f>L55/J55</f>
        <v>#DIV/0!</v>
      </c>
      <c r="M67" s="83" t="s">
        <v>30</v>
      </c>
      <c r="N67" s="6" t="s">
        <v>30</v>
      </c>
      <c r="O67" s="178" t="e">
        <f>O55/M55</f>
        <v>#DIV/0!</v>
      </c>
      <c r="P67" s="71" t="s">
        <v>30</v>
      </c>
      <c r="Q67" s="6" t="s">
        <v>30</v>
      </c>
      <c r="R67" s="178" t="e">
        <f>R55/P55</f>
        <v>#DIV/0!</v>
      </c>
      <c r="S67" s="83" t="s">
        <v>30</v>
      </c>
      <c r="T67" s="6" t="s">
        <v>30</v>
      </c>
      <c r="U67" s="178" t="e">
        <f>U55/S55</f>
        <v>#DIV/0!</v>
      </c>
      <c r="V67" s="71" t="s">
        <v>30</v>
      </c>
      <c r="W67" s="96" t="s">
        <v>30</v>
      </c>
      <c r="X67" s="178" t="e">
        <f>X55/V55</f>
        <v>#DIV/0!</v>
      </c>
    </row>
    <row r="68" spans="1:24" s="32" customFormat="1" x14ac:dyDescent="0.2">
      <c r="A68" s="491"/>
      <c r="B68" s="7" t="s">
        <v>10</v>
      </c>
      <c r="C68" s="506"/>
      <c r="D68" s="419"/>
      <c r="E68" s="419"/>
      <c r="F68" s="419"/>
      <c r="G68" s="84" t="s">
        <v>30</v>
      </c>
      <c r="H68" s="47" t="s">
        <v>30</v>
      </c>
      <c r="I68" s="179" t="e">
        <f t="shared" ref="I68:I78" si="34">I56/G56</f>
        <v>#DIV/0!</v>
      </c>
      <c r="J68" s="72" t="s">
        <v>30</v>
      </c>
      <c r="K68" s="3" t="s">
        <v>30</v>
      </c>
      <c r="L68" s="179" t="e">
        <f t="shared" ref="L68:L78" si="35">L56/J56</f>
        <v>#DIV/0!</v>
      </c>
      <c r="M68" s="84" t="s">
        <v>30</v>
      </c>
      <c r="N68" s="3" t="s">
        <v>30</v>
      </c>
      <c r="O68" s="179" t="e">
        <f t="shared" ref="O68:O78" si="36">O56/M56</f>
        <v>#DIV/0!</v>
      </c>
      <c r="P68" s="72" t="s">
        <v>30</v>
      </c>
      <c r="Q68" s="3" t="s">
        <v>30</v>
      </c>
      <c r="R68" s="179" t="e">
        <f t="shared" ref="R68:R78" si="37">R56/P56</f>
        <v>#DIV/0!</v>
      </c>
      <c r="S68" s="84" t="s">
        <v>30</v>
      </c>
      <c r="T68" s="3" t="s">
        <v>30</v>
      </c>
      <c r="U68" s="179" t="e">
        <f t="shared" ref="U68:U78" si="38">U56/S56</f>
        <v>#DIV/0!</v>
      </c>
      <c r="V68" s="72" t="s">
        <v>30</v>
      </c>
      <c r="W68" s="97" t="s">
        <v>30</v>
      </c>
      <c r="X68" s="179" t="e">
        <f t="shared" ref="X68:X78" si="39">X56/V56</f>
        <v>#DIV/0!</v>
      </c>
    </row>
    <row r="69" spans="1:24" s="32" customFormat="1" x14ac:dyDescent="0.2">
      <c r="A69" s="491"/>
      <c r="B69" s="7" t="s">
        <v>11</v>
      </c>
      <c r="C69" s="506"/>
      <c r="D69" s="419"/>
      <c r="E69" s="419"/>
      <c r="F69" s="419"/>
      <c r="G69" s="84" t="s">
        <v>30</v>
      </c>
      <c r="H69" s="47" t="s">
        <v>30</v>
      </c>
      <c r="I69" s="179" t="e">
        <f t="shared" si="34"/>
        <v>#DIV/0!</v>
      </c>
      <c r="J69" s="72" t="s">
        <v>30</v>
      </c>
      <c r="K69" s="3" t="s">
        <v>30</v>
      </c>
      <c r="L69" s="179" t="e">
        <f t="shared" si="35"/>
        <v>#DIV/0!</v>
      </c>
      <c r="M69" s="84" t="s">
        <v>30</v>
      </c>
      <c r="N69" s="3" t="s">
        <v>30</v>
      </c>
      <c r="O69" s="179" t="e">
        <f t="shared" si="36"/>
        <v>#DIV/0!</v>
      </c>
      <c r="P69" s="72" t="s">
        <v>30</v>
      </c>
      <c r="Q69" s="3" t="s">
        <v>30</v>
      </c>
      <c r="R69" s="179" t="e">
        <f t="shared" si="37"/>
        <v>#DIV/0!</v>
      </c>
      <c r="S69" s="84" t="s">
        <v>30</v>
      </c>
      <c r="T69" s="3" t="s">
        <v>30</v>
      </c>
      <c r="U69" s="179" t="e">
        <f t="shared" si="38"/>
        <v>#DIV/0!</v>
      </c>
      <c r="V69" s="72" t="s">
        <v>30</v>
      </c>
      <c r="W69" s="97" t="s">
        <v>30</v>
      </c>
      <c r="X69" s="179" t="e">
        <f t="shared" si="39"/>
        <v>#DIV/0!</v>
      </c>
    </row>
    <row r="70" spans="1:24" s="32" customFormat="1" ht="12.75" thickBot="1" x14ac:dyDescent="0.25">
      <c r="A70" s="491"/>
      <c r="B70" s="8" t="s">
        <v>12</v>
      </c>
      <c r="C70" s="507"/>
      <c r="D70" s="420"/>
      <c r="E70" s="420"/>
      <c r="F70" s="420"/>
      <c r="G70" s="85" t="s">
        <v>30</v>
      </c>
      <c r="H70" s="65" t="s">
        <v>30</v>
      </c>
      <c r="I70" s="180" t="e">
        <f t="shared" si="34"/>
        <v>#DIV/0!</v>
      </c>
      <c r="J70" s="73" t="s">
        <v>30</v>
      </c>
      <c r="K70" s="9" t="s">
        <v>30</v>
      </c>
      <c r="L70" s="180" t="e">
        <f t="shared" si="35"/>
        <v>#DIV/0!</v>
      </c>
      <c r="M70" s="85" t="s">
        <v>30</v>
      </c>
      <c r="N70" s="9" t="s">
        <v>30</v>
      </c>
      <c r="O70" s="180" t="e">
        <f t="shared" si="36"/>
        <v>#DIV/0!</v>
      </c>
      <c r="P70" s="73" t="s">
        <v>30</v>
      </c>
      <c r="Q70" s="9" t="s">
        <v>30</v>
      </c>
      <c r="R70" s="180" t="e">
        <f t="shared" si="37"/>
        <v>#DIV/0!</v>
      </c>
      <c r="S70" s="85" t="s">
        <v>30</v>
      </c>
      <c r="T70" s="9" t="s">
        <v>30</v>
      </c>
      <c r="U70" s="180" t="e">
        <f t="shared" si="38"/>
        <v>#DIV/0!</v>
      </c>
      <c r="V70" s="73" t="s">
        <v>30</v>
      </c>
      <c r="W70" s="98" t="s">
        <v>30</v>
      </c>
      <c r="X70" s="180" t="e">
        <f t="shared" si="39"/>
        <v>#DIV/0!</v>
      </c>
    </row>
    <row r="71" spans="1:24" s="32" customFormat="1" x14ac:dyDescent="0.2">
      <c r="A71" s="491"/>
      <c r="B71" s="147" t="s">
        <v>9</v>
      </c>
      <c r="C71" s="547" t="s">
        <v>17</v>
      </c>
      <c r="D71" s="399"/>
      <c r="E71" s="399"/>
      <c r="F71" s="399"/>
      <c r="G71" s="83" t="s">
        <v>30</v>
      </c>
      <c r="H71" s="46" t="s">
        <v>30</v>
      </c>
      <c r="I71" s="178" t="e">
        <f t="shared" si="34"/>
        <v>#DIV/0!</v>
      </c>
      <c r="J71" s="71" t="s">
        <v>30</v>
      </c>
      <c r="K71" s="6" t="s">
        <v>30</v>
      </c>
      <c r="L71" s="178" t="e">
        <f t="shared" si="35"/>
        <v>#DIV/0!</v>
      </c>
      <c r="M71" s="83" t="s">
        <v>30</v>
      </c>
      <c r="N71" s="6" t="s">
        <v>30</v>
      </c>
      <c r="O71" s="178" t="e">
        <f t="shared" si="36"/>
        <v>#DIV/0!</v>
      </c>
      <c r="P71" s="71" t="s">
        <v>30</v>
      </c>
      <c r="Q71" s="6" t="s">
        <v>30</v>
      </c>
      <c r="R71" s="178" t="e">
        <f t="shared" si="37"/>
        <v>#DIV/0!</v>
      </c>
      <c r="S71" s="83" t="s">
        <v>30</v>
      </c>
      <c r="T71" s="6" t="s">
        <v>30</v>
      </c>
      <c r="U71" s="178" t="e">
        <f t="shared" si="38"/>
        <v>#DIV/0!</v>
      </c>
      <c r="V71" s="71" t="s">
        <v>30</v>
      </c>
      <c r="W71" s="96" t="s">
        <v>30</v>
      </c>
      <c r="X71" s="178" t="e">
        <f t="shared" si="39"/>
        <v>#DIV/0!</v>
      </c>
    </row>
    <row r="72" spans="1:24" s="32" customFormat="1" x14ac:dyDescent="0.2">
      <c r="A72" s="491"/>
      <c r="B72" s="148" t="s">
        <v>10</v>
      </c>
      <c r="C72" s="548"/>
      <c r="D72" s="400"/>
      <c r="E72" s="400"/>
      <c r="F72" s="400"/>
      <c r="G72" s="84" t="s">
        <v>30</v>
      </c>
      <c r="H72" s="47" t="s">
        <v>30</v>
      </c>
      <c r="I72" s="179" t="e">
        <f t="shared" si="34"/>
        <v>#DIV/0!</v>
      </c>
      <c r="J72" s="72" t="s">
        <v>30</v>
      </c>
      <c r="K72" s="3" t="s">
        <v>30</v>
      </c>
      <c r="L72" s="179" t="e">
        <f t="shared" si="35"/>
        <v>#DIV/0!</v>
      </c>
      <c r="M72" s="84" t="s">
        <v>30</v>
      </c>
      <c r="N72" s="3" t="s">
        <v>30</v>
      </c>
      <c r="O72" s="179" t="e">
        <f t="shared" si="36"/>
        <v>#DIV/0!</v>
      </c>
      <c r="P72" s="72" t="s">
        <v>30</v>
      </c>
      <c r="Q72" s="3" t="s">
        <v>30</v>
      </c>
      <c r="R72" s="179" t="e">
        <f t="shared" si="37"/>
        <v>#DIV/0!</v>
      </c>
      <c r="S72" s="84" t="s">
        <v>30</v>
      </c>
      <c r="T72" s="3" t="s">
        <v>30</v>
      </c>
      <c r="U72" s="179" t="e">
        <f t="shared" si="38"/>
        <v>#DIV/0!</v>
      </c>
      <c r="V72" s="72" t="s">
        <v>30</v>
      </c>
      <c r="W72" s="97" t="s">
        <v>30</v>
      </c>
      <c r="X72" s="179" t="e">
        <f t="shared" si="39"/>
        <v>#DIV/0!</v>
      </c>
    </row>
    <row r="73" spans="1:24" s="32" customFormat="1" x14ac:dyDescent="0.2">
      <c r="A73" s="491"/>
      <c r="B73" s="148" t="s">
        <v>11</v>
      </c>
      <c r="C73" s="548"/>
      <c r="D73" s="400"/>
      <c r="E73" s="400"/>
      <c r="F73" s="400"/>
      <c r="G73" s="84" t="s">
        <v>30</v>
      </c>
      <c r="H73" s="47" t="s">
        <v>30</v>
      </c>
      <c r="I73" s="179" t="e">
        <f t="shared" si="34"/>
        <v>#DIV/0!</v>
      </c>
      <c r="J73" s="72" t="s">
        <v>30</v>
      </c>
      <c r="K73" s="3" t="s">
        <v>30</v>
      </c>
      <c r="L73" s="179" t="e">
        <f t="shared" si="35"/>
        <v>#DIV/0!</v>
      </c>
      <c r="M73" s="84" t="s">
        <v>30</v>
      </c>
      <c r="N73" s="3" t="s">
        <v>30</v>
      </c>
      <c r="O73" s="179" t="e">
        <f t="shared" si="36"/>
        <v>#DIV/0!</v>
      </c>
      <c r="P73" s="72" t="s">
        <v>30</v>
      </c>
      <c r="Q73" s="3" t="s">
        <v>30</v>
      </c>
      <c r="R73" s="179" t="e">
        <f t="shared" si="37"/>
        <v>#DIV/0!</v>
      </c>
      <c r="S73" s="84" t="s">
        <v>30</v>
      </c>
      <c r="T73" s="3" t="s">
        <v>30</v>
      </c>
      <c r="U73" s="179" t="e">
        <f t="shared" si="38"/>
        <v>#DIV/0!</v>
      </c>
      <c r="V73" s="72" t="s">
        <v>30</v>
      </c>
      <c r="W73" s="97" t="s">
        <v>30</v>
      </c>
      <c r="X73" s="179" t="e">
        <f t="shared" si="39"/>
        <v>#DIV/0!</v>
      </c>
    </row>
    <row r="74" spans="1:24" s="32" customFormat="1" ht="12.75" thickBot="1" x14ac:dyDescent="0.25">
      <c r="A74" s="491"/>
      <c r="B74" s="149" t="s">
        <v>12</v>
      </c>
      <c r="C74" s="549"/>
      <c r="D74" s="401"/>
      <c r="E74" s="401"/>
      <c r="F74" s="401"/>
      <c r="G74" s="85" t="s">
        <v>30</v>
      </c>
      <c r="H74" s="48" t="s">
        <v>30</v>
      </c>
      <c r="I74" s="180" t="e">
        <f t="shared" si="34"/>
        <v>#DIV/0!</v>
      </c>
      <c r="J74" s="73" t="s">
        <v>30</v>
      </c>
      <c r="K74" s="9" t="s">
        <v>30</v>
      </c>
      <c r="L74" s="180" t="e">
        <f t="shared" si="35"/>
        <v>#DIV/0!</v>
      </c>
      <c r="M74" s="85" t="s">
        <v>30</v>
      </c>
      <c r="N74" s="9" t="s">
        <v>30</v>
      </c>
      <c r="O74" s="180" t="e">
        <f t="shared" si="36"/>
        <v>#DIV/0!</v>
      </c>
      <c r="P74" s="73" t="s">
        <v>30</v>
      </c>
      <c r="Q74" s="9" t="s">
        <v>30</v>
      </c>
      <c r="R74" s="180" t="e">
        <f t="shared" si="37"/>
        <v>#DIV/0!</v>
      </c>
      <c r="S74" s="85" t="s">
        <v>30</v>
      </c>
      <c r="T74" s="9" t="s">
        <v>30</v>
      </c>
      <c r="U74" s="180" t="e">
        <f t="shared" si="38"/>
        <v>#DIV/0!</v>
      </c>
      <c r="V74" s="73" t="s">
        <v>30</v>
      </c>
      <c r="W74" s="98" t="s">
        <v>30</v>
      </c>
      <c r="X74" s="180" t="e">
        <f t="shared" si="39"/>
        <v>#DIV/0!</v>
      </c>
    </row>
    <row r="75" spans="1:24" s="32" customFormat="1" ht="13.9" customHeight="1" x14ac:dyDescent="0.2">
      <c r="A75" s="491"/>
      <c r="B75" s="5" t="s">
        <v>9</v>
      </c>
      <c r="C75" s="494" t="s">
        <v>18</v>
      </c>
      <c r="D75" s="419"/>
      <c r="E75" s="419"/>
      <c r="F75" s="419"/>
      <c r="G75" s="83" t="s">
        <v>30</v>
      </c>
      <c r="H75" s="46" t="s">
        <v>30</v>
      </c>
      <c r="I75" s="178" t="e">
        <f t="shared" si="34"/>
        <v>#DIV/0!</v>
      </c>
      <c r="J75" s="71" t="s">
        <v>30</v>
      </c>
      <c r="K75" s="6" t="s">
        <v>30</v>
      </c>
      <c r="L75" s="178" t="e">
        <f t="shared" si="35"/>
        <v>#DIV/0!</v>
      </c>
      <c r="M75" s="83" t="s">
        <v>30</v>
      </c>
      <c r="N75" s="6" t="s">
        <v>30</v>
      </c>
      <c r="O75" s="178" t="e">
        <f t="shared" si="36"/>
        <v>#DIV/0!</v>
      </c>
      <c r="P75" s="71" t="s">
        <v>30</v>
      </c>
      <c r="Q75" s="6" t="s">
        <v>30</v>
      </c>
      <c r="R75" s="178" t="e">
        <f t="shared" si="37"/>
        <v>#DIV/0!</v>
      </c>
      <c r="S75" s="83" t="s">
        <v>30</v>
      </c>
      <c r="T75" s="6" t="s">
        <v>30</v>
      </c>
      <c r="U75" s="178" t="e">
        <f t="shared" si="38"/>
        <v>#DIV/0!</v>
      </c>
      <c r="V75" s="71" t="s">
        <v>30</v>
      </c>
      <c r="W75" s="96" t="s">
        <v>30</v>
      </c>
      <c r="X75" s="178" t="e">
        <f t="shared" si="39"/>
        <v>#DIV/0!</v>
      </c>
    </row>
    <row r="76" spans="1:24" s="32" customFormat="1" ht="13.9" customHeight="1" x14ac:dyDescent="0.2">
      <c r="A76" s="491"/>
      <c r="B76" s="7" t="s">
        <v>10</v>
      </c>
      <c r="C76" s="494"/>
      <c r="D76" s="419"/>
      <c r="E76" s="419"/>
      <c r="F76" s="419"/>
      <c r="G76" s="84" t="s">
        <v>30</v>
      </c>
      <c r="H76" s="47" t="s">
        <v>30</v>
      </c>
      <c r="I76" s="179" t="e">
        <f t="shared" si="34"/>
        <v>#DIV/0!</v>
      </c>
      <c r="J76" s="72" t="s">
        <v>30</v>
      </c>
      <c r="K76" s="3" t="s">
        <v>30</v>
      </c>
      <c r="L76" s="179" t="e">
        <f t="shared" si="35"/>
        <v>#DIV/0!</v>
      </c>
      <c r="M76" s="84" t="s">
        <v>30</v>
      </c>
      <c r="N76" s="3" t="s">
        <v>30</v>
      </c>
      <c r="O76" s="179" t="e">
        <f t="shared" si="36"/>
        <v>#DIV/0!</v>
      </c>
      <c r="P76" s="72" t="s">
        <v>30</v>
      </c>
      <c r="Q76" s="3" t="s">
        <v>30</v>
      </c>
      <c r="R76" s="179" t="e">
        <f t="shared" si="37"/>
        <v>#DIV/0!</v>
      </c>
      <c r="S76" s="84" t="s">
        <v>30</v>
      </c>
      <c r="T76" s="3" t="s">
        <v>30</v>
      </c>
      <c r="U76" s="179" t="e">
        <f t="shared" si="38"/>
        <v>#DIV/0!</v>
      </c>
      <c r="V76" s="72" t="s">
        <v>30</v>
      </c>
      <c r="W76" s="97" t="s">
        <v>30</v>
      </c>
      <c r="X76" s="179" t="e">
        <f t="shared" si="39"/>
        <v>#DIV/0!</v>
      </c>
    </row>
    <row r="77" spans="1:24" s="32" customFormat="1" ht="13.9" customHeight="1" x14ac:dyDescent="0.2">
      <c r="A77" s="491"/>
      <c r="B77" s="7" t="s">
        <v>11</v>
      </c>
      <c r="C77" s="494"/>
      <c r="D77" s="419"/>
      <c r="E77" s="419"/>
      <c r="F77" s="419"/>
      <c r="G77" s="84" t="s">
        <v>30</v>
      </c>
      <c r="H77" s="47" t="s">
        <v>30</v>
      </c>
      <c r="I77" s="179" t="e">
        <f t="shared" si="34"/>
        <v>#DIV/0!</v>
      </c>
      <c r="J77" s="72" t="s">
        <v>30</v>
      </c>
      <c r="K77" s="3" t="s">
        <v>30</v>
      </c>
      <c r="L77" s="179" t="e">
        <f t="shared" si="35"/>
        <v>#DIV/0!</v>
      </c>
      <c r="M77" s="84" t="s">
        <v>30</v>
      </c>
      <c r="N77" s="3" t="s">
        <v>30</v>
      </c>
      <c r="O77" s="179" t="e">
        <f t="shared" si="36"/>
        <v>#DIV/0!</v>
      </c>
      <c r="P77" s="72" t="s">
        <v>30</v>
      </c>
      <c r="Q77" s="3" t="s">
        <v>30</v>
      </c>
      <c r="R77" s="179" t="e">
        <f t="shared" si="37"/>
        <v>#DIV/0!</v>
      </c>
      <c r="S77" s="84" t="s">
        <v>30</v>
      </c>
      <c r="T77" s="3" t="s">
        <v>30</v>
      </c>
      <c r="U77" s="179" t="e">
        <f t="shared" si="38"/>
        <v>#DIV/0!</v>
      </c>
      <c r="V77" s="72" t="s">
        <v>30</v>
      </c>
      <c r="W77" s="97" t="s">
        <v>30</v>
      </c>
      <c r="X77" s="179" t="e">
        <f t="shared" si="39"/>
        <v>#DIV/0!</v>
      </c>
    </row>
    <row r="78" spans="1:24" s="32" customFormat="1" ht="13.9" customHeight="1" thickBot="1" x14ac:dyDescent="0.25">
      <c r="A78" s="492"/>
      <c r="B78" s="8" t="s">
        <v>12</v>
      </c>
      <c r="C78" s="495"/>
      <c r="D78" s="420"/>
      <c r="E78" s="420"/>
      <c r="F78" s="420"/>
      <c r="G78" s="85" t="s">
        <v>30</v>
      </c>
      <c r="H78" s="48" t="s">
        <v>30</v>
      </c>
      <c r="I78" s="180" t="e">
        <f t="shared" si="34"/>
        <v>#DIV/0!</v>
      </c>
      <c r="J78" s="73" t="s">
        <v>30</v>
      </c>
      <c r="K78" s="9" t="s">
        <v>30</v>
      </c>
      <c r="L78" s="180" t="e">
        <f t="shared" si="35"/>
        <v>#DIV/0!</v>
      </c>
      <c r="M78" s="85" t="s">
        <v>30</v>
      </c>
      <c r="N78" s="9" t="s">
        <v>30</v>
      </c>
      <c r="O78" s="180" t="e">
        <f t="shared" si="36"/>
        <v>#DIV/0!</v>
      </c>
      <c r="P78" s="73" t="s">
        <v>30</v>
      </c>
      <c r="Q78" s="9" t="s">
        <v>30</v>
      </c>
      <c r="R78" s="180" t="e">
        <f t="shared" si="37"/>
        <v>#DIV/0!</v>
      </c>
      <c r="S78" s="85" t="s">
        <v>30</v>
      </c>
      <c r="T78" s="9" t="s">
        <v>30</v>
      </c>
      <c r="U78" s="180" t="e">
        <f t="shared" si="38"/>
        <v>#DIV/0!</v>
      </c>
      <c r="V78" s="73" t="s">
        <v>30</v>
      </c>
      <c r="W78" s="98" t="s">
        <v>30</v>
      </c>
      <c r="X78" s="180" t="e">
        <f t="shared" si="39"/>
        <v>#DIV/0!</v>
      </c>
    </row>
    <row r="81" spans="2:2" x14ac:dyDescent="0.2">
      <c r="B81" s="1" t="s">
        <v>41</v>
      </c>
    </row>
  </sheetData>
  <mergeCells count="32">
    <mergeCell ref="A11:A22"/>
    <mergeCell ref="C11:C14"/>
    <mergeCell ref="C15:C18"/>
    <mergeCell ref="C19:C22"/>
    <mergeCell ref="C75:C78"/>
    <mergeCell ref="A23:A34"/>
    <mergeCell ref="C23:C26"/>
    <mergeCell ref="C27:C30"/>
    <mergeCell ref="C31:C34"/>
    <mergeCell ref="A38:A49"/>
    <mergeCell ref="C38:C41"/>
    <mergeCell ref="C42:C45"/>
    <mergeCell ref="C46:C49"/>
    <mergeCell ref="A67:A78"/>
    <mergeCell ref="C67:C70"/>
    <mergeCell ref="C71:C74"/>
    <mergeCell ref="A55:A66"/>
    <mergeCell ref="C55:C58"/>
    <mergeCell ref="C59:C62"/>
    <mergeCell ref="C63:C66"/>
    <mergeCell ref="A4:X4"/>
    <mergeCell ref="A5:X5"/>
    <mergeCell ref="A6:X6"/>
    <mergeCell ref="A8:A9"/>
    <mergeCell ref="B8:B9"/>
    <mergeCell ref="C8:C9"/>
    <mergeCell ref="G8:I8"/>
    <mergeCell ref="J8:L8"/>
    <mergeCell ref="M8:O8"/>
    <mergeCell ref="P8:R8"/>
    <mergeCell ref="S8:U8"/>
    <mergeCell ref="V8:X8"/>
  </mergeCells>
  <pageMargins left="0" right="0" top="0" bottom="0" header="0.31496062992125984" footer="0.31496062992125984"/>
  <pageSetup paperSize="9" scale="90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2"/>
  <sheetViews>
    <sheetView topLeftCell="A144" workbookViewId="0">
      <selection activeCell="J171" sqref="J171"/>
    </sheetView>
  </sheetViews>
  <sheetFormatPr defaultRowHeight="12" x14ac:dyDescent="0.2"/>
  <cols>
    <col min="1" max="1" width="9.1640625" style="1"/>
    <col min="2" max="2" width="11.83203125" style="1" bestFit="1" customWidth="1"/>
    <col min="3" max="3" width="4.5" style="11" bestFit="1" customWidth="1"/>
    <col min="4" max="6" width="4.5" style="11" hidden="1" customWidth="1"/>
    <col min="7" max="7" width="11.5" style="2" bestFit="1" customWidth="1"/>
    <col min="8" max="9" width="14.6640625" style="2" customWidth="1"/>
    <col min="10" max="16" width="13.6640625" style="2" customWidth="1"/>
    <col min="17" max="17" width="13.6640625" style="207" customWidth="1"/>
    <col min="18" max="18" width="15.5" style="207" customWidth="1"/>
  </cols>
  <sheetData>
    <row r="1" spans="1:18" x14ac:dyDescent="0.2">
      <c r="R1" s="207" t="s">
        <v>57</v>
      </c>
    </row>
    <row r="2" spans="1:18" x14ac:dyDescent="0.2">
      <c r="A2" s="1" t="str">
        <f>Ф_2!A2</f>
        <v>{org_name}</v>
      </c>
      <c r="Q2" s="415" t="s">
        <v>209</v>
      </c>
      <c r="R2" s="207" t="str">
        <f>Ф_2!R2</f>
        <v>{date_print}</v>
      </c>
    </row>
    <row r="3" spans="1:18" x14ac:dyDescent="0.2">
      <c r="Q3" s="1"/>
    </row>
    <row r="4" spans="1:18" ht="15.75" x14ac:dyDescent="0.25">
      <c r="A4" s="521" t="s">
        <v>28</v>
      </c>
      <c r="B4" s="521"/>
      <c r="C4" s="521"/>
      <c r="D4" s="521"/>
      <c r="E4" s="521"/>
      <c r="F4" s="521"/>
      <c r="G4" s="521"/>
      <c r="H4" s="521"/>
      <c r="I4" s="521"/>
      <c r="J4" s="521"/>
      <c r="K4" s="521"/>
      <c r="L4" s="521"/>
      <c r="M4" s="521"/>
      <c r="N4" s="521"/>
      <c r="O4" s="521"/>
      <c r="P4" s="521"/>
      <c r="Q4" s="521"/>
      <c r="R4" s="521"/>
    </row>
    <row r="5" spans="1:18" ht="15.75" x14ac:dyDescent="0.25">
      <c r="A5" s="514" t="s">
        <v>54</v>
      </c>
      <c r="B5" s="514"/>
      <c r="C5" s="514"/>
      <c r="D5" s="514"/>
      <c r="E5" s="514"/>
      <c r="F5" s="514"/>
      <c r="G5" s="514"/>
      <c r="H5" s="514"/>
      <c r="I5" s="514"/>
      <c r="J5" s="514"/>
      <c r="K5" s="514"/>
      <c r="L5" s="514"/>
      <c r="M5" s="514"/>
      <c r="N5" s="514"/>
      <c r="O5" s="514"/>
      <c r="P5" s="514"/>
      <c r="Q5" s="514"/>
      <c r="R5" s="514"/>
    </row>
    <row r="6" spans="1:18" ht="15.75" x14ac:dyDescent="0.25">
      <c r="A6" s="514" t="str">
        <f>Ф_2!A6</f>
        <v>за период с {date_report_begin} г.  по  {date_report_end} г.</v>
      </c>
      <c r="B6" s="514"/>
      <c r="C6" s="514"/>
      <c r="D6" s="514"/>
      <c r="E6" s="514"/>
      <c r="F6" s="514"/>
      <c r="G6" s="514"/>
      <c r="H6" s="514"/>
      <c r="I6" s="514"/>
      <c r="J6" s="514"/>
      <c r="K6" s="514"/>
      <c r="L6" s="514"/>
      <c r="M6" s="514"/>
      <c r="N6" s="514"/>
      <c r="O6" s="514"/>
      <c r="P6" s="514"/>
      <c r="Q6" s="514"/>
      <c r="R6" s="514"/>
    </row>
    <row r="7" spans="1:18" ht="17.45" customHeight="1" thickBo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18" ht="12.75" thickBot="1" x14ac:dyDescent="0.25">
      <c r="A8" s="519" t="s">
        <v>24</v>
      </c>
      <c r="B8" s="510" t="s">
        <v>25</v>
      </c>
      <c r="C8" s="512"/>
      <c r="D8" s="392"/>
      <c r="E8" s="392"/>
      <c r="F8" s="392"/>
      <c r="G8" s="516" t="str">
        <f>Ф_2!G8</f>
        <v>Брест</v>
      </c>
      <c r="H8" s="517"/>
      <c r="I8" s="518" t="str">
        <f>Ф_2!I8</f>
        <v>Кобрин</v>
      </c>
      <c r="J8" s="518"/>
      <c r="K8" s="516" t="str">
        <f>Ф_2!K8</f>
        <v>Каменец</v>
      </c>
      <c r="L8" s="517"/>
      <c r="M8" s="518" t="str">
        <f>Ф_2!M8</f>
        <v>Жабинка</v>
      </c>
      <c r="N8" s="518"/>
      <c r="O8" s="516" t="str">
        <f>Ф_2!O8</f>
        <v>Малорита</v>
      </c>
      <c r="P8" s="517"/>
      <c r="Q8" s="518" t="str">
        <f>Ф_2!Q8</f>
        <v>ИТОГО</v>
      </c>
      <c r="R8" s="517"/>
    </row>
    <row r="9" spans="1:18" ht="25.9" customHeight="1" thickBot="1" x14ac:dyDescent="0.25">
      <c r="A9" s="520"/>
      <c r="B9" s="511"/>
      <c r="C9" s="503"/>
      <c r="D9" s="393"/>
      <c r="E9" s="393"/>
      <c r="F9" s="393"/>
      <c r="G9" s="82" t="s">
        <v>15</v>
      </c>
      <c r="H9" s="64" t="s">
        <v>20</v>
      </c>
      <c r="I9" s="40" t="s">
        <v>15</v>
      </c>
      <c r="J9" s="95" t="s">
        <v>20</v>
      </c>
      <c r="K9" s="82" t="s">
        <v>15</v>
      </c>
      <c r="L9" s="64" t="s">
        <v>20</v>
      </c>
      <c r="M9" s="40" t="s">
        <v>15</v>
      </c>
      <c r="N9" s="95" t="s">
        <v>20</v>
      </c>
      <c r="O9" s="82" t="s">
        <v>15</v>
      </c>
      <c r="P9" s="64" t="s">
        <v>20</v>
      </c>
      <c r="Q9" s="40" t="s">
        <v>15</v>
      </c>
      <c r="R9" s="64" t="s">
        <v>20</v>
      </c>
    </row>
    <row r="10" spans="1:18" ht="11.45" customHeight="1" thickBot="1" x14ac:dyDescent="0.25">
      <c r="A10" s="111">
        <v>1</v>
      </c>
      <c r="B10" s="106">
        <v>2</v>
      </c>
      <c r="C10" s="63">
        <v>3</v>
      </c>
      <c r="D10" s="395"/>
      <c r="E10" s="395"/>
      <c r="F10" s="395"/>
      <c r="G10" s="245">
        <v>4</v>
      </c>
      <c r="H10" s="244">
        <v>5</v>
      </c>
      <c r="I10" s="105">
        <v>6</v>
      </c>
      <c r="J10" s="244">
        <v>7</v>
      </c>
      <c r="K10" s="109">
        <v>8</v>
      </c>
      <c r="L10" s="244">
        <v>9</v>
      </c>
      <c r="M10" s="105">
        <v>10</v>
      </c>
      <c r="N10" s="244">
        <v>11</v>
      </c>
      <c r="O10" s="109">
        <v>12</v>
      </c>
      <c r="P10" s="244">
        <v>13</v>
      </c>
      <c r="Q10" s="106">
        <v>14</v>
      </c>
      <c r="R10" s="107">
        <v>15</v>
      </c>
    </row>
    <row r="11" spans="1:18" ht="12" customHeight="1" x14ac:dyDescent="0.2">
      <c r="A11" s="497" t="s">
        <v>29</v>
      </c>
      <c r="B11" s="5" t="s">
        <v>9</v>
      </c>
      <c r="C11" s="493" t="s">
        <v>16</v>
      </c>
      <c r="D11" s="418"/>
      <c r="E11" s="418"/>
      <c r="F11" s="418"/>
      <c r="G11" s="83">
        <f>Ф_2!G23</f>
        <v>0</v>
      </c>
      <c r="H11" s="66">
        <f>Ф_2!H23</f>
        <v>0</v>
      </c>
      <c r="I11" s="83">
        <f>Ф_2!I23</f>
        <v>0</v>
      </c>
      <c r="J11" s="66">
        <f>Ф_2!J23</f>
        <v>0</v>
      </c>
      <c r="K11" s="83">
        <f>Ф_2!K23</f>
        <v>0</v>
      </c>
      <c r="L11" s="66">
        <f>Ф_2!L23</f>
        <v>0</v>
      </c>
      <c r="M11" s="83">
        <f>Ф_2!M23</f>
        <v>0</v>
      </c>
      <c r="N11" s="66">
        <f>Ф_2!N23</f>
        <v>0</v>
      </c>
      <c r="O11" s="83">
        <f>Ф_2!O23</f>
        <v>0</v>
      </c>
      <c r="P11" s="66">
        <f>Ф_2!P23</f>
        <v>0</v>
      </c>
      <c r="Q11" s="101">
        <f>G11+I11+K11+M11+O11</f>
        <v>0</v>
      </c>
      <c r="R11" s="23">
        <f>H11+J11+L11+N11+P11</f>
        <v>0</v>
      </c>
    </row>
    <row r="12" spans="1:18" x14ac:dyDescent="0.2">
      <c r="A12" s="497"/>
      <c r="B12" s="7" t="s">
        <v>10</v>
      </c>
      <c r="C12" s="494"/>
      <c r="D12" s="419"/>
      <c r="E12" s="419"/>
      <c r="F12" s="419"/>
      <c r="G12" s="84">
        <f>Ф_2!G24</f>
        <v>0</v>
      </c>
      <c r="H12" s="68">
        <f>Ф_2!H24</f>
        <v>0</v>
      </c>
      <c r="I12" s="84">
        <f>Ф_2!I24</f>
        <v>0</v>
      </c>
      <c r="J12" s="68">
        <f>Ф_2!J24</f>
        <v>0</v>
      </c>
      <c r="K12" s="84">
        <f>Ф_2!K24</f>
        <v>0</v>
      </c>
      <c r="L12" s="68">
        <f>Ф_2!L24</f>
        <v>0</v>
      </c>
      <c r="M12" s="84">
        <f>Ф_2!M24</f>
        <v>0</v>
      </c>
      <c r="N12" s="68">
        <f>Ф_2!N24</f>
        <v>0</v>
      </c>
      <c r="O12" s="84">
        <f>Ф_2!O24</f>
        <v>0</v>
      </c>
      <c r="P12" s="68">
        <f>Ф_2!P24</f>
        <v>0</v>
      </c>
      <c r="Q12" s="28">
        <f t="shared" ref="Q12:R13" si="0">G12+I12+K12+M12+O12</f>
        <v>0</v>
      </c>
      <c r="R12" s="20">
        <f t="shared" si="0"/>
        <v>0</v>
      </c>
    </row>
    <row r="13" spans="1:18" x14ac:dyDescent="0.2">
      <c r="A13" s="497"/>
      <c r="B13" s="7" t="s">
        <v>11</v>
      </c>
      <c r="C13" s="494"/>
      <c r="D13" s="419"/>
      <c r="E13" s="419"/>
      <c r="F13" s="419"/>
      <c r="G13" s="84">
        <f>Ф_2!G25</f>
        <v>0</v>
      </c>
      <c r="H13" s="68">
        <f>Ф_2!H25</f>
        <v>0</v>
      </c>
      <c r="I13" s="84">
        <f>Ф_2!I25</f>
        <v>0</v>
      </c>
      <c r="J13" s="68">
        <f>Ф_2!J25</f>
        <v>0</v>
      </c>
      <c r="K13" s="84">
        <f>Ф_2!K25</f>
        <v>0</v>
      </c>
      <c r="L13" s="68">
        <f>Ф_2!L25</f>
        <v>0</v>
      </c>
      <c r="M13" s="84">
        <f>Ф_2!M25</f>
        <v>0</v>
      </c>
      <c r="N13" s="68">
        <f>Ф_2!N25</f>
        <v>0</v>
      </c>
      <c r="O13" s="84">
        <f>Ф_2!O25</f>
        <v>0</v>
      </c>
      <c r="P13" s="68">
        <f>Ф_2!P25</f>
        <v>0</v>
      </c>
      <c r="Q13" s="102">
        <f t="shared" si="0"/>
        <v>0</v>
      </c>
      <c r="R13" s="20">
        <f t="shared" si="0"/>
        <v>0</v>
      </c>
    </row>
    <row r="14" spans="1:18" ht="12.75" thickBot="1" x14ac:dyDescent="0.25">
      <c r="A14" s="497"/>
      <c r="B14" s="8" t="s">
        <v>12</v>
      </c>
      <c r="C14" s="495"/>
      <c r="D14" s="420"/>
      <c r="E14" s="420"/>
      <c r="F14" s="420"/>
      <c r="G14" s="85">
        <f>G11+G12+G13</f>
        <v>0</v>
      </c>
      <c r="H14" s="86">
        <f t="shared" ref="H14:P14" si="1">H11+H12+H13</f>
        <v>0</v>
      </c>
      <c r="I14" s="85">
        <f t="shared" si="1"/>
        <v>0</v>
      </c>
      <c r="J14" s="86">
        <f t="shared" si="1"/>
        <v>0</v>
      </c>
      <c r="K14" s="85">
        <f t="shared" si="1"/>
        <v>0</v>
      </c>
      <c r="L14" s="86">
        <f t="shared" si="1"/>
        <v>0</v>
      </c>
      <c r="M14" s="85">
        <f t="shared" si="1"/>
        <v>0</v>
      </c>
      <c r="N14" s="86">
        <f t="shared" si="1"/>
        <v>0</v>
      </c>
      <c r="O14" s="85">
        <f t="shared" si="1"/>
        <v>0</v>
      </c>
      <c r="P14" s="86">
        <f t="shared" si="1"/>
        <v>0</v>
      </c>
      <c r="Q14" s="77">
        <f t="shared" ref="Q14:R14" si="2">Q11+Q12+Q13</f>
        <v>0</v>
      </c>
      <c r="R14" s="10">
        <f t="shared" si="2"/>
        <v>0</v>
      </c>
    </row>
    <row r="15" spans="1:18" x14ac:dyDescent="0.2">
      <c r="A15" s="497"/>
      <c r="B15" s="5" t="s">
        <v>9</v>
      </c>
      <c r="C15" s="493" t="s">
        <v>17</v>
      </c>
      <c r="D15" s="419"/>
      <c r="E15" s="419"/>
      <c r="F15" s="419"/>
      <c r="G15" s="89">
        <f>Ф_2!G27</f>
        <v>0</v>
      </c>
      <c r="H15" s="248">
        <f>Ф_2!H27</f>
        <v>0</v>
      </c>
      <c r="I15" s="89">
        <f>Ф_2!I27</f>
        <v>0</v>
      </c>
      <c r="J15" s="248">
        <f>Ф_2!J27</f>
        <v>0</v>
      </c>
      <c r="K15" s="89">
        <f>Ф_2!K27</f>
        <v>0</v>
      </c>
      <c r="L15" s="248">
        <f>Ф_2!L27</f>
        <v>0</v>
      </c>
      <c r="M15" s="89">
        <f>Ф_2!M27</f>
        <v>0</v>
      </c>
      <c r="N15" s="248">
        <f>Ф_2!N27</f>
        <v>0</v>
      </c>
      <c r="O15" s="89">
        <f>Ф_2!O27</f>
        <v>0</v>
      </c>
      <c r="P15" s="248">
        <f>Ф_2!P27</f>
        <v>0</v>
      </c>
      <c r="Q15" s="101">
        <f>G15+I15+K15+M15+O15</f>
        <v>0</v>
      </c>
      <c r="R15" s="23">
        <f t="shared" ref="R15:R17" si="3">H15+J15+L15+N15+P15</f>
        <v>0</v>
      </c>
    </row>
    <row r="16" spans="1:18" x14ac:dyDescent="0.2">
      <c r="A16" s="497"/>
      <c r="B16" s="7" t="s">
        <v>10</v>
      </c>
      <c r="C16" s="494"/>
      <c r="D16" s="419"/>
      <c r="E16" s="419"/>
      <c r="F16" s="419"/>
      <c r="G16" s="84">
        <f>Ф_2!G28</f>
        <v>0</v>
      </c>
      <c r="H16" s="68">
        <f>Ф_2!H28</f>
        <v>0</v>
      </c>
      <c r="I16" s="84">
        <f>Ф_2!I28</f>
        <v>0</v>
      </c>
      <c r="J16" s="68">
        <f>Ф_2!J28</f>
        <v>0</v>
      </c>
      <c r="K16" s="84">
        <f>Ф_2!K28</f>
        <v>0</v>
      </c>
      <c r="L16" s="68">
        <f>Ф_2!L28</f>
        <v>0</v>
      </c>
      <c r="M16" s="84">
        <f>Ф_2!M28</f>
        <v>0</v>
      </c>
      <c r="N16" s="68">
        <f>Ф_2!N28</f>
        <v>0</v>
      </c>
      <c r="O16" s="84">
        <f>Ф_2!O28</f>
        <v>0</v>
      </c>
      <c r="P16" s="68">
        <f>Ф_2!P28</f>
        <v>0</v>
      </c>
      <c r="Q16" s="28">
        <f t="shared" ref="Q16:Q17" si="4">G16+I16+K16+M16+O16</f>
        <v>0</v>
      </c>
      <c r="R16" s="20">
        <f t="shared" si="3"/>
        <v>0</v>
      </c>
    </row>
    <row r="17" spans="1:18" x14ac:dyDescent="0.2">
      <c r="A17" s="497"/>
      <c r="B17" s="7" t="s">
        <v>11</v>
      </c>
      <c r="C17" s="494"/>
      <c r="D17" s="419"/>
      <c r="E17" s="419"/>
      <c r="F17" s="419"/>
      <c r="G17" s="84">
        <f>Ф_2!G29</f>
        <v>0</v>
      </c>
      <c r="H17" s="68">
        <f>Ф_2!H29</f>
        <v>0</v>
      </c>
      <c r="I17" s="84">
        <f>Ф_2!I29</f>
        <v>0</v>
      </c>
      <c r="J17" s="68">
        <f>Ф_2!J29</f>
        <v>0</v>
      </c>
      <c r="K17" s="84">
        <f>Ф_2!K29</f>
        <v>0</v>
      </c>
      <c r="L17" s="68">
        <f>Ф_2!L29</f>
        <v>0</v>
      </c>
      <c r="M17" s="84">
        <f>Ф_2!M29</f>
        <v>0</v>
      </c>
      <c r="N17" s="68">
        <f>Ф_2!N29</f>
        <v>0</v>
      </c>
      <c r="O17" s="84">
        <f>Ф_2!O29</f>
        <v>0</v>
      </c>
      <c r="P17" s="68">
        <f>Ф_2!P29</f>
        <v>0</v>
      </c>
      <c r="Q17" s="102">
        <f t="shared" si="4"/>
        <v>0</v>
      </c>
      <c r="R17" s="20">
        <f t="shared" si="3"/>
        <v>0</v>
      </c>
    </row>
    <row r="18" spans="1:18" ht="12.75" thickBot="1" x14ac:dyDescent="0.25">
      <c r="A18" s="497"/>
      <c r="B18" s="8" t="s">
        <v>12</v>
      </c>
      <c r="C18" s="495"/>
      <c r="D18" s="420"/>
      <c r="E18" s="420"/>
      <c r="F18" s="420"/>
      <c r="G18" s="85">
        <f>G15+G16+G17</f>
        <v>0</v>
      </c>
      <c r="H18" s="86">
        <f t="shared" ref="H18:R18" si="5">H15+H16+H17</f>
        <v>0</v>
      </c>
      <c r="I18" s="85">
        <f t="shared" si="5"/>
        <v>0</v>
      </c>
      <c r="J18" s="86">
        <f t="shared" si="5"/>
        <v>0</v>
      </c>
      <c r="K18" s="85">
        <f t="shared" si="5"/>
        <v>0</v>
      </c>
      <c r="L18" s="86">
        <f t="shared" si="5"/>
        <v>0</v>
      </c>
      <c r="M18" s="85">
        <f t="shared" si="5"/>
        <v>0</v>
      </c>
      <c r="N18" s="86">
        <f t="shared" si="5"/>
        <v>0</v>
      </c>
      <c r="O18" s="85">
        <f t="shared" si="5"/>
        <v>0</v>
      </c>
      <c r="P18" s="86">
        <f t="shared" si="5"/>
        <v>0</v>
      </c>
      <c r="Q18" s="77">
        <f t="shared" si="5"/>
        <v>0</v>
      </c>
      <c r="R18" s="10">
        <f t="shared" si="5"/>
        <v>0</v>
      </c>
    </row>
    <row r="19" spans="1:18" x14ac:dyDescent="0.2">
      <c r="A19" s="497"/>
      <c r="B19" s="5" t="s">
        <v>9</v>
      </c>
      <c r="C19" s="493" t="s">
        <v>18</v>
      </c>
      <c r="D19" s="418"/>
      <c r="E19" s="418"/>
      <c r="F19" s="418"/>
      <c r="G19" s="83">
        <f>G11+G15</f>
        <v>0</v>
      </c>
      <c r="H19" s="66">
        <f t="shared" ref="H19:P19" si="6">H11+H15</f>
        <v>0</v>
      </c>
      <c r="I19" s="71">
        <f t="shared" si="6"/>
        <v>0</v>
      </c>
      <c r="J19" s="96">
        <f t="shared" si="6"/>
        <v>0</v>
      </c>
      <c r="K19" s="83">
        <f t="shared" si="6"/>
        <v>0</v>
      </c>
      <c r="L19" s="66">
        <f t="shared" si="6"/>
        <v>0</v>
      </c>
      <c r="M19" s="71">
        <f t="shared" si="6"/>
        <v>0</v>
      </c>
      <c r="N19" s="96">
        <f t="shared" si="6"/>
        <v>0</v>
      </c>
      <c r="O19" s="83">
        <f t="shared" si="6"/>
        <v>0</v>
      </c>
      <c r="P19" s="66">
        <f t="shared" si="6"/>
        <v>0</v>
      </c>
      <c r="Q19" s="101">
        <f>G19+I19+K19+M19+O19</f>
        <v>0</v>
      </c>
      <c r="R19" s="23">
        <f t="shared" ref="R19:R21" si="7">H19+J19+L19+N19+P19</f>
        <v>0</v>
      </c>
    </row>
    <row r="20" spans="1:18" x14ac:dyDescent="0.2">
      <c r="A20" s="497"/>
      <c r="B20" s="7" t="s">
        <v>10</v>
      </c>
      <c r="C20" s="494"/>
      <c r="D20" s="419"/>
      <c r="E20" s="419"/>
      <c r="F20" s="419"/>
      <c r="G20" s="84">
        <f t="shared" ref="G20:P21" si="8">G12+G16</f>
        <v>0</v>
      </c>
      <c r="H20" s="68">
        <f t="shared" si="8"/>
        <v>0</v>
      </c>
      <c r="I20" s="72">
        <f t="shared" si="8"/>
        <v>0</v>
      </c>
      <c r="J20" s="97">
        <f t="shared" si="8"/>
        <v>0</v>
      </c>
      <c r="K20" s="84">
        <f t="shared" si="8"/>
        <v>0</v>
      </c>
      <c r="L20" s="68">
        <f t="shared" si="8"/>
        <v>0</v>
      </c>
      <c r="M20" s="72">
        <f t="shared" si="8"/>
        <v>0</v>
      </c>
      <c r="N20" s="97">
        <f t="shared" si="8"/>
        <v>0</v>
      </c>
      <c r="O20" s="84">
        <f t="shared" si="8"/>
        <v>0</v>
      </c>
      <c r="P20" s="68">
        <f t="shared" si="8"/>
        <v>0</v>
      </c>
      <c r="Q20" s="28">
        <f t="shared" ref="Q20:Q21" si="9">G20+I20+K20+M20+O20</f>
        <v>0</v>
      </c>
      <c r="R20" s="20">
        <f t="shared" si="7"/>
        <v>0</v>
      </c>
    </row>
    <row r="21" spans="1:18" x14ac:dyDescent="0.2">
      <c r="A21" s="497"/>
      <c r="B21" s="7" t="s">
        <v>11</v>
      </c>
      <c r="C21" s="494"/>
      <c r="D21" s="419"/>
      <c r="E21" s="419"/>
      <c r="F21" s="419"/>
      <c r="G21" s="84">
        <f t="shared" si="8"/>
        <v>0</v>
      </c>
      <c r="H21" s="68">
        <f t="shared" si="8"/>
        <v>0</v>
      </c>
      <c r="I21" s="72">
        <f t="shared" si="8"/>
        <v>0</v>
      </c>
      <c r="J21" s="97">
        <f t="shared" si="8"/>
        <v>0</v>
      </c>
      <c r="K21" s="84">
        <f t="shared" si="8"/>
        <v>0</v>
      </c>
      <c r="L21" s="68">
        <f t="shared" si="8"/>
        <v>0</v>
      </c>
      <c r="M21" s="72">
        <f t="shared" si="8"/>
        <v>0</v>
      </c>
      <c r="N21" s="97">
        <f t="shared" si="8"/>
        <v>0</v>
      </c>
      <c r="O21" s="84">
        <f t="shared" si="8"/>
        <v>0</v>
      </c>
      <c r="P21" s="68">
        <f t="shared" si="8"/>
        <v>0</v>
      </c>
      <c r="Q21" s="102">
        <f t="shared" si="9"/>
        <v>0</v>
      </c>
      <c r="R21" s="20">
        <f t="shared" si="7"/>
        <v>0</v>
      </c>
    </row>
    <row r="22" spans="1:18" ht="12.75" thickBot="1" x14ac:dyDescent="0.25">
      <c r="A22" s="497"/>
      <c r="B22" s="12" t="s">
        <v>12</v>
      </c>
      <c r="C22" s="494"/>
      <c r="D22" s="419"/>
      <c r="E22" s="419"/>
      <c r="F22" s="419"/>
      <c r="G22" s="85">
        <f>G19+G20+G21</f>
        <v>0</v>
      </c>
      <c r="H22" s="86">
        <f t="shared" ref="H22:R22" si="10">H19+H20+H21</f>
        <v>0</v>
      </c>
      <c r="I22" s="73">
        <f t="shared" si="10"/>
        <v>0</v>
      </c>
      <c r="J22" s="98">
        <f t="shared" si="10"/>
        <v>0</v>
      </c>
      <c r="K22" s="85">
        <f t="shared" si="10"/>
        <v>0</v>
      </c>
      <c r="L22" s="86">
        <f t="shared" si="10"/>
        <v>0</v>
      </c>
      <c r="M22" s="73">
        <f t="shared" si="10"/>
        <v>0</v>
      </c>
      <c r="N22" s="98">
        <f t="shared" si="10"/>
        <v>0</v>
      </c>
      <c r="O22" s="85">
        <f t="shared" si="10"/>
        <v>0</v>
      </c>
      <c r="P22" s="86">
        <f t="shared" si="10"/>
        <v>0</v>
      </c>
      <c r="Q22" s="77">
        <f t="shared" si="10"/>
        <v>0</v>
      </c>
      <c r="R22" s="10">
        <f t="shared" si="10"/>
        <v>0</v>
      </c>
    </row>
    <row r="23" spans="1:18" ht="12" customHeight="1" x14ac:dyDescent="0.2">
      <c r="A23" s="133" t="s">
        <v>0</v>
      </c>
      <c r="B23" s="55"/>
      <c r="C23" s="55"/>
      <c r="D23" s="55"/>
      <c r="E23" s="55"/>
      <c r="F23" s="55"/>
      <c r="G23" s="87"/>
      <c r="H23" s="56"/>
      <c r="I23" s="55"/>
      <c r="J23" s="55"/>
      <c r="K23" s="87"/>
      <c r="L23" s="56"/>
      <c r="M23" s="55"/>
      <c r="N23" s="55"/>
      <c r="O23" s="87"/>
      <c r="P23" s="56"/>
      <c r="Q23" s="55"/>
      <c r="R23" s="56"/>
    </row>
    <row r="24" spans="1:18" ht="12" customHeight="1" x14ac:dyDescent="0.2">
      <c r="A24" s="134" t="s">
        <v>51</v>
      </c>
      <c r="B24" s="28" t="s">
        <v>30</v>
      </c>
      <c r="C24" s="62" t="s">
        <v>30</v>
      </c>
      <c r="D24" s="421"/>
      <c r="E24" s="421"/>
      <c r="F24" s="421"/>
      <c r="G24" s="30" t="s">
        <v>30</v>
      </c>
      <c r="H24" s="20">
        <f>Ф_2!H36</f>
        <v>0</v>
      </c>
      <c r="I24" s="30" t="s">
        <v>30</v>
      </c>
      <c r="J24" s="20">
        <f>Ф_2!J36</f>
        <v>0</v>
      </c>
      <c r="K24" s="30" t="s">
        <v>30</v>
      </c>
      <c r="L24" s="20">
        <f>Ф_2!L36</f>
        <v>0</v>
      </c>
      <c r="M24" s="30" t="s">
        <v>30</v>
      </c>
      <c r="N24" s="20">
        <f>Ф_2!N36</f>
        <v>0</v>
      </c>
      <c r="O24" s="30" t="s">
        <v>30</v>
      </c>
      <c r="P24" s="20">
        <f>Ф_2!P36</f>
        <v>0</v>
      </c>
      <c r="Q24" s="30" t="s">
        <v>30</v>
      </c>
      <c r="R24" s="20">
        <f>P24+N24+L24+J24+H24</f>
        <v>0</v>
      </c>
    </row>
    <row r="25" spans="1:18" ht="12" customHeight="1" thickBot="1" x14ac:dyDescent="0.25">
      <c r="A25" s="136" t="s">
        <v>52</v>
      </c>
      <c r="B25" s="77" t="s">
        <v>30</v>
      </c>
      <c r="C25" s="70" t="s">
        <v>30</v>
      </c>
      <c r="D25" s="422"/>
      <c r="E25" s="422"/>
      <c r="F25" s="422"/>
      <c r="G25" s="88" t="s">
        <v>30</v>
      </c>
      <c r="H25" s="26">
        <f>Ф_2!H37</f>
        <v>0</v>
      </c>
      <c r="I25" s="88" t="s">
        <v>30</v>
      </c>
      <c r="J25" s="26">
        <f>Ф_2!J37</f>
        <v>0</v>
      </c>
      <c r="K25" s="88" t="s">
        <v>30</v>
      </c>
      <c r="L25" s="26">
        <f>Ф_2!L37</f>
        <v>0</v>
      </c>
      <c r="M25" s="88" t="s">
        <v>30</v>
      </c>
      <c r="N25" s="26">
        <f>Ф_2!N37</f>
        <v>0</v>
      </c>
      <c r="O25" s="88" t="s">
        <v>30</v>
      </c>
      <c r="P25" s="26">
        <f>Ф_2!P37</f>
        <v>0</v>
      </c>
      <c r="Q25" s="90" t="s">
        <v>30</v>
      </c>
      <c r="R25" s="10">
        <f t="shared" ref="R25" si="11">P25+N25+L25+J25+H25</f>
        <v>0</v>
      </c>
    </row>
    <row r="26" spans="1:18" ht="12" customHeight="1" x14ac:dyDescent="0.2">
      <c r="A26" s="509" t="s">
        <v>31</v>
      </c>
      <c r="B26" s="5" t="s">
        <v>9</v>
      </c>
      <c r="C26" s="493" t="s">
        <v>16</v>
      </c>
      <c r="D26" s="418"/>
      <c r="E26" s="418"/>
      <c r="F26" s="418"/>
      <c r="G26" s="83">
        <f>Ф_2!G38</f>
        <v>0</v>
      </c>
      <c r="H26" s="66">
        <f>Ф_2!H38</f>
        <v>0</v>
      </c>
      <c r="I26" s="83">
        <f>Ф_2!I38</f>
        <v>0</v>
      </c>
      <c r="J26" s="66">
        <f>Ф_2!J38</f>
        <v>0</v>
      </c>
      <c r="K26" s="83">
        <f>Ф_2!K38</f>
        <v>0</v>
      </c>
      <c r="L26" s="66">
        <f>Ф_2!L38</f>
        <v>0</v>
      </c>
      <c r="M26" s="83">
        <f>Ф_2!M38</f>
        <v>0</v>
      </c>
      <c r="N26" s="66">
        <f>Ф_2!N38</f>
        <v>0</v>
      </c>
      <c r="O26" s="83">
        <f>Ф_2!O38</f>
        <v>0</v>
      </c>
      <c r="P26" s="66">
        <f>Ф_2!P38</f>
        <v>0</v>
      </c>
      <c r="Q26" s="101">
        <f>G26+I26+K26+M26+O26</f>
        <v>0</v>
      </c>
      <c r="R26" s="23">
        <f>H26+J26+L26+N26+P26</f>
        <v>0</v>
      </c>
    </row>
    <row r="27" spans="1:18" ht="12" customHeight="1" x14ac:dyDescent="0.2">
      <c r="A27" s="509"/>
      <c r="B27" s="7" t="s">
        <v>10</v>
      </c>
      <c r="C27" s="494"/>
      <c r="D27" s="419"/>
      <c r="E27" s="419"/>
      <c r="F27" s="419"/>
      <c r="G27" s="84">
        <f>Ф_2!G39</f>
        <v>0</v>
      </c>
      <c r="H27" s="68">
        <f>Ф_2!H39</f>
        <v>0</v>
      </c>
      <c r="I27" s="84">
        <f>Ф_2!I39</f>
        <v>0</v>
      </c>
      <c r="J27" s="68">
        <f>Ф_2!J39</f>
        <v>0</v>
      </c>
      <c r="K27" s="84">
        <f>Ф_2!K39</f>
        <v>0</v>
      </c>
      <c r="L27" s="68">
        <f>Ф_2!L39</f>
        <v>0</v>
      </c>
      <c r="M27" s="84">
        <f>Ф_2!M39</f>
        <v>0</v>
      </c>
      <c r="N27" s="68">
        <f>Ф_2!N39</f>
        <v>0</v>
      </c>
      <c r="O27" s="84">
        <f>Ф_2!O39</f>
        <v>0</v>
      </c>
      <c r="P27" s="68">
        <f>Ф_2!P39</f>
        <v>0</v>
      </c>
      <c r="Q27" s="28">
        <f t="shared" ref="Q27:R28" si="12">G27+I27+K27+M27+O27</f>
        <v>0</v>
      </c>
      <c r="R27" s="20">
        <f t="shared" si="12"/>
        <v>0</v>
      </c>
    </row>
    <row r="28" spans="1:18" ht="12" customHeight="1" x14ac:dyDescent="0.2">
      <c r="A28" s="509"/>
      <c r="B28" s="7" t="s">
        <v>11</v>
      </c>
      <c r="C28" s="494"/>
      <c r="D28" s="419"/>
      <c r="E28" s="419"/>
      <c r="F28" s="419"/>
      <c r="G28" s="84">
        <f>Ф_2!G40</f>
        <v>0</v>
      </c>
      <c r="H28" s="68">
        <f>Ф_2!H40</f>
        <v>0</v>
      </c>
      <c r="I28" s="84">
        <f>Ф_2!I40</f>
        <v>0</v>
      </c>
      <c r="J28" s="68">
        <f>Ф_2!J40</f>
        <v>0</v>
      </c>
      <c r="K28" s="84">
        <f>Ф_2!K40</f>
        <v>0</v>
      </c>
      <c r="L28" s="68">
        <f>Ф_2!L40</f>
        <v>0</v>
      </c>
      <c r="M28" s="84">
        <f>Ф_2!M40</f>
        <v>0</v>
      </c>
      <c r="N28" s="68">
        <f>Ф_2!N40</f>
        <v>0</v>
      </c>
      <c r="O28" s="84">
        <f>Ф_2!O40</f>
        <v>0</v>
      </c>
      <c r="P28" s="68">
        <f>Ф_2!P40</f>
        <v>0</v>
      </c>
      <c r="Q28" s="102">
        <f t="shared" si="12"/>
        <v>0</v>
      </c>
      <c r="R28" s="20">
        <f t="shared" si="12"/>
        <v>0</v>
      </c>
    </row>
    <row r="29" spans="1:18" ht="12" customHeight="1" thickBot="1" x14ac:dyDescent="0.25">
      <c r="A29" s="509"/>
      <c r="B29" s="8" t="s">
        <v>12</v>
      </c>
      <c r="C29" s="495"/>
      <c r="D29" s="420"/>
      <c r="E29" s="420"/>
      <c r="F29" s="420"/>
      <c r="G29" s="85">
        <f>G26+G27+G28</f>
        <v>0</v>
      </c>
      <c r="H29" s="86">
        <f t="shared" ref="H29:P29" si="13">H26+H27+H28</f>
        <v>0</v>
      </c>
      <c r="I29" s="85">
        <f t="shared" si="13"/>
        <v>0</v>
      </c>
      <c r="J29" s="86">
        <f t="shared" si="13"/>
        <v>0</v>
      </c>
      <c r="K29" s="85">
        <f t="shared" si="13"/>
        <v>0</v>
      </c>
      <c r="L29" s="86">
        <f t="shared" si="13"/>
        <v>0</v>
      </c>
      <c r="M29" s="85">
        <f t="shared" si="13"/>
        <v>0</v>
      </c>
      <c r="N29" s="86">
        <f t="shared" si="13"/>
        <v>0</v>
      </c>
      <c r="O29" s="85">
        <f t="shared" si="13"/>
        <v>0</v>
      </c>
      <c r="P29" s="86">
        <f t="shared" si="13"/>
        <v>0</v>
      </c>
      <c r="Q29" s="77">
        <f t="shared" ref="Q29:R29" si="14">Q26+Q27+Q28</f>
        <v>0</v>
      </c>
      <c r="R29" s="10">
        <f t="shared" si="14"/>
        <v>0</v>
      </c>
    </row>
    <row r="30" spans="1:18" ht="12" customHeight="1" x14ac:dyDescent="0.2">
      <c r="A30" s="509"/>
      <c r="B30" s="5" t="s">
        <v>9</v>
      </c>
      <c r="C30" s="493" t="s">
        <v>17</v>
      </c>
      <c r="D30" s="419"/>
      <c r="E30" s="419"/>
      <c r="F30" s="419"/>
      <c r="G30" s="89">
        <f>Ф_2!G42</f>
        <v>0</v>
      </c>
      <c r="H30" s="248">
        <f>Ф_2!H42</f>
        <v>0</v>
      </c>
      <c r="I30" s="89">
        <f>Ф_2!I42</f>
        <v>0</v>
      </c>
      <c r="J30" s="248">
        <f>Ф_2!J42</f>
        <v>0</v>
      </c>
      <c r="K30" s="89">
        <f>Ф_2!K42</f>
        <v>0</v>
      </c>
      <c r="L30" s="248">
        <f>Ф_2!L42</f>
        <v>0</v>
      </c>
      <c r="M30" s="89">
        <f>Ф_2!M42</f>
        <v>0</v>
      </c>
      <c r="N30" s="248">
        <f>Ф_2!N42</f>
        <v>0</v>
      </c>
      <c r="O30" s="89">
        <f>Ф_2!O42</f>
        <v>0</v>
      </c>
      <c r="P30" s="248">
        <f>Ф_2!P42</f>
        <v>0</v>
      </c>
      <c r="Q30" s="101">
        <f>G30+I30+K30+M30+O30</f>
        <v>0</v>
      </c>
      <c r="R30" s="23">
        <f t="shared" ref="R30:R32" si="15">H30+J30+L30+N30+P30</f>
        <v>0</v>
      </c>
    </row>
    <row r="31" spans="1:18" ht="12" customHeight="1" x14ac:dyDescent="0.2">
      <c r="A31" s="509"/>
      <c r="B31" s="7" t="s">
        <v>10</v>
      </c>
      <c r="C31" s="494"/>
      <c r="D31" s="419"/>
      <c r="E31" s="419"/>
      <c r="F31" s="419"/>
      <c r="G31" s="84">
        <f>Ф_2!G43</f>
        <v>0</v>
      </c>
      <c r="H31" s="68">
        <f>Ф_2!H43</f>
        <v>0</v>
      </c>
      <c r="I31" s="84">
        <f>Ф_2!I43</f>
        <v>0</v>
      </c>
      <c r="J31" s="68">
        <f>Ф_2!J43</f>
        <v>0</v>
      </c>
      <c r="K31" s="84">
        <f>Ф_2!K43</f>
        <v>0</v>
      </c>
      <c r="L31" s="68">
        <f>Ф_2!L43</f>
        <v>0</v>
      </c>
      <c r="M31" s="84">
        <f>Ф_2!M43</f>
        <v>0</v>
      </c>
      <c r="N31" s="68">
        <f>Ф_2!N43</f>
        <v>0</v>
      </c>
      <c r="O31" s="84">
        <f>Ф_2!O43</f>
        <v>0</v>
      </c>
      <c r="P31" s="68">
        <f>Ф_2!P43</f>
        <v>0</v>
      </c>
      <c r="Q31" s="28">
        <f t="shared" ref="Q31:Q32" si="16">G31+I31+K31+M31+O31</f>
        <v>0</v>
      </c>
      <c r="R31" s="20">
        <f t="shared" si="15"/>
        <v>0</v>
      </c>
    </row>
    <row r="32" spans="1:18" ht="12" customHeight="1" x14ac:dyDescent="0.2">
      <c r="A32" s="509"/>
      <c r="B32" s="7" t="s">
        <v>11</v>
      </c>
      <c r="C32" s="494"/>
      <c r="D32" s="419"/>
      <c r="E32" s="419"/>
      <c r="F32" s="419"/>
      <c r="G32" s="84">
        <f>Ф_2!G44</f>
        <v>0</v>
      </c>
      <c r="H32" s="68">
        <f>Ф_2!H44</f>
        <v>0</v>
      </c>
      <c r="I32" s="84">
        <f>Ф_2!I44</f>
        <v>0</v>
      </c>
      <c r="J32" s="68">
        <f>Ф_2!J44</f>
        <v>0</v>
      </c>
      <c r="K32" s="84">
        <f>Ф_2!K44</f>
        <v>0</v>
      </c>
      <c r="L32" s="68">
        <f>Ф_2!L44</f>
        <v>0</v>
      </c>
      <c r="M32" s="84">
        <f>Ф_2!M44</f>
        <v>0</v>
      </c>
      <c r="N32" s="68">
        <f>Ф_2!N44</f>
        <v>0</v>
      </c>
      <c r="O32" s="84">
        <f>Ф_2!O44</f>
        <v>0</v>
      </c>
      <c r="P32" s="68">
        <f>Ф_2!P44</f>
        <v>0</v>
      </c>
      <c r="Q32" s="102">
        <f t="shared" si="16"/>
        <v>0</v>
      </c>
      <c r="R32" s="20">
        <f t="shared" si="15"/>
        <v>0</v>
      </c>
    </row>
    <row r="33" spans="1:18" ht="12" customHeight="1" thickBot="1" x14ac:dyDescent="0.25">
      <c r="A33" s="509"/>
      <c r="B33" s="8" t="s">
        <v>12</v>
      </c>
      <c r="C33" s="495"/>
      <c r="D33" s="420"/>
      <c r="E33" s="420"/>
      <c r="F33" s="420"/>
      <c r="G33" s="85">
        <f>G30+G31+G32</f>
        <v>0</v>
      </c>
      <c r="H33" s="86">
        <f t="shared" ref="H33:R33" si="17">H30+H31+H32</f>
        <v>0</v>
      </c>
      <c r="I33" s="85">
        <f t="shared" si="17"/>
        <v>0</v>
      </c>
      <c r="J33" s="86">
        <f t="shared" si="17"/>
        <v>0</v>
      </c>
      <c r="K33" s="85">
        <f t="shared" si="17"/>
        <v>0</v>
      </c>
      <c r="L33" s="86">
        <f t="shared" si="17"/>
        <v>0</v>
      </c>
      <c r="M33" s="85">
        <f t="shared" si="17"/>
        <v>0</v>
      </c>
      <c r="N33" s="86">
        <f t="shared" si="17"/>
        <v>0</v>
      </c>
      <c r="O33" s="85">
        <f t="shared" si="17"/>
        <v>0</v>
      </c>
      <c r="P33" s="86">
        <f t="shared" si="17"/>
        <v>0</v>
      </c>
      <c r="Q33" s="77">
        <f t="shared" si="17"/>
        <v>0</v>
      </c>
      <c r="R33" s="10">
        <f t="shared" si="17"/>
        <v>0</v>
      </c>
    </row>
    <row r="34" spans="1:18" ht="12" customHeight="1" x14ac:dyDescent="0.2">
      <c r="A34" s="509"/>
      <c r="B34" s="5" t="s">
        <v>9</v>
      </c>
      <c r="C34" s="493" t="s">
        <v>18</v>
      </c>
      <c r="D34" s="418"/>
      <c r="E34" s="418"/>
      <c r="F34" s="418"/>
      <c r="G34" s="83">
        <f>G26+G30</f>
        <v>0</v>
      </c>
      <c r="H34" s="66">
        <f t="shared" ref="H34:P34" si="18">H26+H30</f>
        <v>0</v>
      </c>
      <c r="I34" s="71">
        <f t="shared" si="18"/>
        <v>0</v>
      </c>
      <c r="J34" s="96">
        <f t="shared" si="18"/>
        <v>0</v>
      </c>
      <c r="K34" s="83">
        <f t="shared" si="18"/>
        <v>0</v>
      </c>
      <c r="L34" s="66">
        <f t="shared" si="18"/>
        <v>0</v>
      </c>
      <c r="M34" s="71">
        <f t="shared" si="18"/>
        <v>0</v>
      </c>
      <c r="N34" s="96">
        <f t="shared" si="18"/>
        <v>0</v>
      </c>
      <c r="O34" s="83">
        <f t="shared" si="18"/>
        <v>0</v>
      </c>
      <c r="P34" s="66">
        <f t="shared" si="18"/>
        <v>0</v>
      </c>
      <c r="Q34" s="101">
        <f>G34+I34+K34+M34+O34</f>
        <v>0</v>
      </c>
      <c r="R34" s="23">
        <f t="shared" ref="R34:R36" si="19">H34+J34+L34+N34+P34</f>
        <v>0</v>
      </c>
    </row>
    <row r="35" spans="1:18" ht="12" customHeight="1" x14ac:dyDescent="0.2">
      <c r="A35" s="509"/>
      <c r="B35" s="7" t="s">
        <v>10</v>
      </c>
      <c r="C35" s="494"/>
      <c r="D35" s="419"/>
      <c r="E35" s="419"/>
      <c r="F35" s="419"/>
      <c r="G35" s="84">
        <f t="shared" ref="G35:P36" si="20">G27+G31</f>
        <v>0</v>
      </c>
      <c r="H35" s="68">
        <f t="shared" si="20"/>
        <v>0</v>
      </c>
      <c r="I35" s="72">
        <f t="shared" si="20"/>
        <v>0</v>
      </c>
      <c r="J35" s="97">
        <f t="shared" si="20"/>
        <v>0</v>
      </c>
      <c r="K35" s="84">
        <f t="shared" si="20"/>
        <v>0</v>
      </c>
      <c r="L35" s="68">
        <f t="shared" si="20"/>
        <v>0</v>
      </c>
      <c r="M35" s="72">
        <f t="shared" si="20"/>
        <v>0</v>
      </c>
      <c r="N35" s="97">
        <f t="shared" si="20"/>
        <v>0</v>
      </c>
      <c r="O35" s="84">
        <f t="shared" si="20"/>
        <v>0</v>
      </c>
      <c r="P35" s="68">
        <f t="shared" si="20"/>
        <v>0</v>
      </c>
      <c r="Q35" s="28">
        <f t="shared" ref="Q35:Q36" si="21">G35+I35+K35+M35+O35</f>
        <v>0</v>
      </c>
      <c r="R35" s="20">
        <f t="shared" si="19"/>
        <v>0</v>
      </c>
    </row>
    <row r="36" spans="1:18" ht="12" customHeight="1" x14ac:dyDescent="0.2">
      <c r="A36" s="509"/>
      <c r="B36" s="7" t="s">
        <v>11</v>
      </c>
      <c r="C36" s="494"/>
      <c r="D36" s="419"/>
      <c r="E36" s="419"/>
      <c r="F36" s="419"/>
      <c r="G36" s="84">
        <f t="shared" si="20"/>
        <v>0</v>
      </c>
      <c r="H36" s="68">
        <f t="shared" si="20"/>
        <v>0</v>
      </c>
      <c r="I36" s="72">
        <f t="shared" si="20"/>
        <v>0</v>
      </c>
      <c r="J36" s="97">
        <f t="shared" si="20"/>
        <v>0</v>
      </c>
      <c r="K36" s="84">
        <f t="shared" si="20"/>
        <v>0</v>
      </c>
      <c r="L36" s="68">
        <f t="shared" si="20"/>
        <v>0</v>
      </c>
      <c r="M36" s="72">
        <f t="shared" si="20"/>
        <v>0</v>
      </c>
      <c r="N36" s="97">
        <f t="shared" si="20"/>
        <v>0</v>
      </c>
      <c r="O36" s="84">
        <f t="shared" si="20"/>
        <v>0</v>
      </c>
      <c r="P36" s="68">
        <f t="shared" si="20"/>
        <v>0</v>
      </c>
      <c r="Q36" s="102">
        <f t="shared" si="21"/>
        <v>0</v>
      </c>
      <c r="R36" s="20">
        <f t="shared" si="19"/>
        <v>0</v>
      </c>
    </row>
    <row r="37" spans="1:18" ht="12" customHeight="1" thickBot="1" x14ac:dyDescent="0.25">
      <c r="A37" s="513"/>
      <c r="B37" s="8" t="s">
        <v>12</v>
      </c>
      <c r="C37" s="495"/>
      <c r="D37" s="420"/>
      <c r="E37" s="420"/>
      <c r="F37" s="420"/>
      <c r="G37" s="85">
        <f>G34+G35+G36</f>
        <v>0</v>
      </c>
      <c r="H37" s="86">
        <f t="shared" ref="H37:R37" si="22">H34+H35+H36</f>
        <v>0</v>
      </c>
      <c r="I37" s="73">
        <f t="shared" si="22"/>
        <v>0</v>
      </c>
      <c r="J37" s="98">
        <f t="shared" si="22"/>
        <v>0</v>
      </c>
      <c r="K37" s="85">
        <f t="shared" si="22"/>
        <v>0</v>
      </c>
      <c r="L37" s="86">
        <f t="shared" si="22"/>
        <v>0</v>
      </c>
      <c r="M37" s="73">
        <f t="shared" si="22"/>
        <v>0</v>
      </c>
      <c r="N37" s="98">
        <f t="shared" si="22"/>
        <v>0</v>
      </c>
      <c r="O37" s="85">
        <f t="shared" si="22"/>
        <v>0</v>
      </c>
      <c r="P37" s="86">
        <f t="shared" si="22"/>
        <v>0</v>
      </c>
      <c r="Q37" s="77">
        <f t="shared" si="22"/>
        <v>0</v>
      </c>
      <c r="R37" s="10">
        <f t="shared" si="22"/>
        <v>0</v>
      </c>
    </row>
    <row r="38" spans="1:18" ht="15.6" customHeight="1" x14ac:dyDescent="0.2">
      <c r="A38" s="133" t="s">
        <v>0</v>
      </c>
      <c r="B38" s="143"/>
      <c r="C38" s="116"/>
      <c r="D38" s="419"/>
      <c r="E38" s="419"/>
      <c r="F38" s="419"/>
      <c r="G38" s="145"/>
      <c r="H38" s="67"/>
      <c r="I38" s="79"/>
      <c r="J38" s="99"/>
      <c r="K38" s="92"/>
      <c r="L38" s="93"/>
      <c r="M38" s="79"/>
      <c r="N38" s="99"/>
      <c r="O38" s="92"/>
      <c r="P38" s="93"/>
      <c r="Q38" s="144"/>
      <c r="R38" s="26"/>
    </row>
    <row r="39" spans="1:18" ht="12" customHeight="1" x14ac:dyDescent="0.2">
      <c r="A39" s="134" t="s">
        <v>51</v>
      </c>
      <c r="B39" s="74" t="s">
        <v>30</v>
      </c>
      <c r="C39" s="62" t="s">
        <v>30</v>
      </c>
      <c r="D39" s="421"/>
      <c r="E39" s="421"/>
      <c r="F39" s="421"/>
      <c r="G39" s="30" t="s">
        <v>30</v>
      </c>
      <c r="H39" s="93">
        <f>Ф_2!H51</f>
        <v>0</v>
      </c>
      <c r="I39" s="30" t="s">
        <v>30</v>
      </c>
      <c r="J39" s="93">
        <f>Ф_2!J51</f>
        <v>0</v>
      </c>
      <c r="K39" s="30" t="s">
        <v>30</v>
      </c>
      <c r="L39" s="93">
        <f>Ф_2!L51</f>
        <v>0</v>
      </c>
      <c r="M39" s="30" t="s">
        <v>30</v>
      </c>
      <c r="N39" s="93">
        <f>Ф_2!N51</f>
        <v>0</v>
      </c>
      <c r="O39" s="30" t="s">
        <v>30</v>
      </c>
      <c r="P39" s="93">
        <f>Ф_2!P51</f>
        <v>0</v>
      </c>
      <c r="Q39" s="30" t="s">
        <v>30</v>
      </c>
      <c r="R39" s="20">
        <f>H40+J40+L40+N40+P40</f>
        <v>0</v>
      </c>
    </row>
    <row r="40" spans="1:18" ht="13.9" customHeight="1" x14ac:dyDescent="0.2">
      <c r="A40" s="134" t="s">
        <v>52</v>
      </c>
      <c r="B40" s="28" t="s">
        <v>30</v>
      </c>
      <c r="C40" s="62" t="s">
        <v>30</v>
      </c>
      <c r="D40" s="421"/>
      <c r="E40" s="421"/>
      <c r="F40" s="421"/>
      <c r="G40" s="30" t="s">
        <v>30</v>
      </c>
      <c r="H40" s="93">
        <f>Ф_2!H52</f>
        <v>0</v>
      </c>
      <c r="I40" s="30" t="s">
        <v>30</v>
      </c>
      <c r="J40" s="93">
        <f>Ф_2!J52</f>
        <v>0</v>
      </c>
      <c r="K40" s="30" t="s">
        <v>30</v>
      </c>
      <c r="L40" s="93">
        <f>Ф_2!L52</f>
        <v>0</v>
      </c>
      <c r="M40" s="30" t="s">
        <v>30</v>
      </c>
      <c r="N40" s="93">
        <f>Ф_2!N52</f>
        <v>0</v>
      </c>
      <c r="O40" s="30" t="s">
        <v>30</v>
      </c>
      <c r="P40" s="93">
        <f>Ф_2!P52</f>
        <v>0</v>
      </c>
      <c r="Q40" s="30" t="s">
        <v>30</v>
      </c>
      <c r="R40" s="20">
        <f>H41+J41+L41+N41+P41</f>
        <v>0</v>
      </c>
    </row>
    <row r="41" spans="1:18" ht="12" customHeight="1" thickBot="1" x14ac:dyDescent="0.25">
      <c r="A41" s="135" t="s">
        <v>53</v>
      </c>
      <c r="B41" s="77" t="s">
        <v>30</v>
      </c>
      <c r="C41" s="70" t="s">
        <v>30</v>
      </c>
      <c r="D41" s="422"/>
      <c r="E41" s="422"/>
      <c r="F41" s="422"/>
      <c r="G41" s="88" t="s">
        <v>30</v>
      </c>
      <c r="H41" s="93">
        <f>Ф_2!H53</f>
        <v>0</v>
      </c>
      <c r="I41" s="88" t="s">
        <v>30</v>
      </c>
      <c r="J41" s="93">
        <f>Ф_2!J53</f>
        <v>0</v>
      </c>
      <c r="K41" s="88" t="s">
        <v>30</v>
      </c>
      <c r="L41" s="93">
        <f>Ф_2!L53</f>
        <v>0</v>
      </c>
      <c r="M41" s="88" t="s">
        <v>30</v>
      </c>
      <c r="N41" s="93">
        <f>Ф_2!N53</f>
        <v>0</v>
      </c>
      <c r="O41" s="88" t="s">
        <v>30</v>
      </c>
      <c r="P41" s="93">
        <f>Ф_2!P53</f>
        <v>0</v>
      </c>
      <c r="Q41" s="90" t="s">
        <v>30</v>
      </c>
      <c r="R41" s="10">
        <f t="shared" ref="R41:R42" si="23">H41+J41+L41+N41+P41</f>
        <v>0</v>
      </c>
    </row>
    <row r="42" spans="1:18" ht="12" customHeight="1" x14ac:dyDescent="0.2">
      <c r="A42" s="508" t="s">
        <v>5</v>
      </c>
      <c r="B42" s="15" t="s">
        <v>9</v>
      </c>
      <c r="C42" s="527" t="s">
        <v>16</v>
      </c>
      <c r="D42" s="424"/>
      <c r="E42" s="424"/>
      <c r="F42" s="424"/>
      <c r="G42" s="29">
        <f>G11+G26</f>
        <v>0</v>
      </c>
      <c r="H42" s="38">
        <f t="shared" ref="H42:P42" si="24">H11+H26</f>
        <v>0</v>
      </c>
      <c r="I42" s="29">
        <f t="shared" si="24"/>
        <v>0</v>
      </c>
      <c r="J42" s="23">
        <f t="shared" si="24"/>
        <v>0</v>
      </c>
      <c r="K42" s="76">
        <f t="shared" si="24"/>
        <v>0</v>
      </c>
      <c r="L42" s="38">
        <f t="shared" si="24"/>
        <v>0</v>
      </c>
      <c r="M42" s="29">
        <f t="shared" si="24"/>
        <v>0</v>
      </c>
      <c r="N42" s="23">
        <f t="shared" si="24"/>
        <v>0</v>
      </c>
      <c r="O42" s="76">
        <f t="shared" si="24"/>
        <v>0</v>
      </c>
      <c r="P42" s="23">
        <f t="shared" si="24"/>
        <v>0</v>
      </c>
      <c r="Q42" s="101">
        <f>G42+I42+K42+M42+O42</f>
        <v>0</v>
      </c>
      <c r="R42" s="23">
        <f t="shared" si="23"/>
        <v>0</v>
      </c>
    </row>
    <row r="43" spans="1:18" ht="12" customHeight="1" x14ac:dyDescent="0.2">
      <c r="A43" s="509"/>
      <c r="B43" s="13" t="s">
        <v>10</v>
      </c>
      <c r="C43" s="528"/>
      <c r="D43" s="423"/>
      <c r="E43" s="423"/>
      <c r="F43" s="423"/>
      <c r="G43" s="30">
        <f t="shared" ref="G43:P43" si="25">G12+G27</f>
        <v>0</v>
      </c>
      <c r="H43" s="34">
        <f t="shared" si="25"/>
        <v>0</v>
      </c>
      <c r="I43" s="30">
        <f t="shared" si="25"/>
        <v>0</v>
      </c>
      <c r="J43" s="20">
        <f t="shared" si="25"/>
        <v>0</v>
      </c>
      <c r="K43" s="28">
        <f t="shared" si="25"/>
        <v>0</v>
      </c>
      <c r="L43" s="34">
        <f t="shared" si="25"/>
        <v>0</v>
      </c>
      <c r="M43" s="30">
        <f t="shared" si="25"/>
        <v>0</v>
      </c>
      <c r="N43" s="20">
        <f t="shared" si="25"/>
        <v>0</v>
      </c>
      <c r="O43" s="28">
        <f t="shared" si="25"/>
        <v>0</v>
      </c>
      <c r="P43" s="20">
        <f t="shared" si="25"/>
        <v>0</v>
      </c>
      <c r="Q43" s="28">
        <f t="shared" ref="Q43:R44" si="26">G43+I43+K43+M43+O43</f>
        <v>0</v>
      </c>
      <c r="R43" s="20">
        <f>H43+J43+L43+N43+P43</f>
        <v>0</v>
      </c>
    </row>
    <row r="44" spans="1:18" ht="12" customHeight="1" x14ac:dyDescent="0.2">
      <c r="A44" s="509"/>
      <c r="B44" s="13" t="s">
        <v>11</v>
      </c>
      <c r="C44" s="528"/>
      <c r="D44" s="423"/>
      <c r="E44" s="423"/>
      <c r="F44" s="423"/>
      <c r="G44" s="30">
        <f t="shared" ref="G44:P44" si="27">G13+G28</f>
        <v>0</v>
      </c>
      <c r="H44" s="34">
        <f t="shared" si="27"/>
        <v>0</v>
      </c>
      <c r="I44" s="30">
        <f t="shared" si="27"/>
        <v>0</v>
      </c>
      <c r="J44" s="20"/>
      <c r="K44" s="28">
        <f t="shared" si="27"/>
        <v>0</v>
      </c>
      <c r="L44" s="34">
        <f t="shared" si="27"/>
        <v>0</v>
      </c>
      <c r="M44" s="30">
        <f t="shared" si="27"/>
        <v>0</v>
      </c>
      <c r="N44" s="20">
        <f t="shared" si="27"/>
        <v>0</v>
      </c>
      <c r="O44" s="28">
        <f t="shared" si="27"/>
        <v>0</v>
      </c>
      <c r="P44" s="20">
        <f t="shared" si="27"/>
        <v>0</v>
      </c>
      <c r="Q44" s="102">
        <f t="shared" si="26"/>
        <v>0</v>
      </c>
      <c r="R44" s="20">
        <f t="shared" si="26"/>
        <v>0</v>
      </c>
    </row>
    <row r="45" spans="1:18" ht="12" customHeight="1" thickBot="1" x14ac:dyDescent="0.25">
      <c r="A45" s="509"/>
      <c r="B45" s="14" t="s">
        <v>12</v>
      </c>
      <c r="C45" s="529"/>
      <c r="D45" s="425"/>
      <c r="E45" s="425"/>
      <c r="F45" s="425"/>
      <c r="G45" s="90">
        <f>G42+G43+G44</f>
        <v>0</v>
      </c>
      <c r="H45" s="39">
        <f t="shared" ref="H45:P45" si="28">H42+H43+H44</f>
        <v>0</v>
      </c>
      <c r="I45" s="90">
        <f t="shared" si="28"/>
        <v>0</v>
      </c>
      <c r="J45" s="10">
        <f t="shared" si="28"/>
        <v>0</v>
      </c>
      <c r="K45" s="77">
        <f t="shared" si="28"/>
        <v>0</v>
      </c>
      <c r="L45" s="39">
        <f t="shared" si="28"/>
        <v>0</v>
      </c>
      <c r="M45" s="90">
        <f t="shared" si="28"/>
        <v>0</v>
      </c>
      <c r="N45" s="10">
        <f t="shared" si="28"/>
        <v>0</v>
      </c>
      <c r="O45" s="77">
        <f t="shared" si="28"/>
        <v>0</v>
      </c>
      <c r="P45" s="10">
        <f t="shared" si="28"/>
        <v>0</v>
      </c>
      <c r="Q45" s="77">
        <f t="shared" ref="Q45:R45" si="29">Q42+Q43+Q44</f>
        <v>0</v>
      </c>
      <c r="R45" s="10">
        <f t="shared" si="29"/>
        <v>0</v>
      </c>
    </row>
    <row r="46" spans="1:18" ht="12" customHeight="1" x14ac:dyDescent="0.2">
      <c r="A46" s="509"/>
      <c r="B46" s="15" t="s">
        <v>9</v>
      </c>
      <c r="C46" s="527" t="s">
        <v>17</v>
      </c>
      <c r="D46" s="424"/>
      <c r="E46" s="424"/>
      <c r="F46" s="424"/>
      <c r="G46" s="29">
        <f t="shared" ref="G46:P46" si="30">G15+G30</f>
        <v>0</v>
      </c>
      <c r="H46" s="38">
        <f t="shared" si="30"/>
        <v>0</v>
      </c>
      <c r="I46" s="29">
        <f t="shared" si="30"/>
        <v>0</v>
      </c>
      <c r="J46" s="23">
        <f t="shared" si="30"/>
        <v>0</v>
      </c>
      <c r="K46" s="76">
        <f t="shared" si="30"/>
        <v>0</v>
      </c>
      <c r="L46" s="38">
        <f t="shared" si="30"/>
        <v>0</v>
      </c>
      <c r="M46" s="29">
        <f t="shared" si="30"/>
        <v>0</v>
      </c>
      <c r="N46" s="23">
        <f t="shared" si="30"/>
        <v>0</v>
      </c>
      <c r="O46" s="76">
        <f t="shared" si="30"/>
        <v>0</v>
      </c>
      <c r="P46" s="23">
        <f t="shared" si="30"/>
        <v>0</v>
      </c>
      <c r="Q46" s="101">
        <f>G46+I46+K46+M46+O46</f>
        <v>0</v>
      </c>
      <c r="R46" s="23">
        <f t="shared" ref="R46" si="31">H46+J46+L46+N46+P46</f>
        <v>0</v>
      </c>
    </row>
    <row r="47" spans="1:18" ht="12" customHeight="1" x14ac:dyDescent="0.2">
      <c r="A47" s="509"/>
      <c r="B47" s="13" t="s">
        <v>10</v>
      </c>
      <c r="C47" s="528"/>
      <c r="D47" s="423"/>
      <c r="E47" s="423"/>
      <c r="F47" s="423"/>
      <c r="G47" s="30">
        <f t="shared" ref="G47:P47" si="32">G16+G31</f>
        <v>0</v>
      </c>
      <c r="H47" s="34">
        <f t="shared" si="32"/>
        <v>0</v>
      </c>
      <c r="I47" s="30">
        <f t="shared" si="32"/>
        <v>0</v>
      </c>
      <c r="J47" s="20">
        <f t="shared" si="32"/>
        <v>0</v>
      </c>
      <c r="K47" s="28">
        <f t="shared" si="32"/>
        <v>0</v>
      </c>
      <c r="L47" s="34">
        <f t="shared" si="32"/>
        <v>0</v>
      </c>
      <c r="M47" s="30">
        <f t="shared" si="32"/>
        <v>0</v>
      </c>
      <c r="N47" s="20">
        <f t="shared" si="32"/>
        <v>0</v>
      </c>
      <c r="O47" s="28">
        <f t="shared" si="32"/>
        <v>0</v>
      </c>
      <c r="P47" s="20">
        <f t="shared" si="32"/>
        <v>0</v>
      </c>
      <c r="Q47" s="28">
        <f t="shared" ref="Q47:R48" si="33">G47+I47+K47+M47+O47</f>
        <v>0</v>
      </c>
      <c r="R47" s="20">
        <f>H47+J47+L47+N47+P47</f>
        <v>0</v>
      </c>
    </row>
    <row r="48" spans="1:18" ht="12" customHeight="1" x14ac:dyDescent="0.2">
      <c r="A48" s="509"/>
      <c r="B48" s="13" t="s">
        <v>11</v>
      </c>
      <c r="C48" s="528"/>
      <c r="D48" s="423"/>
      <c r="E48" s="423"/>
      <c r="F48" s="423"/>
      <c r="G48" s="30">
        <f t="shared" ref="G48:P48" si="34">G17+G32</f>
        <v>0</v>
      </c>
      <c r="H48" s="34">
        <f t="shared" si="34"/>
        <v>0</v>
      </c>
      <c r="I48" s="30">
        <f t="shared" si="34"/>
        <v>0</v>
      </c>
      <c r="J48" s="20">
        <f t="shared" si="34"/>
        <v>0</v>
      </c>
      <c r="K48" s="28">
        <f t="shared" si="34"/>
        <v>0</v>
      </c>
      <c r="L48" s="34">
        <f t="shared" si="34"/>
        <v>0</v>
      </c>
      <c r="M48" s="30">
        <f t="shared" si="34"/>
        <v>0</v>
      </c>
      <c r="N48" s="20">
        <f t="shared" si="34"/>
        <v>0</v>
      </c>
      <c r="O48" s="28">
        <f t="shared" si="34"/>
        <v>0</v>
      </c>
      <c r="P48" s="20">
        <f t="shared" si="34"/>
        <v>0</v>
      </c>
      <c r="Q48" s="102">
        <f t="shared" si="33"/>
        <v>0</v>
      </c>
      <c r="R48" s="20">
        <f t="shared" si="33"/>
        <v>0</v>
      </c>
    </row>
    <row r="49" spans="1:18" ht="14.45" customHeight="1" thickBot="1" x14ac:dyDescent="0.25">
      <c r="A49" s="513"/>
      <c r="B49" s="25" t="s">
        <v>12</v>
      </c>
      <c r="C49" s="529"/>
      <c r="D49" s="425"/>
      <c r="E49" s="425"/>
      <c r="F49" s="425"/>
      <c r="G49" s="90">
        <f>G46+G47+G48</f>
        <v>0</v>
      </c>
      <c r="H49" s="39">
        <f t="shared" ref="H49:R49" si="35">H46+H47+H48</f>
        <v>0</v>
      </c>
      <c r="I49" s="90">
        <f t="shared" si="35"/>
        <v>0</v>
      </c>
      <c r="J49" s="10">
        <f t="shared" si="35"/>
        <v>0</v>
      </c>
      <c r="K49" s="77">
        <f t="shared" si="35"/>
        <v>0</v>
      </c>
      <c r="L49" s="39">
        <f t="shared" si="35"/>
        <v>0</v>
      </c>
      <c r="M49" s="90">
        <f t="shared" si="35"/>
        <v>0</v>
      </c>
      <c r="N49" s="10">
        <f t="shared" si="35"/>
        <v>0</v>
      </c>
      <c r="O49" s="77">
        <f t="shared" si="35"/>
        <v>0</v>
      </c>
      <c r="P49" s="10">
        <f t="shared" si="35"/>
        <v>0</v>
      </c>
      <c r="Q49" s="77">
        <f t="shared" si="35"/>
        <v>0</v>
      </c>
      <c r="R49" s="10">
        <f t="shared" si="35"/>
        <v>0</v>
      </c>
    </row>
    <row r="50" spans="1:18" ht="11.45" customHeight="1" thickBot="1" x14ac:dyDescent="0.25">
      <c r="A50" s="111">
        <v>1</v>
      </c>
      <c r="B50" s="106">
        <v>2</v>
      </c>
      <c r="C50" s="112">
        <v>3</v>
      </c>
      <c r="D50" s="112"/>
      <c r="E50" s="112"/>
      <c r="F50" s="112"/>
      <c r="G50" s="106">
        <v>4</v>
      </c>
      <c r="H50" s="108">
        <v>5</v>
      </c>
      <c r="I50" s="113">
        <v>6</v>
      </c>
      <c r="J50" s="108">
        <v>7</v>
      </c>
      <c r="K50" s="114">
        <v>8</v>
      </c>
      <c r="L50" s="108">
        <v>9</v>
      </c>
      <c r="M50" s="113">
        <v>10</v>
      </c>
      <c r="N50" s="108">
        <v>11</v>
      </c>
      <c r="O50" s="114">
        <v>12</v>
      </c>
      <c r="P50" s="108">
        <v>13</v>
      </c>
      <c r="Q50" s="106">
        <v>14</v>
      </c>
      <c r="R50" s="115">
        <v>15</v>
      </c>
    </row>
    <row r="51" spans="1:18" ht="12" customHeight="1" x14ac:dyDescent="0.2">
      <c r="A51" s="508" t="s">
        <v>5</v>
      </c>
      <c r="B51" s="15" t="s">
        <v>9</v>
      </c>
      <c r="C51" s="487" t="s">
        <v>18</v>
      </c>
      <c r="D51" s="424"/>
      <c r="E51" s="424"/>
      <c r="F51" s="424"/>
      <c r="G51" s="29">
        <f t="shared" ref="G51:P51" si="36">G42+G46</f>
        <v>0</v>
      </c>
      <c r="H51" s="23">
        <f t="shared" si="36"/>
        <v>0</v>
      </c>
      <c r="I51" s="76">
        <f t="shared" si="36"/>
        <v>0</v>
      </c>
      <c r="J51" s="38">
        <f t="shared" si="36"/>
        <v>0</v>
      </c>
      <c r="K51" s="29">
        <f t="shared" si="36"/>
        <v>0</v>
      </c>
      <c r="L51" s="23">
        <f t="shared" si="36"/>
        <v>0</v>
      </c>
      <c r="M51" s="76">
        <f t="shared" si="36"/>
        <v>0</v>
      </c>
      <c r="N51" s="38">
        <f t="shared" si="36"/>
        <v>0</v>
      </c>
      <c r="O51" s="29">
        <f t="shared" si="36"/>
        <v>0</v>
      </c>
      <c r="P51" s="23">
        <f t="shared" si="36"/>
        <v>0</v>
      </c>
      <c r="Q51" s="101">
        <f>G51+I51+K51+M51+O51</f>
        <v>0</v>
      </c>
      <c r="R51" s="23">
        <f t="shared" ref="R51:R53" si="37">H51+J51+L51+N51+P51</f>
        <v>0</v>
      </c>
    </row>
    <row r="52" spans="1:18" x14ac:dyDescent="0.2">
      <c r="A52" s="509"/>
      <c r="B52" s="13" t="s">
        <v>10</v>
      </c>
      <c r="C52" s="488"/>
      <c r="D52" s="423"/>
      <c r="E52" s="423"/>
      <c r="F52" s="423"/>
      <c r="G52" s="30">
        <f t="shared" ref="G52:P52" si="38">G43+G47</f>
        <v>0</v>
      </c>
      <c r="H52" s="20">
        <f t="shared" si="38"/>
        <v>0</v>
      </c>
      <c r="I52" s="28">
        <f t="shared" si="38"/>
        <v>0</v>
      </c>
      <c r="J52" s="34">
        <f t="shared" si="38"/>
        <v>0</v>
      </c>
      <c r="K52" s="30">
        <f t="shared" si="38"/>
        <v>0</v>
      </c>
      <c r="L52" s="20">
        <f t="shared" si="38"/>
        <v>0</v>
      </c>
      <c r="M52" s="28">
        <f t="shared" si="38"/>
        <v>0</v>
      </c>
      <c r="N52" s="34">
        <f t="shared" si="38"/>
        <v>0</v>
      </c>
      <c r="O52" s="30">
        <f t="shared" si="38"/>
        <v>0</v>
      </c>
      <c r="P52" s="20">
        <f t="shared" si="38"/>
        <v>0</v>
      </c>
      <c r="Q52" s="28">
        <f t="shared" ref="Q52:Q53" si="39">G52+I52+K52+M52+O52</f>
        <v>0</v>
      </c>
      <c r="R52" s="20">
        <f t="shared" si="37"/>
        <v>0</v>
      </c>
    </row>
    <row r="53" spans="1:18" x14ac:dyDescent="0.2">
      <c r="A53" s="509"/>
      <c r="B53" s="13" t="s">
        <v>11</v>
      </c>
      <c r="C53" s="488"/>
      <c r="D53" s="423"/>
      <c r="E53" s="423"/>
      <c r="F53" s="423"/>
      <c r="G53" s="30">
        <f t="shared" ref="G53:P53" si="40">G44+G48</f>
        <v>0</v>
      </c>
      <c r="H53" s="20">
        <f t="shared" si="40"/>
        <v>0</v>
      </c>
      <c r="I53" s="28">
        <f t="shared" si="40"/>
        <v>0</v>
      </c>
      <c r="J53" s="34">
        <f t="shared" si="40"/>
        <v>0</v>
      </c>
      <c r="K53" s="30">
        <f t="shared" si="40"/>
        <v>0</v>
      </c>
      <c r="L53" s="20">
        <f t="shared" si="40"/>
        <v>0</v>
      </c>
      <c r="M53" s="28">
        <f t="shared" si="40"/>
        <v>0</v>
      </c>
      <c r="N53" s="34">
        <f t="shared" si="40"/>
        <v>0</v>
      </c>
      <c r="O53" s="30">
        <f t="shared" si="40"/>
        <v>0</v>
      </c>
      <c r="P53" s="20">
        <f t="shared" si="40"/>
        <v>0</v>
      </c>
      <c r="Q53" s="102">
        <f t="shared" si="39"/>
        <v>0</v>
      </c>
      <c r="R53" s="20">
        <f t="shared" si="37"/>
        <v>0</v>
      </c>
    </row>
    <row r="54" spans="1:18" ht="12.75" thickBot="1" x14ac:dyDescent="0.25">
      <c r="A54" s="513"/>
      <c r="B54" s="25" t="s">
        <v>12</v>
      </c>
      <c r="C54" s="489"/>
      <c r="D54" s="423"/>
      <c r="E54" s="423"/>
      <c r="F54" s="423"/>
      <c r="G54" s="88">
        <f>G51+G52+G53</f>
        <v>0</v>
      </c>
      <c r="H54" s="26">
        <f t="shared" ref="H54:R54" si="41">H51+H52+H53</f>
        <v>0</v>
      </c>
      <c r="I54" s="74">
        <f t="shared" si="41"/>
        <v>0</v>
      </c>
      <c r="J54" s="247">
        <f t="shared" si="41"/>
        <v>0</v>
      </c>
      <c r="K54" s="88">
        <f t="shared" si="41"/>
        <v>0</v>
      </c>
      <c r="L54" s="26">
        <f t="shared" si="41"/>
        <v>0</v>
      </c>
      <c r="M54" s="74">
        <f t="shared" si="41"/>
        <v>0</v>
      </c>
      <c r="N54" s="247">
        <f t="shared" si="41"/>
        <v>0</v>
      </c>
      <c r="O54" s="88">
        <f t="shared" si="41"/>
        <v>0</v>
      </c>
      <c r="P54" s="26">
        <f t="shared" si="41"/>
        <v>0</v>
      </c>
      <c r="Q54" s="77">
        <f t="shared" si="41"/>
        <v>0</v>
      </c>
      <c r="R54" s="10">
        <f t="shared" si="41"/>
        <v>0</v>
      </c>
    </row>
    <row r="55" spans="1:18" ht="12.4" customHeight="1" x14ac:dyDescent="0.2">
      <c r="A55" s="508" t="s">
        <v>34</v>
      </c>
      <c r="B55" s="5" t="s">
        <v>9</v>
      </c>
      <c r="C55" s="493" t="s">
        <v>16</v>
      </c>
      <c r="D55" s="418"/>
      <c r="E55" s="418"/>
      <c r="F55" s="418"/>
      <c r="G55" s="83">
        <f>Ф_2!G78</f>
        <v>0</v>
      </c>
      <c r="H55" s="96">
        <f>Ф_2!H78</f>
        <v>0</v>
      </c>
      <c r="I55" s="83">
        <f>Ф_2!I78</f>
        <v>0</v>
      </c>
      <c r="J55" s="66">
        <f>Ф_2!J78</f>
        <v>0</v>
      </c>
      <c r="K55" s="71">
        <f>Ф_2!K78</f>
        <v>0</v>
      </c>
      <c r="L55" s="96">
        <f>Ф_2!L78</f>
        <v>0</v>
      </c>
      <c r="M55" s="83">
        <f>Ф_2!M78</f>
        <v>0</v>
      </c>
      <c r="N55" s="66">
        <f>Ф_2!N78</f>
        <v>0</v>
      </c>
      <c r="O55" s="71">
        <f>Ф_2!O78</f>
        <v>0</v>
      </c>
      <c r="P55" s="66">
        <f>Ф_2!P78</f>
        <v>0</v>
      </c>
      <c r="Q55" s="101">
        <f>G55+I55+K55+M55+O55</f>
        <v>0</v>
      </c>
      <c r="R55" s="23">
        <f>H55+J55+L55+N55+P55</f>
        <v>0</v>
      </c>
    </row>
    <row r="56" spans="1:18" ht="12.4" customHeight="1" x14ac:dyDescent="0.2">
      <c r="A56" s="525"/>
      <c r="B56" s="7" t="s">
        <v>10</v>
      </c>
      <c r="C56" s="494"/>
      <c r="D56" s="419"/>
      <c r="E56" s="419"/>
      <c r="F56" s="419"/>
      <c r="G56" s="84">
        <f>Ф_2!G79</f>
        <v>0</v>
      </c>
      <c r="H56" s="97">
        <f>Ф_2!H79</f>
        <v>0</v>
      </c>
      <c r="I56" s="84">
        <f>Ф_2!I79</f>
        <v>0</v>
      </c>
      <c r="J56" s="68">
        <f>Ф_2!J79</f>
        <v>0</v>
      </c>
      <c r="K56" s="72">
        <f>Ф_2!K79</f>
        <v>0</v>
      </c>
      <c r="L56" s="97">
        <f>Ф_2!L79</f>
        <v>0</v>
      </c>
      <c r="M56" s="84">
        <f>Ф_2!M79</f>
        <v>0</v>
      </c>
      <c r="N56" s="68">
        <f>Ф_2!N79</f>
        <v>0</v>
      </c>
      <c r="O56" s="72">
        <f>Ф_2!O79</f>
        <v>0</v>
      </c>
      <c r="P56" s="68">
        <f>Ф_2!P79</f>
        <v>0</v>
      </c>
      <c r="Q56" s="28">
        <f t="shared" ref="Q56:R57" si="42">G56+I56+K56+M56+O56</f>
        <v>0</v>
      </c>
      <c r="R56" s="20">
        <f t="shared" si="42"/>
        <v>0</v>
      </c>
    </row>
    <row r="57" spans="1:18" ht="12.4" customHeight="1" x14ac:dyDescent="0.2">
      <c r="A57" s="525"/>
      <c r="B57" s="7" t="s">
        <v>11</v>
      </c>
      <c r="C57" s="494"/>
      <c r="D57" s="419"/>
      <c r="E57" s="419"/>
      <c r="F57" s="419"/>
      <c r="G57" s="84">
        <f>Ф_2!G80</f>
        <v>0</v>
      </c>
      <c r="H57" s="97">
        <f>Ф_2!H80</f>
        <v>0</v>
      </c>
      <c r="I57" s="84">
        <f>Ф_2!I80</f>
        <v>0</v>
      </c>
      <c r="J57" s="68">
        <f>Ф_2!J80</f>
        <v>0</v>
      </c>
      <c r="K57" s="72">
        <f>Ф_2!K80</f>
        <v>0</v>
      </c>
      <c r="L57" s="97">
        <f>Ф_2!L80</f>
        <v>0</v>
      </c>
      <c r="M57" s="84">
        <f>Ф_2!M80</f>
        <v>0</v>
      </c>
      <c r="N57" s="68">
        <f>Ф_2!N80</f>
        <v>0</v>
      </c>
      <c r="O57" s="72">
        <f>Ф_2!O80</f>
        <v>0</v>
      </c>
      <c r="P57" s="68">
        <f>Ф_2!P80</f>
        <v>0</v>
      </c>
      <c r="Q57" s="102">
        <f t="shared" si="42"/>
        <v>0</v>
      </c>
      <c r="R57" s="20">
        <f t="shared" si="42"/>
        <v>0</v>
      </c>
    </row>
    <row r="58" spans="1:18" ht="12.4" customHeight="1" thickBot="1" x14ac:dyDescent="0.25">
      <c r="A58" s="525"/>
      <c r="B58" s="12" t="s">
        <v>12</v>
      </c>
      <c r="C58" s="494"/>
      <c r="D58" s="419"/>
      <c r="E58" s="419"/>
      <c r="F58" s="419"/>
      <c r="G58" s="85">
        <f>G55+G56+G57</f>
        <v>0</v>
      </c>
      <c r="H58" s="98">
        <f t="shared" ref="H58:P58" si="43">H55+H56+H57</f>
        <v>0</v>
      </c>
      <c r="I58" s="85">
        <f t="shared" si="43"/>
        <v>0</v>
      </c>
      <c r="J58" s="86">
        <f t="shared" si="43"/>
        <v>0</v>
      </c>
      <c r="K58" s="73">
        <f t="shared" si="43"/>
        <v>0</v>
      </c>
      <c r="L58" s="98">
        <f t="shared" si="43"/>
        <v>0</v>
      </c>
      <c r="M58" s="85">
        <f t="shared" si="43"/>
        <v>0</v>
      </c>
      <c r="N58" s="86">
        <f t="shared" si="43"/>
        <v>0</v>
      </c>
      <c r="O58" s="73">
        <f t="shared" si="43"/>
        <v>0</v>
      </c>
      <c r="P58" s="86">
        <f t="shared" si="43"/>
        <v>0</v>
      </c>
      <c r="Q58" s="77">
        <f t="shared" ref="Q58:R58" si="44">Q55+Q56+Q57</f>
        <v>0</v>
      </c>
      <c r="R58" s="10">
        <f t="shared" si="44"/>
        <v>0</v>
      </c>
    </row>
    <row r="59" spans="1:18" ht="12.4" customHeight="1" x14ac:dyDescent="0.2">
      <c r="A59" s="525"/>
      <c r="B59" s="5" t="s">
        <v>9</v>
      </c>
      <c r="C59" s="493" t="s">
        <v>17</v>
      </c>
      <c r="D59" s="418"/>
      <c r="E59" s="418"/>
      <c r="F59" s="418"/>
      <c r="G59" s="83">
        <f>Ф_2!G82</f>
        <v>0</v>
      </c>
      <c r="H59" s="96">
        <f>Ф_2!H82</f>
        <v>0</v>
      </c>
      <c r="I59" s="83">
        <f>Ф_2!I82</f>
        <v>0</v>
      </c>
      <c r="J59" s="66">
        <f>Ф_2!J82</f>
        <v>0</v>
      </c>
      <c r="K59" s="71">
        <f>Ф_2!K82</f>
        <v>0</v>
      </c>
      <c r="L59" s="96">
        <f>Ф_2!L82</f>
        <v>0</v>
      </c>
      <c r="M59" s="83">
        <f>Ф_2!M82</f>
        <v>0</v>
      </c>
      <c r="N59" s="66">
        <f>Ф_2!N82</f>
        <v>0</v>
      </c>
      <c r="O59" s="71">
        <f>Ф_2!O82</f>
        <v>0</v>
      </c>
      <c r="P59" s="66">
        <f>Ф_2!P82</f>
        <v>0</v>
      </c>
      <c r="Q59" s="101">
        <f>G59+I59+K59+M59+O59</f>
        <v>0</v>
      </c>
      <c r="R59" s="23">
        <f t="shared" ref="R59:R61" si="45">H59+J59+L59+N59+P59</f>
        <v>0</v>
      </c>
    </row>
    <row r="60" spans="1:18" ht="12.4" customHeight="1" x14ac:dyDescent="0.2">
      <c r="A60" s="525"/>
      <c r="B60" s="7" t="s">
        <v>10</v>
      </c>
      <c r="C60" s="494"/>
      <c r="D60" s="419"/>
      <c r="E60" s="419"/>
      <c r="F60" s="419"/>
      <c r="G60" s="84">
        <f>Ф_2!G83</f>
        <v>0</v>
      </c>
      <c r="H60" s="97">
        <f>Ф_2!H83</f>
        <v>0</v>
      </c>
      <c r="I60" s="84">
        <f>Ф_2!I83</f>
        <v>0</v>
      </c>
      <c r="J60" s="68">
        <f>Ф_2!J83</f>
        <v>0</v>
      </c>
      <c r="K60" s="72">
        <f>Ф_2!K83</f>
        <v>0</v>
      </c>
      <c r="L60" s="97">
        <f>Ф_2!L83</f>
        <v>0</v>
      </c>
      <c r="M60" s="84">
        <f>Ф_2!M83</f>
        <v>0</v>
      </c>
      <c r="N60" s="68">
        <f>Ф_2!N83</f>
        <v>0</v>
      </c>
      <c r="O60" s="72">
        <f>Ф_2!O83</f>
        <v>0</v>
      </c>
      <c r="P60" s="68">
        <f>Ф_2!P83</f>
        <v>0</v>
      </c>
      <c r="Q60" s="28">
        <f t="shared" ref="Q60:Q61" si="46">G60+I60+K60+M60+O60</f>
        <v>0</v>
      </c>
      <c r="R60" s="20">
        <f t="shared" si="45"/>
        <v>0</v>
      </c>
    </row>
    <row r="61" spans="1:18" ht="12.4" customHeight="1" x14ac:dyDescent="0.2">
      <c r="A61" s="525"/>
      <c r="B61" s="7" t="s">
        <v>11</v>
      </c>
      <c r="C61" s="494"/>
      <c r="D61" s="419"/>
      <c r="E61" s="419"/>
      <c r="F61" s="419"/>
      <c r="G61" s="84">
        <f>Ф_2!G84</f>
        <v>0</v>
      </c>
      <c r="H61" s="97">
        <f>Ф_2!H84</f>
        <v>0</v>
      </c>
      <c r="I61" s="84">
        <f>Ф_2!I84</f>
        <v>0</v>
      </c>
      <c r="J61" s="68">
        <f>Ф_2!J84</f>
        <v>0</v>
      </c>
      <c r="K61" s="72">
        <f>Ф_2!K84</f>
        <v>0</v>
      </c>
      <c r="L61" s="97">
        <f>Ф_2!L84</f>
        <v>0</v>
      </c>
      <c r="M61" s="84">
        <f>Ф_2!M84</f>
        <v>0</v>
      </c>
      <c r="N61" s="68">
        <f>Ф_2!N84</f>
        <v>0</v>
      </c>
      <c r="O61" s="72">
        <f>Ф_2!O84</f>
        <v>0</v>
      </c>
      <c r="P61" s="68">
        <f>Ф_2!P84</f>
        <v>0</v>
      </c>
      <c r="Q61" s="102">
        <f t="shared" si="46"/>
        <v>0</v>
      </c>
      <c r="R61" s="20">
        <f t="shared" si="45"/>
        <v>0</v>
      </c>
    </row>
    <row r="62" spans="1:18" ht="12.4" customHeight="1" thickBot="1" x14ac:dyDescent="0.25">
      <c r="A62" s="525"/>
      <c r="B62" s="12" t="s">
        <v>12</v>
      </c>
      <c r="C62" s="494"/>
      <c r="D62" s="419"/>
      <c r="E62" s="419"/>
      <c r="F62" s="419"/>
      <c r="G62" s="85">
        <f>G59+G60+G61</f>
        <v>0</v>
      </c>
      <c r="H62" s="98">
        <f t="shared" ref="H62:R62" si="47">H59+H60+H61</f>
        <v>0</v>
      </c>
      <c r="I62" s="85">
        <f t="shared" si="47"/>
        <v>0</v>
      </c>
      <c r="J62" s="86">
        <f t="shared" si="47"/>
        <v>0</v>
      </c>
      <c r="K62" s="73">
        <f t="shared" si="47"/>
        <v>0</v>
      </c>
      <c r="L62" s="98">
        <f t="shared" si="47"/>
        <v>0</v>
      </c>
      <c r="M62" s="85">
        <f t="shared" si="47"/>
        <v>0</v>
      </c>
      <c r="N62" s="86">
        <f t="shared" si="47"/>
        <v>0</v>
      </c>
      <c r="O62" s="73">
        <f t="shared" si="47"/>
        <v>0</v>
      </c>
      <c r="P62" s="86">
        <f t="shared" si="47"/>
        <v>0</v>
      </c>
      <c r="Q62" s="77">
        <f t="shared" si="47"/>
        <v>0</v>
      </c>
      <c r="R62" s="10">
        <f t="shared" si="47"/>
        <v>0</v>
      </c>
    </row>
    <row r="63" spans="1:18" ht="12.4" customHeight="1" x14ac:dyDescent="0.2">
      <c r="A63" s="525"/>
      <c r="B63" s="5" t="s">
        <v>9</v>
      </c>
      <c r="C63" s="493" t="s">
        <v>18</v>
      </c>
      <c r="D63" s="418"/>
      <c r="E63" s="418"/>
      <c r="F63" s="418"/>
      <c r="G63" s="83">
        <f>G55+G59</f>
        <v>0</v>
      </c>
      <c r="H63" s="66">
        <f t="shared" ref="H63:P63" si="48">H55+H59</f>
        <v>0</v>
      </c>
      <c r="I63" s="71">
        <f t="shared" si="48"/>
        <v>0</v>
      </c>
      <c r="J63" s="96">
        <f t="shared" si="48"/>
        <v>0</v>
      </c>
      <c r="K63" s="83">
        <f t="shared" si="48"/>
        <v>0</v>
      </c>
      <c r="L63" s="66">
        <f t="shared" si="48"/>
        <v>0</v>
      </c>
      <c r="M63" s="71">
        <f t="shared" si="48"/>
        <v>0</v>
      </c>
      <c r="N63" s="96">
        <f t="shared" si="48"/>
        <v>0</v>
      </c>
      <c r="O63" s="83">
        <f t="shared" si="48"/>
        <v>0</v>
      </c>
      <c r="P63" s="66">
        <f t="shared" si="48"/>
        <v>0</v>
      </c>
      <c r="Q63" s="101">
        <f>G63+I63+K63+M63+O63</f>
        <v>0</v>
      </c>
      <c r="R63" s="23">
        <f t="shared" ref="R63:R65" si="49">H63+J63+L63+N63+P63</f>
        <v>0</v>
      </c>
    </row>
    <row r="64" spans="1:18" ht="12.4" customHeight="1" x14ac:dyDescent="0.2">
      <c r="A64" s="525"/>
      <c r="B64" s="7" t="s">
        <v>10</v>
      </c>
      <c r="C64" s="494"/>
      <c r="D64" s="419"/>
      <c r="E64" s="419"/>
      <c r="F64" s="419"/>
      <c r="G64" s="84">
        <f t="shared" ref="G64:P65" si="50">G56+G60</f>
        <v>0</v>
      </c>
      <c r="H64" s="68">
        <f t="shared" si="50"/>
        <v>0</v>
      </c>
      <c r="I64" s="72">
        <f t="shared" si="50"/>
        <v>0</v>
      </c>
      <c r="J64" s="97">
        <f t="shared" si="50"/>
        <v>0</v>
      </c>
      <c r="K64" s="84">
        <f t="shared" si="50"/>
        <v>0</v>
      </c>
      <c r="L64" s="68">
        <f t="shared" si="50"/>
        <v>0</v>
      </c>
      <c r="M64" s="72">
        <f t="shared" si="50"/>
        <v>0</v>
      </c>
      <c r="N64" s="97">
        <f t="shared" si="50"/>
        <v>0</v>
      </c>
      <c r="O64" s="84">
        <f t="shared" si="50"/>
        <v>0</v>
      </c>
      <c r="P64" s="68">
        <f t="shared" si="50"/>
        <v>0</v>
      </c>
      <c r="Q64" s="28">
        <f t="shared" ref="Q64:Q65" si="51">G64+I64+K64+M64+O64</f>
        <v>0</v>
      </c>
      <c r="R64" s="20">
        <f t="shared" si="49"/>
        <v>0</v>
      </c>
    </row>
    <row r="65" spans="1:18" ht="12.4" customHeight="1" x14ac:dyDescent="0.2">
      <c r="A65" s="525"/>
      <c r="B65" s="7" t="s">
        <v>11</v>
      </c>
      <c r="C65" s="494"/>
      <c r="D65" s="419"/>
      <c r="E65" s="419"/>
      <c r="F65" s="419"/>
      <c r="G65" s="84">
        <f t="shared" si="50"/>
        <v>0</v>
      </c>
      <c r="H65" s="68">
        <f t="shared" si="50"/>
        <v>0</v>
      </c>
      <c r="I65" s="72">
        <f t="shared" si="50"/>
        <v>0</v>
      </c>
      <c r="J65" s="97">
        <f t="shared" si="50"/>
        <v>0</v>
      </c>
      <c r="K65" s="84">
        <f t="shared" si="50"/>
        <v>0</v>
      </c>
      <c r="L65" s="68">
        <f t="shared" si="50"/>
        <v>0</v>
      </c>
      <c r="M65" s="72">
        <f t="shared" si="50"/>
        <v>0</v>
      </c>
      <c r="N65" s="97">
        <f t="shared" si="50"/>
        <v>0</v>
      </c>
      <c r="O65" s="84">
        <f t="shared" si="50"/>
        <v>0</v>
      </c>
      <c r="P65" s="68">
        <f t="shared" si="50"/>
        <v>0</v>
      </c>
      <c r="Q65" s="102">
        <f t="shared" si="51"/>
        <v>0</v>
      </c>
      <c r="R65" s="20">
        <f t="shared" si="49"/>
        <v>0</v>
      </c>
    </row>
    <row r="66" spans="1:18" ht="12.4" customHeight="1" thickBot="1" x14ac:dyDescent="0.25">
      <c r="A66" s="526"/>
      <c r="B66" s="8" t="s">
        <v>12</v>
      </c>
      <c r="C66" s="495"/>
      <c r="D66" s="420"/>
      <c r="E66" s="420"/>
      <c r="F66" s="420"/>
      <c r="G66" s="85">
        <f>G63+G64+G65</f>
        <v>0</v>
      </c>
      <c r="H66" s="86">
        <f t="shared" ref="H66:R66" si="52">H63+H64+H65</f>
        <v>0</v>
      </c>
      <c r="I66" s="73">
        <f t="shared" si="52"/>
        <v>0</v>
      </c>
      <c r="J66" s="98">
        <f t="shared" si="52"/>
        <v>0</v>
      </c>
      <c r="K66" s="85">
        <f t="shared" si="52"/>
        <v>0</v>
      </c>
      <c r="L66" s="86">
        <f t="shared" si="52"/>
        <v>0</v>
      </c>
      <c r="M66" s="73">
        <f t="shared" si="52"/>
        <v>0</v>
      </c>
      <c r="N66" s="98">
        <f t="shared" si="52"/>
        <v>0</v>
      </c>
      <c r="O66" s="85">
        <f t="shared" si="52"/>
        <v>0</v>
      </c>
      <c r="P66" s="86">
        <f t="shared" si="52"/>
        <v>0</v>
      </c>
      <c r="Q66" s="77">
        <f t="shared" si="52"/>
        <v>0</v>
      </c>
      <c r="R66" s="10">
        <f t="shared" si="52"/>
        <v>0</v>
      </c>
    </row>
    <row r="67" spans="1:18" ht="13.15" customHeight="1" x14ac:dyDescent="0.2">
      <c r="A67" s="133" t="s">
        <v>0</v>
      </c>
      <c r="B67" s="55"/>
      <c r="C67" s="55"/>
      <c r="D67" s="55"/>
      <c r="E67" s="55"/>
      <c r="F67" s="55"/>
      <c r="G67" s="87"/>
      <c r="H67" s="56"/>
      <c r="I67" s="55"/>
      <c r="J67" s="55"/>
      <c r="K67" s="87"/>
      <c r="L67" s="56"/>
      <c r="M67" s="55"/>
      <c r="N67" s="55"/>
      <c r="O67" s="87"/>
      <c r="P67" s="56"/>
      <c r="Q67" s="55"/>
      <c r="R67" s="56"/>
    </row>
    <row r="68" spans="1:18" ht="13.15" customHeight="1" x14ac:dyDescent="0.2">
      <c r="A68" s="134" t="s">
        <v>51</v>
      </c>
      <c r="B68" s="28" t="s">
        <v>30</v>
      </c>
      <c r="C68" s="62" t="s">
        <v>30</v>
      </c>
      <c r="D68" s="421"/>
      <c r="E68" s="421"/>
      <c r="F68" s="421"/>
      <c r="G68" s="30" t="s">
        <v>30</v>
      </c>
      <c r="H68" s="20">
        <f>Ф_2!H91</f>
        <v>0</v>
      </c>
      <c r="I68" s="30" t="s">
        <v>30</v>
      </c>
      <c r="J68" s="20">
        <f>Ф_2!J91</f>
        <v>0</v>
      </c>
      <c r="K68" s="30" t="s">
        <v>30</v>
      </c>
      <c r="L68" s="20">
        <f>Ф_2!L91</f>
        <v>0</v>
      </c>
      <c r="M68" s="30" t="s">
        <v>30</v>
      </c>
      <c r="N68" s="20">
        <f>Ф_2!N91</f>
        <v>0</v>
      </c>
      <c r="O68" s="30" t="s">
        <v>30</v>
      </c>
      <c r="P68" s="20">
        <f>Ф_2!P91</f>
        <v>0</v>
      </c>
      <c r="Q68" s="30" t="s">
        <v>30</v>
      </c>
      <c r="R68" s="20">
        <f>P68+N68+L68+J68+H68</f>
        <v>0</v>
      </c>
    </row>
    <row r="69" spans="1:18" ht="13.15" customHeight="1" thickBot="1" x14ac:dyDescent="0.25">
      <c r="A69" s="136" t="s">
        <v>52</v>
      </c>
      <c r="B69" s="77" t="s">
        <v>30</v>
      </c>
      <c r="C69" s="70" t="s">
        <v>30</v>
      </c>
      <c r="D69" s="422"/>
      <c r="E69" s="422"/>
      <c r="F69" s="422"/>
      <c r="G69" s="88" t="s">
        <v>30</v>
      </c>
      <c r="H69" s="26">
        <f>Ф_2!H92</f>
        <v>0</v>
      </c>
      <c r="I69" s="88" t="s">
        <v>30</v>
      </c>
      <c r="J69" s="26">
        <f>Ф_2!J92</f>
        <v>0</v>
      </c>
      <c r="K69" s="88" t="s">
        <v>30</v>
      </c>
      <c r="L69" s="26">
        <f>Ф_2!L92</f>
        <v>0</v>
      </c>
      <c r="M69" s="88" t="s">
        <v>30</v>
      </c>
      <c r="N69" s="26">
        <f>Ф_2!N92</f>
        <v>0</v>
      </c>
      <c r="O69" s="88" t="s">
        <v>30</v>
      </c>
      <c r="P69" s="26">
        <f>Ф_2!P92</f>
        <v>0</v>
      </c>
      <c r="Q69" s="90" t="s">
        <v>30</v>
      </c>
      <c r="R69" s="10">
        <f t="shared" ref="R69" si="53">P69+N69+L69+J69+H69</f>
        <v>0</v>
      </c>
    </row>
    <row r="70" spans="1:18" ht="13.15" customHeight="1" x14ac:dyDescent="0.2">
      <c r="A70" s="508" t="s">
        <v>40</v>
      </c>
      <c r="B70" s="5" t="s">
        <v>9</v>
      </c>
      <c r="C70" s="493" t="s">
        <v>16</v>
      </c>
      <c r="D70" s="418"/>
      <c r="E70" s="418"/>
      <c r="F70" s="418"/>
      <c r="G70" s="83">
        <f>Ф_2!G93</f>
        <v>0</v>
      </c>
      <c r="H70" s="96">
        <f>Ф_2!H93</f>
        <v>0</v>
      </c>
      <c r="I70" s="83">
        <f>Ф_2!I93</f>
        <v>0</v>
      </c>
      <c r="J70" s="66">
        <f>Ф_2!J93</f>
        <v>0</v>
      </c>
      <c r="K70" s="71">
        <f>Ф_2!K93</f>
        <v>0</v>
      </c>
      <c r="L70" s="96">
        <f>Ф_2!L93</f>
        <v>0</v>
      </c>
      <c r="M70" s="83">
        <f>Ф_2!M93</f>
        <v>0</v>
      </c>
      <c r="N70" s="66">
        <f>Ф_2!N93</f>
        <v>0</v>
      </c>
      <c r="O70" s="71">
        <f>Ф_2!O93</f>
        <v>0</v>
      </c>
      <c r="P70" s="66">
        <f>Ф_2!P93</f>
        <v>0</v>
      </c>
      <c r="Q70" s="101">
        <f>G70+I70+K70+M70+O70</f>
        <v>0</v>
      </c>
      <c r="R70" s="23">
        <f>H70+J70+L70+N70+P70</f>
        <v>0</v>
      </c>
    </row>
    <row r="71" spans="1:18" ht="13.15" customHeight="1" x14ac:dyDescent="0.2">
      <c r="A71" s="509"/>
      <c r="B71" s="7" t="s">
        <v>10</v>
      </c>
      <c r="C71" s="494"/>
      <c r="D71" s="419"/>
      <c r="E71" s="419"/>
      <c r="F71" s="419"/>
      <c r="G71" s="84">
        <f>Ф_2!G94</f>
        <v>0</v>
      </c>
      <c r="H71" s="97">
        <f>Ф_2!H94</f>
        <v>0</v>
      </c>
      <c r="I71" s="84">
        <f>Ф_2!I94</f>
        <v>0</v>
      </c>
      <c r="J71" s="68">
        <f>Ф_2!J94</f>
        <v>0</v>
      </c>
      <c r="K71" s="72">
        <f>Ф_2!K94</f>
        <v>0</v>
      </c>
      <c r="L71" s="97">
        <f>Ф_2!L94</f>
        <v>0</v>
      </c>
      <c r="M71" s="84">
        <f>Ф_2!M94</f>
        <v>0</v>
      </c>
      <c r="N71" s="68">
        <f>Ф_2!N94</f>
        <v>0</v>
      </c>
      <c r="O71" s="72">
        <f>Ф_2!O94</f>
        <v>0</v>
      </c>
      <c r="P71" s="68">
        <f>Ф_2!P94</f>
        <v>0</v>
      </c>
      <c r="Q71" s="28">
        <f t="shared" ref="Q71:R72" si="54">G71+I71+K71+M71+O71</f>
        <v>0</v>
      </c>
      <c r="R71" s="20">
        <f t="shared" si="54"/>
        <v>0</v>
      </c>
    </row>
    <row r="72" spans="1:18" ht="13.15" customHeight="1" x14ac:dyDescent="0.2">
      <c r="A72" s="509"/>
      <c r="B72" s="7" t="s">
        <v>11</v>
      </c>
      <c r="C72" s="494"/>
      <c r="D72" s="419"/>
      <c r="E72" s="419"/>
      <c r="F72" s="419"/>
      <c r="G72" s="84">
        <f>Ф_2!G95</f>
        <v>0</v>
      </c>
      <c r="H72" s="97">
        <f>Ф_2!H95</f>
        <v>0</v>
      </c>
      <c r="I72" s="84">
        <f>Ф_2!I95</f>
        <v>0</v>
      </c>
      <c r="J72" s="68">
        <f>Ф_2!J95</f>
        <v>0</v>
      </c>
      <c r="K72" s="72">
        <f>Ф_2!K95</f>
        <v>0</v>
      </c>
      <c r="L72" s="97">
        <f>Ф_2!L95</f>
        <v>0</v>
      </c>
      <c r="M72" s="84">
        <f>Ф_2!M95</f>
        <v>0</v>
      </c>
      <c r="N72" s="68">
        <f>Ф_2!N95</f>
        <v>0</v>
      </c>
      <c r="O72" s="72">
        <f>Ф_2!O95</f>
        <v>0</v>
      </c>
      <c r="P72" s="68">
        <f>Ф_2!P95</f>
        <v>0</v>
      </c>
      <c r="Q72" s="102">
        <f t="shared" si="54"/>
        <v>0</v>
      </c>
      <c r="R72" s="20">
        <f t="shared" si="54"/>
        <v>0</v>
      </c>
    </row>
    <row r="73" spans="1:18" ht="13.15" customHeight="1" thickBot="1" x14ac:dyDescent="0.25">
      <c r="A73" s="509"/>
      <c r="B73" s="8" t="s">
        <v>12</v>
      </c>
      <c r="C73" s="495"/>
      <c r="D73" s="420"/>
      <c r="E73" s="420"/>
      <c r="F73" s="420"/>
      <c r="G73" s="85">
        <f>G70+G71+G72</f>
        <v>0</v>
      </c>
      <c r="H73" s="98">
        <f t="shared" ref="H73:P73" si="55">H70+H71+H72</f>
        <v>0</v>
      </c>
      <c r="I73" s="85">
        <f t="shared" si="55"/>
        <v>0</v>
      </c>
      <c r="J73" s="86">
        <f t="shared" si="55"/>
        <v>0</v>
      </c>
      <c r="K73" s="73">
        <f t="shared" si="55"/>
        <v>0</v>
      </c>
      <c r="L73" s="98">
        <f t="shared" si="55"/>
        <v>0</v>
      </c>
      <c r="M73" s="85">
        <f t="shared" si="55"/>
        <v>0</v>
      </c>
      <c r="N73" s="86">
        <f t="shared" si="55"/>
        <v>0</v>
      </c>
      <c r="O73" s="73">
        <f t="shared" si="55"/>
        <v>0</v>
      </c>
      <c r="P73" s="86">
        <f t="shared" si="55"/>
        <v>0</v>
      </c>
      <c r="Q73" s="77">
        <f t="shared" ref="Q73:R73" si="56">Q70+Q71+Q72</f>
        <v>0</v>
      </c>
      <c r="R73" s="10">
        <f t="shared" si="56"/>
        <v>0</v>
      </c>
    </row>
    <row r="74" spans="1:18" ht="13.15" customHeight="1" x14ac:dyDescent="0.2">
      <c r="A74" s="509"/>
      <c r="B74" s="5" t="s">
        <v>9</v>
      </c>
      <c r="C74" s="493" t="s">
        <v>17</v>
      </c>
      <c r="D74" s="418"/>
      <c r="E74" s="418"/>
      <c r="F74" s="418"/>
      <c r="G74" s="83">
        <f>Ф_2!G97</f>
        <v>0</v>
      </c>
      <c r="H74" s="96">
        <f>Ф_2!H97</f>
        <v>0</v>
      </c>
      <c r="I74" s="83">
        <f>Ф_2!I97</f>
        <v>0</v>
      </c>
      <c r="J74" s="66">
        <f>Ф_2!J97</f>
        <v>0</v>
      </c>
      <c r="K74" s="71">
        <f>Ф_2!K97</f>
        <v>0</v>
      </c>
      <c r="L74" s="96">
        <f>Ф_2!L97</f>
        <v>0</v>
      </c>
      <c r="M74" s="83">
        <f>Ф_2!M97</f>
        <v>0</v>
      </c>
      <c r="N74" s="66">
        <f>Ф_2!N97</f>
        <v>0</v>
      </c>
      <c r="O74" s="71">
        <f>Ф_2!O97</f>
        <v>0</v>
      </c>
      <c r="P74" s="66">
        <f>Ф_2!P97</f>
        <v>0</v>
      </c>
      <c r="Q74" s="101">
        <f>G74+I74+K74+M74+O74</f>
        <v>0</v>
      </c>
      <c r="R74" s="23">
        <f t="shared" ref="R74:R76" si="57">H74+J74+L74+N74+P74</f>
        <v>0</v>
      </c>
    </row>
    <row r="75" spans="1:18" ht="13.15" customHeight="1" x14ac:dyDescent="0.2">
      <c r="A75" s="509"/>
      <c r="B75" s="7" t="s">
        <v>10</v>
      </c>
      <c r="C75" s="494"/>
      <c r="D75" s="419"/>
      <c r="E75" s="419"/>
      <c r="F75" s="419"/>
      <c r="G75" s="84">
        <f>Ф_2!G98</f>
        <v>0</v>
      </c>
      <c r="H75" s="97">
        <f>Ф_2!H98</f>
        <v>0</v>
      </c>
      <c r="I75" s="84">
        <f>Ф_2!I98</f>
        <v>0</v>
      </c>
      <c r="J75" s="68">
        <f>Ф_2!J98</f>
        <v>0</v>
      </c>
      <c r="K75" s="72">
        <f>Ф_2!K98</f>
        <v>0</v>
      </c>
      <c r="L75" s="97">
        <f>Ф_2!L98</f>
        <v>0</v>
      </c>
      <c r="M75" s="84">
        <f>Ф_2!M98</f>
        <v>0</v>
      </c>
      <c r="N75" s="68">
        <f>Ф_2!N98</f>
        <v>0</v>
      </c>
      <c r="O75" s="72">
        <f>Ф_2!O98</f>
        <v>0</v>
      </c>
      <c r="P75" s="68">
        <f>Ф_2!P98</f>
        <v>0</v>
      </c>
      <c r="Q75" s="28">
        <f t="shared" ref="Q75:Q76" si="58">G75+I75+K75+M75+O75</f>
        <v>0</v>
      </c>
      <c r="R75" s="20">
        <f t="shared" si="57"/>
        <v>0</v>
      </c>
    </row>
    <row r="76" spans="1:18" ht="13.15" customHeight="1" x14ac:dyDescent="0.2">
      <c r="A76" s="509"/>
      <c r="B76" s="7" t="s">
        <v>11</v>
      </c>
      <c r="C76" s="494"/>
      <c r="D76" s="419"/>
      <c r="E76" s="419"/>
      <c r="F76" s="419"/>
      <c r="G76" s="84">
        <f>Ф_2!G99</f>
        <v>0</v>
      </c>
      <c r="H76" s="97">
        <f>Ф_2!H99</f>
        <v>0</v>
      </c>
      <c r="I76" s="84">
        <f>Ф_2!I99</f>
        <v>0</v>
      </c>
      <c r="J76" s="68">
        <f>Ф_2!J99</f>
        <v>0</v>
      </c>
      <c r="K76" s="72">
        <f>Ф_2!K99</f>
        <v>0</v>
      </c>
      <c r="L76" s="97">
        <f>Ф_2!L99</f>
        <v>0</v>
      </c>
      <c r="M76" s="84">
        <f>Ф_2!M99</f>
        <v>0</v>
      </c>
      <c r="N76" s="68">
        <f>Ф_2!N99</f>
        <v>0</v>
      </c>
      <c r="O76" s="72">
        <f>Ф_2!O99</f>
        <v>0</v>
      </c>
      <c r="P76" s="68">
        <f>Ф_2!P99</f>
        <v>0</v>
      </c>
      <c r="Q76" s="102">
        <f t="shared" si="58"/>
        <v>0</v>
      </c>
      <c r="R76" s="20">
        <f t="shared" si="57"/>
        <v>0</v>
      </c>
    </row>
    <row r="77" spans="1:18" ht="13.15" customHeight="1" thickBot="1" x14ac:dyDescent="0.25">
      <c r="A77" s="509"/>
      <c r="B77" s="8" t="s">
        <v>12</v>
      </c>
      <c r="C77" s="495"/>
      <c r="D77" s="420"/>
      <c r="E77" s="420"/>
      <c r="F77" s="420"/>
      <c r="G77" s="85">
        <f>G74+G75+G76</f>
        <v>0</v>
      </c>
      <c r="H77" s="98">
        <f t="shared" ref="H77:R77" si="59">H74+H75+H76</f>
        <v>0</v>
      </c>
      <c r="I77" s="85">
        <f t="shared" si="59"/>
        <v>0</v>
      </c>
      <c r="J77" s="86">
        <f t="shared" si="59"/>
        <v>0</v>
      </c>
      <c r="K77" s="73">
        <f t="shared" si="59"/>
        <v>0</v>
      </c>
      <c r="L77" s="98">
        <f t="shared" si="59"/>
        <v>0</v>
      </c>
      <c r="M77" s="85">
        <f t="shared" si="59"/>
        <v>0</v>
      </c>
      <c r="N77" s="86">
        <f t="shared" si="59"/>
        <v>0</v>
      </c>
      <c r="O77" s="73">
        <f t="shared" si="59"/>
        <v>0</v>
      </c>
      <c r="P77" s="86">
        <f t="shared" si="59"/>
        <v>0</v>
      </c>
      <c r="Q77" s="77">
        <f t="shared" si="59"/>
        <v>0</v>
      </c>
      <c r="R77" s="10">
        <f t="shared" si="59"/>
        <v>0</v>
      </c>
    </row>
    <row r="78" spans="1:18" ht="12.6" customHeight="1" x14ac:dyDescent="0.2">
      <c r="A78" s="509"/>
      <c r="B78" s="5" t="s">
        <v>9</v>
      </c>
      <c r="C78" s="505" t="s">
        <v>18</v>
      </c>
      <c r="D78" s="418"/>
      <c r="E78" s="418"/>
      <c r="F78" s="418"/>
      <c r="G78" s="83">
        <f>G70+G74</f>
        <v>0</v>
      </c>
      <c r="H78" s="66">
        <f t="shared" ref="H78:P78" si="60">H70+H74</f>
        <v>0</v>
      </c>
      <c r="I78" s="71">
        <f t="shared" si="60"/>
        <v>0</v>
      </c>
      <c r="J78" s="96">
        <f t="shared" si="60"/>
        <v>0</v>
      </c>
      <c r="K78" s="83">
        <f t="shared" si="60"/>
        <v>0</v>
      </c>
      <c r="L78" s="66">
        <f t="shared" si="60"/>
        <v>0</v>
      </c>
      <c r="M78" s="71">
        <f t="shared" si="60"/>
        <v>0</v>
      </c>
      <c r="N78" s="96">
        <f t="shared" si="60"/>
        <v>0</v>
      </c>
      <c r="O78" s="83">
        <f t="shared" si="60"/>
        <v>0</v>
      </c>
      <c r="P78" s="66">
        <f t="shared" si="60"/>
        <v>0</v>
      </c>
      <c r="Q78" s="101">
        <f>G78+I78+K78+M78+O78</f>
        <v>0</v>
      </c>
      <c r="R78" s="23">
        <f t="shared" ref="R78:R80" si="61">H78+J78+L78+N78+P78</f>
        <v>0</v>
      </c>
    </row>
    <row r="79" spans="1:18" ht="13.15" customHeight="1" x14ac:dyDescent="0.2">
      <c r="A79" s="509"/>
      <c r="B79" s="7" t="s">
        <v>10</v>
      </c>
      <c r="C79" s="506"/>
      <c r="D79" s="419"/>
      <c r="E79" s="419"/>
      <c r="F79" s="419"/>
      <c r="G79" s="84">
        <f t="shared" ref="G79:P80" si="62">G71+G75</f>
        <v>0</v>
      </c>
      <c r="H79" s="68">
        <f t="shared" si="62"/>
        <v>0</v>
      </c>
      <c r="I79" s="72">
        <f t="shared" si="62"/>
        <v>0</v>
      </c>
      <c r="J79" s="97">
        <f t="shared" si="62"/>
        <v>0</v>
      </c>
      <c r="K79" s="84">
        <f t="shared" si="62"/>
        <v>0</v>
      </c>
      <c r="L79" s="68">
        <f t="shared" si="62"/>
        <v>0</v>
      </c>
      <c r="M79" s="72">
        <f t="shared" si="62"/>
        <v>0</v>
      </c>
      <c r="N79" s="97">
        <f t="shared" si="62"/>
        <v>0</v>
      </c>
      <c r="O79" s="84">
        <f t="shared" si="62"/>
        <v>0</v>
      </c>
      <c r="P79" s="68">
        <f t="shared" si="62"/>
        <v>0</v>
      </c>
      <c r="Q79" s="28">
        <f t="shared" ref="Q79:Q80" si="63">G79+I79+K79+M79+O79</f>
        <v>0</v>
      </c>
      <c r="R79" s="20">
        <f t="shared" si="61"/>
        <v>0</v>
      </c>
    </row>
    <row r="80" spans="1:18" ht="13.15" customHeight="1" x14ac:dyDescent="0.2">
      <c r="A80" s="509"/>
      <c r="B80" s="7" t="s">
        <v>11</v>
      </c>
      <c r="C80" s="506"/>
      <c r="D80" s="419"/>
      <c r="E80" s="419"/>
      <c r="F80" s="419"/>
      <c r="G80" s="84">
        <f t="shared" si="62"/>
        <v>0</v>
      </c>
      <c r="H80" s="68">
        <f t="shared" si="62"/>
        <v>0</v>
      </c>
      <c r="I80" s="72">
        <f t="shared" si="62"/>
        <v>0</v>
      </c>
      <c r="J80" s="97">
        <f t="shared" si="62"/>
        <v>0</v>
      </c>
      <c r="K80" s="84">
        <f t="shared" si="62"/>
        <v>0</v>
      </c>
      <c r="L80" s="68">
        <f t="shared" si="62"/>
        <v>0</v>
      </c>
      <c r="M80" s="72">
        <f t="shared" si="62"/>
        <v>0</v>
      </c>
      <c r="N80" s="97">
        <f t="shared" si="62"/>
        <v>0</v>
      </c>
      <c r="O80" s="84">
        <f t="shared" si="62"/>
        <v>0</v>
      </c>
      <c r="P80" s="68">
        <f t="shared" si="62"/>
        <v>0</v>
      </c>
      <c r="Q80" s="102">
        <f t="shared" si="63"/>
        <v>0</v>
      </c>
      <c r="R80" s="20">
        <f t="shared" si="61"/>
        <v>0</v>
      </c>
    </row>
    <row r="81" spans="1:18" ht="13.15" customHeight="1" thickBot="1" x14ac:dyDescent="0.25">
      <c r="A81" s="513"/>
      <c r="B81" s="8" t="s">
        <v>12</v>
      </c>
      <c r="C81" s="507"/>
      <c r="D81" s="420"/>
      <c r="E81" s="420"/>
      <c r="F81" s="420"/>
      <c r="G81" s="85">
        <f>G78+G79+G80</f>
        <v>0</v>
      </c>
      <c r="H81" s="86">
        <f t="shared" ref="H81:R81" si="64">H78+H79+H80</f>
        <v>0</v>
      </c>
      <c r="I81" s="73">
        <f t="shared" si="64"/>
        <v>0</v>
      </c>
      <c r="J81" s="98">
        <f t="shared" si="64"/>
        <v>0</v>
      </c>
      <c r="K81" s="85">
        <f t="shared" si="64"/>
        <v>0</v>
      </c>
      <c r="L81" s="86">
        <f t="shared" si="64"/>
        <v>0</v>
      </c>
      <c r="M81" s="73">
        <f t="shared" si="64"/>
        <v>0</v>
      </c>
      <c r="N81" s="98">
        <f t="shared" si="64"/>
        <v>0</v>
      </c>
      <c r="O81" s="85">
        <f t="shared" si="64"/>
        <v>0</v>
      </c>
      <c r="P81" s="86">
        <f t="shared" si="64"/>
        <v>0</v>
      </c>
      <c r="Q81" s="77">
        <f t="shared" si="64"/>
        <v>0</v>
      </c>
      <c r="R81" s="10">
        <f t="shared" si="64"/>
        <v>0</v>
      </c>
    </row>
    <row r="82" spans="1:18" ht="11.65" customHeight="1" x14ac:dyDescent="0.2">
      <c r="A82" s="133" t="s">
        <v>1</v>
      </c>
      <c r="B82" s="55"/>
      <c r="C82" s="55"/>
      <c r="D82" s="55"/>
      <c r="E82" s="55"/>
      <c r="F82" s="55"/>
      <c r="G82" s="87"/>
      <c r="H82" s="56"/>
      <c r="I82" s="55"/>
      <c r="J82" s="55"/>
      <c r="K82" s="87"/>
      <c r="L82" s="56"/>
      <c r="M82" s="55"/>
      <c r="N82" s="55"/>
      <c r="O82" s="87"/>
      <c r="P82" s="56"/>
      <c r="Q82" s="55"/>
      <c r="R82" s="56"/>
    </row>
    <row r="83" spans="1:18" ht="11.65" customHeight="1" x14ac:dyDescent="0.2">
      <c r="A83" s="134" t="s">
        <v>51</v>
      </c>
      <c r="B83" s="28" t="s">
        <v>30</v>
      </c>
      <c r="C83" s="62" t="s">
        <v>30</v>
      </c>
      <c r="D83" s="421"/>
      <c r="E83" s="421"/>
      <c r="F83" s="421"/>
      <c r="G83" s="30" t="s">
        <v>30</v>
      </c>
      <c r="H83" s="20">
        <f>Ф_2!H106</f>
        <v>0</v>
      </c>
      <c r="I83" s="30" t="s">
        <v>30</v>
      </c>
      <c r="J83" s="20">
        <f>Ф_2!J106</f>
        <v>0</v>
      </c>
      <c r="K83" s="30" t="s">
        <v>30</v>
      </c>
      <c r="L83" s="20">
        <f>Ф_2!L106</f>
        <v>0</v>
      </c>
      <c r="M83" s="30" t="s">
        <v>30</v>
      </c>
      <c r="N83" s="20">
        <f>Ф_2!N106</f>
        <v>0</v>
      </c>
      <c r="O83" s="30" t="s">
        <v>30</v>
      </c>
      <c r="P83" s="20">
        <f>Ф_2!P106</f>
        <v>0</v>
      </c>
      <c r="Q83" s="30" t="s">
        <v>30</v>
      </c>
      <c r="R83" s="20">
        <f>H83+J83+L83+N83+P83</f>
        <v>0</v>
      </c>
    </row>
    <row r="84" spans="1:18" ht="11.65" customHeight="1" x14ac:dyDescent="0.2">
      <c r="A84" s="134" t="s">
        <v>52</v>
      </c>
      <c r="B84" s="28" t="s">
        <v>30</v>
      </c>
      <c r="C84" s="62" t="s">
        <v>30</v>
      </c>
      <c r="D84" s="421"/>
      <c r="E84" s="421"/>
      <c r="F84" s="421"/>
      <c r="G84" s="30" t="s">
        <v>30</v>
      </c>
      <c r="H84" s="20">
        <f>Ф_2!H107</f>
        <v>0</v>
      </c>
      <c r="I84" s="30" t="s">
        <v>30</v>
      </c>
      <c r="J84" s="20">
        <f>Ф_2!J107</f>
        <v>0</v>
      </c>
      <c r="K84" s="30" t="s">
        <v>30</v>
      </c>
      <c r="L84" s="20">
        <f>Ф_2!L107</f>
        <v>0</v>
      </c>
      <c r="M84" s="30" t="s">
        <v>30</v>
      </c>
      <c r="N84" s="20">
        <f>Ф_2!N107</f>
        <v>0</v>
      </c>
      <c r="O84" s="30" t="s">
        <v>30</v>
      </c>
      <c r="P84" s="20">
        <f>Ф_2!P107</f>
        <v>0</v>
      </c>
      <c r="Q84" s="30" t="s">
        <v>30</v>
      </c>
      <c r="R84" s="20">
        <f t="shared" ref="R84:R88" si="65">H84+J84+L84+N84+P84</f>
        <v>0</v>
      </c>
    </row>
    <row r="85" spans="1:18" ht="11.65" customHeight="1" thickBot="1" x14ac:dyDescent="0.25">
      <c r="A85" s="135" t="s">
        <v>53</v>
      </c>
      <c r="B85" s="77" t="s">
        <v>30</v>
      </c>
      <c r="C85" s="70" t="s">
        <v>30</v>
      </c>
      <c r="D85" s="422"/>
      <c r="E85" s="422"/>
      <c r="F85" s="422"/>
      <c r="G85" s="88" t="s">
        <v>30</v>
      </c>
      <c r="H85" s="26">
        <f>Ф_2!H108</f>
        <v>0</v>
      </c>
      <c r="I85" s="88" t="s">
        <v>30</v>
      </c>
      <c r="J85" s="26">
        <f>Ф_2!J108</f>
        <v>0</v>
      </c>
      <c r="K85" s="88" t="s">
        <v>30</v>
      </c>
      <c r="L85" s="26">
        <f>Ф_2!L108</f>
        <v>0</v>
      </c>
      <c r="M85" s="88" t="s">
        <v>30</v>
      </c>
      <c r="N85" s="26">
        <f>Ф_2!N108</f>
        <v>0</v>
      </c>
      <c r="O85" s="88" t="s">
        <v>30</v>
      </c>
      <c r="P85" s="26">
        <f>Ф_2!P108</f>
        <v>0</v>
      </c>
      <c r="Q85" s="90" t="s">
        <v>30</v>
      </c>
      <c r="R85" s="10">
        <f t="shared" si="65"/>
        <v>0</v>
      </c>
    </row>
    <row r="86" spans="1:18" ht="11.65" customHeight="1" x14ac:dyDescent="0.2">
      <c r="A86" s="508" t="s">
        <v>7</v>
      </c>
      <c r="B86" s="15" t="s">
        <v>9</v>
      </c>
      <c r="C86" s="527" t="s">
        <v>16</v>
      </c>
      <c r="D86" s="424"/>
      <c r="E86" s="424"/>
      <c r="F86" s="424"/>
      <c r="G86" s="29">
        <f>G70+G55</f>
        <v>0</v>
      </c>
      <c r="H86" s="38">
        <f t="shared" ref="H86:P86" si="66">H70+H55</f>
        <v>0</v>
      </c>
      <c r="I86" s="29">
        <f t="shared" si="66"/>
        <v>0</v>
      </c>
      <c r="J86" s="23">
        <f t="shared" si="66"/>
        <v>0</v>
      </c>
      <c r="K86" s="76">
        <f t="shared" si="66"/>
        <v>0</v>
      </c>
      <c r="L86" s="38">
        <f t="shared" si="66"/>
        <v>0</v>
      </c>
      <c r="M86" s="29">
        <f t="shared" si="66"/>
        <v>0</v>
      </c>
      <c r="N86" s="23">
        <f t="shared" si="66"/>
        <v>0</v>
      </c>
      <c r="O86" s="76">
        <f t="shared" si="66"/>
        <v>0</v>
      </c>
      <c r="P86" s="23">
        <f t="shared" si="66"/>
        <v>0</v>
      </c>
      <c r="Q86" s="101">
        <f>G86+I86+K86+M86+O86</f>
        <v>0</v>
      </c>
      <c r="R86" s="23">
        <f t="shared" si="65"/>
        <v>0</v>
      </c>
    </row>
    <row r="87" spans="1:18" ht="11.65" customHeight="1" x14ac:dyDescent="0.2">
      <c r="A87" s="509"/>
      <c r="B87" s="13" t="s">
        <v>10</v>
      </c>
      <c r="C87" s="528"/>
      <c r="D87" s="423"/>
      <c r="E87" s="423"/>
      <c r="F87" s="423"/>
      <c r="G87" s="30">
        <f t="shared" ref="G87:P87" si="67">G71+G56</f>
        <v>0</v>
      </c>
      <c r="H87" s="34">
        <f t="shared" si="67"/>
        <v>0</v>
      </c>
      <c r="I87" s="30">
        <f t="shared" si="67"/>
        <v>0</v>
      </c>
      <c r="J87" s="20">
        <f t="shared" si="67"/>
        <v>0</v>
      </c>
      <c r="K87" s="28">
        <f t="shared" si="67"/>
        <v>0</v>
      </c>
      <c r="L87" s="34">
        <f t="shared" si="67"/>
        <v>0</v>
      </c>
      <c r="M87" s="30">
        <f t="shared" si="67"/>
        <v>0</v>
      </c>
      <c r="N87" s="20">
        <f t="shared" si="67"/>
        <v>0</v>
      </c>
      <c r="O87" s="28">
        <f t="shared" si="67"/>
        <v>0</v>
      </c>
      <c r="P87" s="20">
        <f t="shared" si="67"/>
        <v>0</v>
      </c>
      <c r="Q87" s="28">
        <f t="shared" ref="Q87:Q88" si="68">G87+I87+K87+M87+O87</f>
        <v>0</v>
      </c>
      <c r="R87" s="20">
        <f>H87+J87+L87+N87+P87</f>
        <v>0</v>
      </c>
    </row>
    <row r="88" spans="1:18" ht="11.65" customHeight="1" x14ac:dyDescent="0.2">
      <c r="A88" s="509"/>
      <c r="B88" s="13" t="s">
        <v>11</v>
      </c>
      <c r="C88" s="528"/>
      <c r="D88" s="423"/>
      <c r="E88" s="423"/>
      <c r="F88" s="423"/>
      <c r="G88" s="30">
        <f t="shared" ref="G88:P88" si="69">G72+G57</f>
        <v>0</v>
      </c>
      <c r="H88" s="34">
        <f t="shared" si="69"/>
        <v>0</v>
      </c>
      <c r="I88" s="30">
        <f t="shared" si="69"/>
        <v>0</v>
      </c>
      <c r="J88" s="20">
        <f t="shared" si="69"/>
        <v>0</v>
      </c>
      <c r="K88" s="28">
        <f t="shared" si="69"/>
        <v>0</v>
      </c>
      <c r="L88" s="34">
        <f t="shared" si="69"/>
        <v>0</v>
      </c>
      <c r="M88" s="30">
        <f t="shared" si="69"/>
        <v>0</v>
      </c>
      <c r="N88" s="20">
        <f t="shared" si="69"/>
        <v>0</v>
      </c>
      <c r="O88" s="28">
        <f t="shared" si="69"/>
        <v>0</v>
      </c>
      <c r="P88" s="20">
        <f t="shared" si="69"/>
        <v>0</v>
      </c>
      <c r="Q88" s="102">
        <f t="shared" si="68"/>
        <v>0</v>
      </c>
      <c r="R88" s="20">
        <f t="shared" si="65"/>
        <v>0</v>
      </c>
    </row>
    <row r="89" spans="1:18" ht="11.65" customHeight="1" thickBot="1" x14ac:dyDescent="0.25">
      <c r="A89" s="509"/>
      <c r="B89" s="14" t="s">
        <v>12</v>
      </c>
      <c r="C89" s="529"/>
      <c r="D89" s="425"/>
      <c r="E89" s="425"/>
      <c r="F89" s="425"/>
      <c r="G89" s="90">
        <f>G86+G87+G88</f>
        <v>0</v>
      </c>
      <c r="H89" s="39">
        <f t="shared" ref="H89:P89" si="70">H86+H87+H88</f>
        <v>0</v>
      </c>
      <c r="I89" s="90">
        <f t="shared" si="70"/>
        <v>0</v>
      </c>
      <c r="J89" s="10">
        <f t="shared" si="70"/>
        <v>0</v>
      </c>
      <c r="K89" s="77">
        <f t="shared" si="70"/>
        <v>0</v>
      </c>
      <c r="L89" s="39">
        <f t="shared" si="70"/>
        <v>0</v>
      </c>
      <c r="M89" s="90">
        <f t="shared" si="70"/>
        <v>0</v>
      </c>
      <c r="N89" s="10">
        <f t="shared" si="70"/>
        <v>0</v>
      </c>
      <c r="O89" s="77">
        <f t="shared" si="70"/>
        <v>0</v>
      </c>
      <c r="P89" s="10">
        <f t="shared" si="70"/>
        <v>0</v>
      </c>
      <c r="Q89" s="77">
        <f t="shared" ref="Q89:R89" si="71">Q86+Q87+Q88</f>
        <v>0</v>
      </c>
      <c r="R89" s="10">
        <f t="shared" si="71"/>
        <v>0</v>
      </c>
    </row>
    <row r="90" spans="1:18" ht="11.65" customHeight="1" x14ac:dyDescent="0.2">
      <c r="A90" s="509"/>
      <c r="B90" s="15" t="s">
        <v>9</v>
      </c>
      <c r="C90" s="527" t="s">
        <v>17</v>
      </c>
      <c r="D90" s="424"/>
      <c r="E90" s="424"/>
      <c r="F90" s="424"/>
      <c r="G90" s="29">
        <f t="shared" ref="G90:P90" si="72">G74+G59</f>
        <v>0</v>
      </c>
      <c r="H90" s="38">
        <f t="shared" si="72"/>
        <v>0</v>
      </c>
      <c r="I90" s="29">
        <f t="shared" si="72"/>
        <v>0</v>
      </c>
      <c r="J90" s="23">
        <f t="shared" si="72"/>
        <v>0</v>
      </c>
      <c r="K90" s="76">
        <f t="shared" si="72"/>
        <v>0</v>
      </c>
      <c r="L90" s="38">
        <f t="shared" si="72"/>
        <v>0</v>
      </c>
      <c r="M90" s="29">
        <f t="shared" si="72"/>
        <v>0</v>
      </c>
      <c r="N90" s="23">
        <f t="shared" si="72"/>
        <v>0</v>
      </c>
      <c r="O90" s="76">
        <f t="shared" si="72"/>
        <v>0</v>
      </c>
      <c r="P90" s="23">
        <f t="shared" si="72"/>
        <v>0</v>
      </c>
      <c r="Q90" s="101">
        <f>G90+I90+K90+M90+O90</f>
        <v>0</v>
      </c>
      <c r="R90" s="23">
        <f t="shared" ref="R90" si="73">H90+J90+L90+N90+P90</f>
        <v>0</v>
      </c>
    </row>
    <row r="91" spans="1:18" ht="11.65" customHeight="1" x14ac:dyDescent="0.2">
      <c r="A91" s="509"/>
      <c r="B91" s="13" t="s">
        <v>10</v>
      </c>
      <c r="C91" s="528"/>
      <c r="D91" s="423"/>
      <c r="E91" s="423"/>
      <c r="F91" s="423"/>
      <c r="G91" s="30">
        <f t="shared" ref="G91:P91" si="74">G75+G60</f>
        <v>0</v>
      </c>
      <c r="H91" s="34">
        <f t="shared" si="74"/>
        <v>0</v>
      </c>
      <c r="I91" s="30">
        <f t="shared" si="74"/>
        <v>0</v>
      </c>
      <c r="J91" s="20">
        <f t="shared" si="74"/>
        <v>0</v>
      </c>
      <c r="K91" s="28">
        <f t="shared" si="74"/>
        <v>0</v>
      </c>
      <c r="L91" s="34">
        <f t="shared" si="74"/>
        <v>0</v>
      </c>
      <c r="M91" s="30">
        <f t="shared" si="74"/>
        <v>0</v>
      </c>
      <c r="N91" s="20">
        <f t="shared" si="74"/>
        <v>0</v>
      </c>
      <c r="O91" s="28">
        <f t="shared" si="74"/>
        <v>0</v>
      </c>
      <c r="P91" s="20">
        <f t="shared" si="74"/>
        <v>0</v>
      </c>
      <c r="Q91" s="28">
        <f t="shared" ref="Q91:R92" si="75">G91+I91+K91+M91+O91</f>
        <v>0</v>
      </c>
      <c r="R91" s="20">
        <f>H91+J91+L91+N91+P91</f>
        <v>0</v>
      </c>
    </row>
    <row r="92" spans="1:18" ht="11.65" customHeight="1" x14ac:dyDescent="0.2">
      <c r="A92" s="509"/>
      <c r="B92" s="13" t="s">
        <v>11</v>
      </c>
      <c r="C92" s="528"/>
      <c r="D92" s="423"/>
      <c r="E92" s="423"/>
      <c r="F92" s="423"/>
      <c r="G92" s="30">
        <f t="shared" ref="G92:P92" si="76">G76+G61</f>
        <v>0</v>
      </c>
      <c r="H92" s="34">
        <f t="shared" si="76"/>
        <v>0</v>
      </c>
      <c r="I92" s="30">
        <f t="shared" si="76"/>
        <v>0</v>
      </c>
      <c r="J92" s="20">
        <f t="shared" si="76"/>
        <v>0</v>
      </c>
      <c r="K92" s="28">
        <f t="shared" si="76"/>
        <v>0</v>
      </c>
      <c r="L92" s="34">
        <f t="shared" si="76"/>
        <v>0</v>
      </c>
      <c r="M92" s="30">
        <f t="shared" si="76"/>
        <v>0</v>
      </c>
      <c r="N92" s="20">
        <f t="shared" si="76"/>
        <v>0</v>
      </c>
      <c r="O92" s="28">
        <f t="shared" si="76"/>
        <v>0</v>
      </c>
      <c r="P92" s="20">
        <f t="shared" si="76"/>
        <v>0</v>
      </c>
      <c r="Q92" s="102">
        <f t="shared" si="75"/>
        <v>0</v>
      </c>
      <c r="R92" s="20">
        <f t="shared" si="75"/>
        <v>0</v>
      </c>
    </row>
    <row r="93" spans="1:18" ht="11.65" customHeight="1" thickBot="1" x14ac:dyDescent="0.25">
      <c r="A93" s="509"/>
      <c r="B93" s="14" t="s">
        <v>12</v>
      </c>
      <c r="C93" s="529"/>
      <c r="D93" s="425"/>
      <c r="E93" s="425"/>
      <c r="F93" s="425"/>
      <c r="G93" s="90">
        <f>G90+G91+G92</f>
        <v>0</v>
      </c>
      <c r="H93" s="39">
        <f t="shared" ref="H93:R93" si="77">H90+H91+H92</f>
        <v>0</v>
      </c>
      <c r="I93" s="90">
        <f t="shared" si="77"/>
        <v>0</v>
      </c>
      <c r="J93" s="10">
        <f t="shared" si="77"/>
        <v>0</v>
      </c>
      <c r="K93" s="77">
        <f t="shared" si="77"/>
        <v>0</v>
      </c>
      <c r="L93" s="39">
        <f t="shared" si="77"/>
        <v>0</v>
      </c>
      <c r="M93" s="90">
        <f t="shared" si="77"/>
        <v>0</v>
      </c>
      <c r="N93" s="10">
        <f t="shared" si="77"/>
        <v>0</v>
      </c>
      <c r="O93" s="77">
        <f t="shared" si="77"/>
        <v>0</v>
      </c>
      <c r="P93" s="10">
        <f t="shared" si="77"/>
        <v>0</v>
      </c>
      <c r="Q93" s="77">
        <f t="shared" si="77"/>
        <v>0</v>
      </c>
      <c r="R93" s="10">
        <f t="shared" si="77"/>
        <v>0</v>
      </c>
    </row>
    <row r="94" spans="1:18" ht="11.65" customHeight="1" x14ac:dyDescent="0.2">
      <c r="A94" s="509"/>
      <c r="B94" s="15" t="s">
        <v>9</v>
      </c>
      <c r="C94" s="527" t="s">
        <v>18</v>
      </c>
      <c r="D94" s="424"/>
      <c r="E94" s="424"/>
      <c r="F94" s="424"/>
      <c r="G94" s="29">
        <f>G86+G90</f>
        <v>0</v>
      </c>
      <c r="H94" s="23">
        <f t="shared" ref="H94:P94" si="78">H86+H90</f>
        <v>0</v>
      </c>
      <c r="I94" s="76">
        <f t="shared" si="78"/>
        <v>0</v>
      </c>
      <c r="J94" s="38">
        <f t="shared" si="78"/>
        <v>0</v>
      </c>
      <c r="K94" s="29">
        <f t="shared" si="78"/>
        <v>0</v>
      </c>
      <c r="L94" s="23">
        <f t="shared" si="78"/>
        <v>0</v>
      </c>
      <c r="M94" s="76">
        <f t="shared" si="78"/>
        <v>0</v>
      </c>
      <c r="N94" s="38">
        <f t="shared" si="78"/>
        <v>0</v>
      </c>
      <c r="O94" s="29">
        <f t="shared" si="78"/>
        <v>0</v>
      </c>
      <c r="P94" s="23">
        <f t="shared" si="78"/>
        <v>0</v>
      </c>
      <c r="Q94" s="101">
        <f>G94+I94+K94+M94+O94</f>
        <v>0</v>
      </c>
      <c r="R94" s="23">
        <f t="shared" ref="R94:R96" si="79">H94+J94+L94+N94+P94</f>
        <v>0</v>
      </c>
    </row>
    <row r="95" spans="1:18" ht="11.65" customHeight="1" x14ac:dyDescent="0.2">
      <c r="A95" s="509"/>
      <c r="B95" s="13" t="s">
        <v>10</v>
      </c>
      <c r="C95" s="528"/>
      <c r="D95" s="423"/>
      <c r="E95" s="423"/>
      <c r="F95" s="423"/>
      <c r="G95" s="30">
        <f t="shared" ref="G95:P96" si="80">G87+G91</f>
        <v>0</v>
      </c>
      <c r="H95" s="20">
        <f t="shared" si="80"/>
        <v>0</v>
      </c>
      <c r="I95" s="28">
        <f t="shared" si="80"/>
        <v>0</v>
      </c>
      <c r="J95" s="34">
        <f t="shared" si="80"/>
        <v>0</v>
      </c>
      <c r="K95" s="30">
        <f t="shared" si="80"/>
        <v>0</v>
      </c>
      <c r="L95" s="20">
        <f t="shared" si="80"/>
        <v>0</v>
      </c>
      <c r="M95" s="28">
        <f t="shared" si="80"/>
        <v>0</v>
      </c>
      <c r="N95" s="34">
        <f t="shared" si="80"/>
        <v>0</v>
      </c>
      <c r="O95" s="30">
        <f t="shared" si="80"/>
        <v>0</v>
      </c>
      <c r="P95" s="20">
        <f t="shared" si="80"/>
        <v>0</v>
      </c>
      <c r="Q95" s="28">
        <f t="shared" ref="Q95:Q96" si="81">G95+I95+K95+M95+O95</f>
        <v>0</v>
      </c>
      <c r="R95" s="20">
        <f t="shared" si="79"/>
        <v>0</v>
      </c>
    </row>
    <row r="96" spans="1:18" ht="11.65" customHeight="1" x14ac:dyDescent="0.2">
      <c r="A96" s="509"/>
      <c r="B96" s="13" t="s">
        <v>11</v>
      </c>
      <c r="C96" s="528"/>
      <c r="D96" s="423"/>
      <c r="E96" s="423"/>
      <c r="F96" s="423"/>
      <c r="G96" s="30">
        <f t="shared" si="80"/>
        <v>0</v>
      </c>
      <c r="H96" s="20">
        <f t="shared" si="80"/>
        <v>0</v>
      </c>
      <c r="I96" s="28">
        <f t="shared" si="80"/>
        <v>0</v>
      </c>
      <c r="J96" s="34">
        <f t="shared" si="80"/>
        <v>0</v>
      </c>
      <c r="K96" s="30">
        <f t="shared" si="80"/>
        <v>0</v>
      </c>
      <c r="L96" s="20">
        <f t="shared" si="80"/>
        <v>0</v>
      </c>
      <c r="M96" s="28">
        <f t="shared" si="80"/>
        <v>0</v>
      </c>
      <c r="N96" s="34">
        <f t="shared" si="80"/>
        <v>0</v>
      </c>
      <c r="O96" s="30">
        <f t="shared" si="80"/>
        <v>0</v>
      </c>
      <c r="P96" s="20">
        <f t="shared" si="80"/>
        <v>0</v>
      </c>
      <c r="Q96" s="102">
        <f t="shared" si="81"/>
        <v>0</v>
      </c>
      <c r="R96" s="20">
        <f t="shared" si="79"/>
        <v>0</v>
      </c>
    </row>
    <row r="97" spans="1:18" ht="11.65" customHeight="1" thickBot="1" x14ac:dyDescent="0.25">
      <c r="A97" s="513"/>
      <c r="B97" s="14" t="s">
        <v>12</v>
      </c>
      <c r="C97" s="529"/>
      <c r="D97" s="423"/>
      <c r="E97" s="423"/>
      <c r="F97" s="423"/>
      <c r="G97" s="88">
        <f>G94+G95+G96</f>
        <v>0</v>
      </c>
      <c r="H97" s="26">
        <f t="shared" ref="H97:R97" si="82">H94+H95+H96</f>
        <v>0</v>
      </c>
      <c r="I97" s="74">
        <f t="shared" si="82"/>
        <v>0</v>
      </c>
      <c r="J97" s="247">
        <f t="shared" si="82"/>
        <v>0</v>
      </c>
      <c r="K97" s="88">
        <f t="shared" si="82"/>
        <v>0</v>
      </c>
      <c r="L97" s="26">
        <f t="shared" si="82"/>
        <v>0</v>
      </c>
      <c r="M97" s="74">
        <f t="shared" si="82"/>
        <v>0</v>
      </c>
      <c r="N97" s="247">
        <f t="shared" si="82"/>
        <v>0</v>
      </c>
      <c r="O97" s="88">
        <f t="shared" si="82"/>
        <v>0</v>
      </c>
      <c r="P97" s="26">
        <f t="shared" si="82"/>
        <v>0</v>
      </c>
      <c r="Q97" s="77">
        <f t="shared" si="82"/>
        <v>0</v>
      </c>
      <c r="R97" s="10">
        <f t="shared" si="82"/>
        <v>0</v>
      </c>
    </row>
    <row r="98" spans="1:18" ht="11.65" customHeight="1" x14ac:dyDescent="0.2">
      <c r="A98" s="508" t="s">
        <v>2</v>
      </c>
      <c r="B98" s="15" t="s">
        <v>9</v>
      </c>
      <c r="C98" s="527" t="s">
        <v>16</v>
      </c>
      <c r="D98" s="424"/>
      <c r="E98" s="424"/>
      <c r="F98" s="424"/>
      <c r="G98" s="29">
        <f>Ф_2!G121</f>
        <v>0</v>
      </c>
      <c r="H98" s="23">
        <f>Ф_2!H121</f>
        <v>0</v>
      </c>
      <c r="I98" s="29">
        <f>Ф_2!I121</f>
        <v>0</v>
      </c>
      <c r="J98" s="23">
        <f>Ф_2!J121</f>
        <v>0</v>
      </c>
      <c r="K98" s="29">
        <f>Ф_2!K121</f>
        <v>0</v>
      </c>
      <c r="L98" s="23">
        <f>Ф_2!L121</f>
        <v>0</v>
      </c>
      <c r="M98" s="29">
        <f>Ф_2!M121</f>
        <v>0</v>
      </c>
      <c r="N98" s="23">
        <f>Ф_2!N121</f>
        <v>0</v>
      </c>
      <c r="O98" s="29">
        <f>Ф_2!O121</f>
        <v>0</v>
      </c>
      <c r="P98" s="23">
        <f>Ф_2!P121</f>
        <v>0</v>
      </c>
      <c r="Q98" s="101">
        <f>G98+I98+K98+M98+O98</f>
        <v>0</v>
      </c>
      <c r="R98" s="23">
        <f>H98+J98+L98+N98+P98</f>
        <v>0</v>
      </c>
    </row>
    <row r="99" spans="1:18" ht="11.65" customHeight="1" x14ac:dyDescent="0.2">
      <c r="A99" s="509"/>
      <c r="B99" s="13" t="s">
        <v>10</v>
      </c>
      <c r="C99" s="528"/>
      <c r="D99" s="423"/>
      <c r="E99" s="423"/>
      <c r="F99" s="423"/>
      <c r="G99" s="30">
        <f>Ф_2!G122</f>
        <v>0</v>
      </c>
      <c r="H99" s="20">
        <f>Ф_2!H122</f>
        <v>0</v>
      </c>
      <c r="I99" s="30">
        <f>Ф_2!I122</f>
        <v>0</v>
      </c>
      <c r="J99" s="20">
        <f>Ф_2!J122</f>
        <v>0</v>
      </c>
      <c r="K99" s="30">
        <f>Ф_2!K122</f>
        <v>0</v>
      </c>
      <c r="L99" s="20">
        <f>Ф_2!L122</f>
        <v>0</v>
      </c>
      <c r="M99" s="30">
        <f>Ф_2!M122</f>
        <v>0</v>
      </c>
      <c r="N99" s="20">
        <f>Ф_2!N122</f>
        <v>0</v>
      </c>
      <c r="O99" s="30">
        <f>Ф_2!O122</f>
        <v>0</v>
      </c>
      <c r="P99" s="20">
        <f>Ф_2!P122</f>
        <v>0</v>
      </c>
      <c r="Q99" s="28">
        <f t="shared" ref="Q99:R100" si="83">G99+I99+K99+M99+O99</f>
        <v>0</v>
      </c>
      <c r="R99" s="20">
        <f t="shared" si="83"/>
        <v>0</v>
      </c>
    </row>
    <row r="100" spans="1:18" ht="11.65" customHeight="1" x14ac:dyDescent="0.2">
      <c r="A100" s="509"/>
      <c r="B100" s="13" t="s">
        <v>11</v>
      </c>
      <c r="C100" s="528"/>
      <c r="D100" s="423"/>
      <c r="E100" s="423"/>
      <c r="F100" s="423"/>
      <c r="G100" s="30">
        <f>Ф_2!G123</f>
        <v>0</v>
      </c>
      <c r="H100" s="20">
        <f>Ф_2!H123</f>
        <v>0</v>
      </c>
      <c r="I100" s="30">
        <f>Ф_2!I123</f>
        <v>0</v>
      </c>
      <c r="J100" s="20">
        <f>Ф_2!J123</f>
        <v>0</v>
      </c>
      <c r="K100" s="30">
        <f>Ф_2!K123</f>
        <v>0</v>
      </c>
      <c r="L100" s="20">
        <f>Ф_2!L123</f>
        <v>0</v>
      </c>
      <c r="M100" s="30">
        <f>Ф_2!M123</f>
        <v>0</v>
      </c>
      <c r="N100" s="20">
        <f>Ф_2!N123</f>
        <v>0</v>
      </c>
      <c r="O100" s="30">
        <f>Ф_2!O123</f>
        <v>0</v>
      </c>
      <c r="P100" s="20">
        <f>Ф_2!P123</f>
        <v>0</v>
      </c>
      <c r="Q100" s="102">
        <f t="shared" si="83"/>
        <v>0</v>
      </c>
      <c r="R100" s="20">
        <f t="shared" si="83"/>
        <v>0</v>
      </c>
    </row>
    <row r="101" spans="1:18" ht="11.65" customHeight="1" thickBot="1" x14ac:dyDescent="0.25">
      <c r="A101" s="513"/>
      <c r="B101" s="14" t="s">
        <v>12</v>
      </c>
      <c r="C101" s="529"/>
      <c r="D101" s="425"/>
      <c r="E101" s="425"/>
      <c r="F101" s="425"/>
      <c r="G101" s="90">
        <f>G98+G99+G100</f>
        <v>0</v>
      </c>
      <c r="H101" s="10">
        <f t="shared" ref="H101:R101" si="84">H98+H99+H100</f>
        <v>0</v>
      </c>
      <c r="I101" s="90">
        <f t="shared" si="84"/>
        <v>0</v>
      </c>
      <c r="J101" s="10">
        <f t="shared" si="84"/>
        <v>0</v>
      </c>
      <c r="K101" s="90">
        <f t="shared" si="84"/>
        <v>0</v>
      </c>
      <c r="L101" s="10">
        <f t="shared" si="84"/>
        <v>0</v>
      </c>
      <c r="M101" s="90">
        <f t="shared" si="84"/>
        <v>0</v>
      </c>
      <c r="N101" s="10">
        <f t="shared" si="84"/>
        <v>0</v>
      </c>
      <c r="O101" s="90">
        <f t="shared" si="84"/>
        <v>0</v>
      </c>
      <c r="P101" s="10">
        <f t="shared" si="84"/>
        <v>0</v>
      </c>
      <c r="Q101" s="77">
        <f t="shared" si="84"/>
        <v>0</v>
      </c>
      <c r="R101" s="10">
        <f t="shared" si="84"/>
        <v>0</v>
      </c>
    </row>
    <row r="102" spans="1:18" ht="11.45" customHeight="1" thickBot="1" x14ac:dyDescent="0.25">
      <c r="A102" s="111">
        <v>1</v>
      </c>
      <c r="B102" s="106">
        <v>2</v>
      </c>
      <c r="C102" s="112">
        <v>3</v>
      </c>
      <c r="D102" s="142"/>
      <c r="E102" s="142"/>
      <c r="F102" s="142"/>
      <c r="G102" s="245">
        <v>4</v>
      </c>
      <c r="H102" s="244">
        <v>5</v>
      </c>
      <c r="I102" s="105">
        <v>6</v>
      </c>
      <c r="J102" s="244">
        <v>7</v>
      </c>
      <c r="K102" s="109">
        <v>8</v>
      </c>
      <c r="L102" s="244">
        <v>9</v>
      </c>
      <c r="M102" s="105">
        <v>10</v>
      </c>
      <c r="N102" s="244">
        <v>11</v>
      </c>
      <c r="O102" s="109">
        <v>12</v>
      </c>
      <c r="P102" s="244">
        <v>13</v>
      </c>
      <c r="Q102" s="106">
        <v>14</v>
      </c>
      <c r="R102" s="115">
        <v>15</v>
      </c>
    </row>
    <row r="103" spans="1:18" ht="11.65" customHeight="1" x14ac:dyDescent="0.2">
      <c r="A103" s="508" t="s">
        <v>2</v>
      </c>
      <c r="B103" s="15" t="s">
        <v>9</v>
      </c>
      <c r="C103" s="527" t="s">
        <v>17</v>
      </c>
      <c r="D103" s="424"/>
      <c r="E103" s="424"/>
      <c r="F103" s="424"/>
      <c r="G103" s="29">
        <f>Ф_2!G125</f>
        <v>0</v>
      </c>
      <c r="H103" s="23">
        <f>Ф_2!H125</f>
        <v>0</v>
      </c>
      <c r="I103" s="29">
        <f>Ф_2!I125</f>
        <v>0</v>
      </c>
      <c r="J103" s="23">
        <f>Ф_2!J125</f>
        <v>0</v>
      </c>
      <c r="K103" s="29">
        <f>Ф_2!K125</f>
        <v>0</v>
      </c>
      <c r="L103" s="23">
        <f>Ф_2!L125</f>
        <v>0</v>
      </c>
      <c r="M103" s="29">
        <f>Ф_2!M125</f>
        <v>0</v>
      </c>
      <c r="N103" s="23">
        <f>Ф_2!N125</f>
        <v>0</v>
      </c>
      <c r="O103" s="29">
        <f>Ф_2!O125</f>
        <v>0</v>
      </c>
      <c r="P103" s="23">
        <f>Ф_2!P125</f>
        <v>0</v>
      </c>
      <c r="Q103" s="101">
        <f>G103+I103+K103+M103+O103</f>
        <v>0</v>
      </c>
      <c r="R103" s="23">
        <f t="shared" ref="R103:R105" si="85">H103+J103+L103+N103+P103</f>
        <v>0</v>
      </c>
    </row>
    <row r="104" spans="1:18" ht="11.65" customHeight="1" x14ac:dyDescent="0.2">
      <c r="A104" s="509"/>
      <c r="B104" s="13" t="s">
        <v>10</v>
      </c>
      <c r="C104" s="528"/>
      <c r="D104" s="423"/>
      <c r="E104" s="423"/>
      <c r="F104" s="423"/>
      <c r="G104" s="30">
        <f>Ф_2!G126</f>
        <v>0</v>
      </c>
      <c r="H104" s="20">
        <f>Ф_2!H126</f>
        <v>0</v>
      </c>
      <c r="I104" s="30">
        <f>Ф_2!I126</f>
        <v>0</v>
      </c>
      <c r="J104" s="20">
        <f>Ф_2!J126</f>
        <v>0</v>
      </c>
      <c r="K104" s="30">
        <f>Ф_2!K126</f>
        <v>0</v>
      </c>
      <c r="L104" s="20">
        <f>Ф_2!L126</f>
        <v>0</v>
      </c>
      <c r="M104" s="30">
        <f>Ф_2!M126</f>
        <v>0</v>
      </c>
      <c r="N104" s="20">
        <f>Ф_2!N126</f>
        <v>0</v>
      </c>
      <c r="O104" s="30">
        <f>Ф_2!O126</f>
        <v>0</v>
      </c>
      <c r="P104" s="20">
        <f>Ф_2!P126</f>
        <v>0</v>
      </c>
      <c r="Q104" s="28">
        <f t="shared" ref="Q104:Q105" si="86">G104+I104+K104+M104+O104</f>
        <v>0</v>
      </c>
      <c r="R104" s="20">
        <f t="shared" si="85"/>
        <v>0</v>
      </c>
    </row>
    <row r="105" spans="1:18" ht="11.65" customHeight="1" x14ac:dyDescent="0.2">
      <c r="A105" s="509"/>
      <c r="B105" s="13" t="s">
        <v>11</v>
      </c>
      <c r="C105" s="528"/>
      <c r="D105" s="423"/>
      <c r="E105" s="423"/>
      <c r="F105" s="423"/>
      <c r="G105" s="30">
        <f>Ф_2!G127</f>
        <v>0</v>
      </c>
      <c r="H105" s="20">
        <f>Ф_2!H127</f>
        <v>0</v>
      </c>
      <c r="I105" s="30">
        <f>Ф_2!I127</f>
        <v>0</v>
      </c>
      <c r="J105" s="20">
        <f>Ф_2!J127</f>
        <v>0</v>
      </c>
      <c r="K105" s="30">
        <f>Ф_2!K127</f>
        <v>0</v>
      </c>
      <c r="L105" s="20">
        <f>Ф_2!L127</f>
        <v>0</v>
      </c>
      <c r="M105" s="30">
        <f>Ф_2!M127</f>
        <v>0</v>
      </c>
      <c r="N105" s="20">
        <f>Ф_2!N127</f>
        <v>0</v>
      </c>
      <c r="O105" s="30">
        <f>Ф_2!O127</f>
        <v>0</v>
      </c>
      <c r="P105" s="20">
        <f>Ф_2!P127</f>
        <v>0</v>
      </c>
      <c r="Q105" s="102">
        <f t="shared" si="86"/>
        <v>0</v>
      </c>
      <c r="R105" s="20">
        <f t="shared" si="85"/>
        <v>0</v>
      </c>
    </row>
    <row r="106" spans="1:18" ht="11.65" customHeight="1" thickBot="1" x14ac:dyDescent="0.25">
      <c r="A106" s="509"/>
      <c r="B106" s="14" t="s">
        <v>12</v>
      </c>
      <c r="C106" s="529"/>
      <c r="D106" s="425"/>
      <c r="E106" s="425"/>
      <c r="F106" s="425"/>
      <c r="G106" s="90">
        <f>G103+G104+G105</f>
        <v>0</v>
      </c>
      <c r="H106" s="10">
        <f t="shared" ref="H106:R106" si="87">H103+H104+H105</f>
        <v>0</v>
      </c>
      <c r="I106" s="90">
        <f t="shared" si="87"/>
        <v>0</v>
      </c>
      <c r="J106" s="10">
        <f t="shared" si="87"/>
        <v>0</v>
      </c>
      <c r="K106" s="90">
        <f t="shared" si="87"/>
        <v>0</v>
      </c>
      <c r="L106" s="10">
        <f t="shared" si="87"/>
        <v>0</v>
      </c>
      <c r="M106" s="90">
        <f t="shared" si="87"/>
        <v>0</v>
      </c>
      <c r="N106" s="10">
        <f t="shared" si="87"/>
        <v>0</v>
      </c>
      <c r="O106" s="90">
        <f t="shared" si="87"/>
        <v>0</v>
      </c>
      <c r="P106" s="10">
        <f t="shared" si="87"/>
        <v>0</v>
      </c>
      <c r="Q106" s="77">
        <f t="shared" si="87"/>
        <v>0</v>
      </c>
      <c r="R106" s="10">
        <f t="shared" si="87"/>
        <v>0</v>
      </c>
    </row>
    <row r="107" spans="1:18" ht="11.65" customHeight="1" x14ac:dyDescent="0.2">
      <c r="A107" s="509"/>
      <c r="B107" s="15" t="s">
        <v>9</v>
      </c>
      <c r="C107" s="527" t="s">
        <v>18</v>
      </c>
      <c r="D107" s="424"/>
      <c r="E107" s="424"/>
      <c r="F107" s="424"/>
      <c r="G107" s="29">
        <f>G98+G103</f>
        <v>0</v>
      </c>
      <c r="H107" s="23">
        <f t="shared" ref="H107:P107" si="88">H98+H103</f>
        <v>0</v>
      </c>
      <c r="I107" s="76">
        <f t="shared" si="88"/>
        <v>0</v>
      </c>
      <c r="J107" s="38">
        <f t="shared" si="88"/>
        <v>0</v>
      </c>
      <c r="K107" s="29">
        <f t="shared" si="88"/>
        <v>0</v>
      </c>
      <c r="L107" s="23">
        <f t="shared" si="88"/>
        <v>0</v>
      </c>
      <c r="M107" s="76">
        <f t="shared" si="88"/>
        <v>0</v>
      </c>
      <c r="N107" s="38">
        <f t="shared" si="88"/>
        <v>0</v>
      </c>
      <c r="O107" s="29">
        <f t="shared" si="88"/>
        <v>0</v>
      </c>
      <c r="P107" s="23">
        <f t="shared" si="88"/>
        <v>0</v>
      </c>
      <c r="Q107" s="101">
        <f>G107+I107+K107+M107+O107</f>
        <v>0</v>
      </c>
      <c r="R107" s="23">
        <f t="shared" ref="R107:R109" si="89">H107+J107+L107+N107+P107</f>
        <v>0</v>
      </c>
    </row>
    <row r="108" spans="1:18" ht="11.65" customHeight="1" x14ac:dyDescent="0.2">
      <c r="A108" s="509"/>
      <c r="B108" s="13" t="s">
        <v>10</v>
      </c>
      <c r="C108" s="528"/>
      <c r="D108" s="423"/>
      <c r="E108" s="423"/>
      <c r="F108" s="423"/>
      <c r="G108" s="30">
        <f>G99+G104</f>
        <v>0</v>
      </c>
      <c r="H108" s="20">
        <f t="shared" ref="H108:P108" si="90">H99+H104</f>
        <v>0</v>
      </c>
      <c r="I108" s="28">
        <f t="shared" si="90"/>
        <v>0</v>
      </c>
      <c r="J108" s="34">
        <f t="shared" si="90"/>
        <v>0</v>
      </c>
      <c r="K108" s="30">
        <f t="shared" si="90"/>
        <v>0</v>
      </c>
      <c r="L108" s="20">
        <f t="shared" si="90"/>
        <v>0</v>
      </c>
      <c r="M108" s="28">
        <f t="shared" si="90"/>
        <v>0</v>
      </c>
      <c r="N108" s="34">
        <f t="shared" si="90"/>
        <v>0</v>
      </c>
      <c r="O108" s="30">
        <f t="shared" si="90"/>
        <v>0</v>
      </c>
      <c r="P108" s="20">
        <f t="shared" si="90"/>
        <v>0</v>
      </c>
      <c r="Q108" s="28">
        <f t="shared" ref="Q108:Q109" si="91">G108+I108+K108+M108+O108</f>
        <v>0</v>
      </c>
      <c r="R108" s="20">
        <f t="shared" si="89"/>
        <v>0</v>
      </c>
    </row>
    <row r="109" spans="1:18" ht="11.65" customHeight="1" x14ac:dyDescent="0.2">
      <c r="A109" s="509"/>
      <c r="B109" s="13" t="s">
        <v>11</v>
      </c>
      <c r="C109" s="528"/>
      <c r="D109" s="423"/>
      <c r="E109" s="423"/>
      <c r="F109" s="423"/>
      <c r="G109" s="30">
        <f>G100+G105</f>
        <v>0</v>
      </c>
      <c r="H109" s="20">
        <f t="shared" ref="H109:P109" si="92">H100+H105</f>
        <v>0</v>
      </c>
      <c r="I109" s="28">
        <f t="shared" si="92"/>
        <v>0</v>
      </c>
      <c r="J109" s="34">
        <f t="shared" si="92"/>
        <v>0</v>
      </c>
      <c r="K109" s="30">
        <f t="shared" si="92"/>
        <v>0</v>
      </c>
      <c r="L109" s="20">
        <f t="shared" si="92"/>
        <v>0</v>
      </c>
      <c r="M109" s="28">
        <f t="shared" si="92"/>
        <v>0</v>
      </c>
      <c r="N109" s="34">
        <f t="shared" si="92"/>
        <v>0</v>
      </c>
      <c r="O109" s="30">
        <f t="shared" si="92"/>
        <v>0</v>
      </c>
      <c r="P109" s="20">
        <f t="shared" si="92"/>
        <v>0</v>
      </c>
      <c r="Q109" s="102">
        <f t="shared" si="91"/>
        <v>0</v>
      </c>
      <c r="R109" s="20">
        <f t="shared" si="89"/>
        <v>0</v>
      </c>
    </row>
    <row r="110" spans="1:18" ht="11.65" customHeight="1" thickBot="1" x14ac:dyDescent="0.25">
      <c r="A110" s="513"/>
      <c r="B110" s="14" t="s">
        <v>12</v>
      </c>
      <c r="C110" s="529"/>
      <c r="D110" s="425"/>
      <c r="E110" s="425"/>
      <c r="F110" s="425"/>
      <c r="G110" s="90">
        <f>G107+G108+G109</f>
        <v>0</v>
      </c>
      <c r="H110" s="10">
        <f t="shared" ref="H110:R110" si="93">H107+H108+H109</f>
        <v>0</v>
      </c>
      <c r="I110" s="77">
        <f t="shared" si="93"/>
        <v>0</v>
      </c>
      <c r="J110" s="39">
        <f t="shared" si="93"/>
        <v>0</v>
      </c>
      <c r="K110" s="90">
        <f t="shared" si="93"/>
        <v>0</v>
      </c>
      <c r="L110" s="10">
        <f t="shared" si="93"/>
        <v>0</v>
      </c>
      <c r="M110" s="77">
        <f t="shared" si="93"/>
        <v>0</v>
      </c>
      <c r="N110" s="39">
        <f t="shared" si="93"/>
        <v>0</v>
      </c>
      <c r="O110" s="90">
        <f t="shared" si="93"/>
        <v>0</v>
      </c>
      <c r="P110" s="10">
        <f t="shared" si="93"/>
        <v>0</v>
      </c>
      <c r="Q110" s="77">
        <f t="shared" si="93"/>
        <v>0</v>
      </c>
      <c r="R110" s="10">
        <f t="shared" si="93"/>
        <v>0</v>
      </c>
    </row>
    <row r="111" spans="1:18" ht="15" customHeight="1" x14ac:dyDescent="0.2">
      <c r="A111" s="133" t="s">
        <v>0</v>
      </c>
      <c r="B111" s="55"/>
      <c r="C111" s="55"/>
      <c r="D111" s="55"/>
      <c r="E111" s="55"/>
      <c r="F111" s="55"/>
      <c r="G111" s="87"/>
      <c r="H111" s="56"/>
      <c r="I111" s="55"/>
      <c r="J111" s="55"/>
      <c r="K111" s="87"/>
      <c r="L111" s="56"/>
      <c r="M111" s="55"/>
      <c r="N111" s="55"/>
      <c r="O111" s="87"/>
      <c r="P111" s="56"/>
      <c r="Q111" s="55"/>
      <c r="R111" s="56"/>
    </row>
    <row r="112" spans="1:18" ht="12" customHeight="1" x14ac:dyDescent="0.2">
      <c r="A112" s="134" t="s">
        <v>51</v>
      </c>
      <c r="B112" s="28" t="s">
        <v>30</v>
      </c>
      <c r="C112" s="62" t="s">
        <v>30</v>
      </c>
      <c r="D112" s="421"/>
      <c r="E112" s="421"/>
      <c r="F112" s="421"/>
      <c r="G112" s="30" t="s">
        <v>30</v>
      </c>
      <c r="H112" s="20">
        <f>Ф_2!H134</f>
        <v>0</v>
      </c>
      <c r="I112" s="30" t="s">
        <v>30</v>
      </c>
      <c r="J112" s="20">
        <f>Ф_2!J134</f>
        <v>0</v>
      </c>
      <c r="K112" s="30" t="s">
        <v>30</v>
      </c>
      <c r="L112" s="20">
        <f>Ф_2!L134</f>
        <v>0</v>
      </c>
      <c r="M112" s="30" t="s">
        <v>30</v>
      </c>
      <c r="N112" s="20">
        <f>Ф_2!N134</f>
        <v>0</v>
      </c>
      <c r="O112" s="30" t="s">
        <v>30</v>
      </c>
      <c r="P112" s="20">
        <f>Ф_2!P134</f>
        <v>0</v>
      </c>
      <c r="Q112" s="30" t="s">
        <v>30</v>
      </c>
      <c r="R112" s="20">
        <f>P112+N112+L112+J112+H112</f>
        <v>0</v>
      </c>
    </row>
    <row r="113" spans="1:18" ht="12" customHeight="1" thickBot="1" x14ac:dyDescent="0.25">
      <c r="A113" s="135" t="s">
        <v>52</v>
      </c>
      <c r="B113" s="77" t="s">
        <v>30</v>
      </c>
      <c r="C113" s="70" t="s">
        <v>30</v>
      </c>
      <c r="D113" s="422"/>
      <c r="E113" s="422"/>
      <c r="F113" s="422"/>
      <c r="G113" s="88" t="s">
        <v>30</v>
      </c>
      <c r="H113" s="26">
        <f>Ф_2!H135</f>
        <v>0</v>
      </c>
      <c r="I113" s="88" t="s">
        <v>30</v>
      </c>
      <c r="J113" s="26">
        <f>Ф_2!J135</f>
        <v>0</v>
      </c>
      <c r="K113" s="88" t="s">
        <v>30</v>
      </c>
      <c r="L113" s="26">
        <f>Ф_2!L135</f>
        <v>0</v>
      </c>
      <c r="M113" s="88" t="s">
        <v>30</v>
      </c>
      <c r="N113" s="26">
        <f>Ф_2!N135</f>
        <v>0</v>
      </c>
      <c r="O113" s="88" t="s">
        <v>30</v>
      </c>
      <c r="P113" s="26">
        <f>Ф_2!P135</f>
        <v>0</v>
      </c>
      <c r="Q113" s="90" t="s">
        <v>30</v>
      </c>
      <c r="R113" s="10">
        <f t="shared" ref="R113" si="94">P113+N113+L113+J113+H113</f>
        <v>0</v>
      </c>
    </row>
    <row r="114" spans="1:18" ht="12" customHeight="1" x14ac:dyDescent="0.2">
      <c r="A114" s="508" t="s">
        <v>35</v>
      </c>
      <c r="B114" s="5" t="s">
        <v>9</v>
      </c>
      <c r="C114" s="493" t="s">
        <v>16</v>
      </c>
      <c r="D114" s="418"/>
      <c r="E114" s="418"/>
      <c r="F114" s="418"/>
      <c r="G114" s="83">
        <f>Ф_2!G187</f>
        <v>0</v>
      </c>
      <c r="H114" s="96">
        <f>Ф_2!H187</f>
        <v>0</v>
      </c>
      <c r="I114" s="83">
        <f>Ф_2!I187</f>
        <v>0</v>
      </c>
      <c r="J114" s="66">
        <f>Ф_2!J187</f>
        <v>0</v>
      </c>
      <c r="K114" s="71">
        <f>Ф_2!K187</f>
        <v>0</v>
      </c>
      <c r="L114" s="96">
        <f>Ф_2!L187</f>
        <v>0</v>
      </c>
      <c r="M114" s="83">
        <f>Ф_2!M187</f>
        <v>0</v>
      </c>
      <c r="N114" s="66">
        <f>Ф_2!N187</f>
        <v>0</v>
      </c>
      <c r="O114" s="71">
        <f>Ф_2!O187</f>
        <v>0</v>
      </c>
      <c r="P114" s="66">
        <f>Ф_2!P187</f>
        <v>0</v>
      </c>
      <c r="Q114" s="101">
        <f>G114+I114+K114+M114+O114</f>
        <v>0</v>
      </c>
      <c r="R114" s="23">
        <f>H114+J114+L114+N114+P114</f>
        <v>0</v>
      </c>
    </row>
    <row r="115" spans="1:18" x14ac:dyDescent="0.2">
      <c r="A115" s="509"/>
      <c r="B115" s="7" t="s">
        <v>10</v>
      </c>
      <c r="C115" s="494"/>
      <c r="D115" s="419"/>
      <c r="E115" s="419"/>
      <c r="F115" s="419"/>
      <c r="G115" s="84">
        <f>Ф_2!G188</f>
        <v>0</v>
      </c>
      <c r="H115" s="97">
        <f>Ф_2!H188</f>
        <v>0</v>
      </c>
      <c r="I115" s="84">
        <f>Ф_2!I188</f>
        <v>0</v>
      </c>
      <c r="J115" s="68">
        <f>Ф_2!J188</f>
        <v>0</v>
      </c>
      <c r="K115" s="72">
        <f>Ф_2!K188</f>
        <v>0</v>
      </c>
      <c r="L115" s="97">
        <f>Ф_2!L188</f>
        <v>0</v>
      </c>
      <c r="M115" s="84">
        <f>Ф_2!M188</f>
        <v>0</v>
      </c>
      <c r="N115" s="68">
        <f>Ф_2!N188</f>
        <v>0</v>
      </c>
      <c r="O115" s="72">
        <f>Ф_2!O188</f>
        <v>0</v>
      </c>
      <c r="P115" s="68">
        <f>Ф_2!P188</f>
        <v>0</v>
      </c>
      <c r="Q115" s="28">
        <f t="shared" ref="Q115:R116" si="95">G115+I115+K115+M115+O115</f>
        <v>0</v>
      </c>
      <c r="R115" s="20">
        <f t="shared" si="95"/>
        <v>0</v>
      </c>
    </row>
    <row r="116" spans="1:18" x14ac:dyDescent="0.2">
      <c r="A116" s="509"/>
      <c r="B116" s="7" t="s">
        <v>11</v>
      </c>
      <c r="C116" s="494"/>
      <c r="D116" s="419"/>
      <c r="E116" s="419"/>
      <c r="F116" s="419"/>
      <c r="G116" s="84">
        <f>Ф_2!G189</f>
        <v>0</v>
      </c>
      <c r="H116" s="97">
        <f>Ф_2!H189</f>
        <v>0</v>
      </c>
      <c r="I116" s="84">
        <f>Ф_2!I189</f>
        <v>0</v>
      </c>
      <c r="J116" s="68">
        <f>Ф_2!J189</f>
        <v>0</v>
      </c>
      <c r="K116" s="72">
        <f>Ф_2!K189</f>
        <v>0</v>
      </c>
      <c r="L116" s="97">
        <f>Ф_2!L189</f>
        <v>0</v>
      </c>
      <c r="M116" s="84">
        <f>Ф_2!M189</f>
        <v>0</v>
      </c>
      <c r="N116" s="68">
        <f>Ф_2!N189</f>
        <v>0</v>
      </c>
      <c r="O116" s="72">
        <f>Ф_2!O189</f>
        <v>0</v>
      </c>
      <c r="P116" s="68">
        <f>Ф_2!P189</f>
        <v>0</v>
      </c>
      <c r="Q116" s="102">
        <f t="shared" si="95"/>
        <v>0</v>
      </c>
      <c r="R116" s="20">
        <f t="shared" si="95"/>
        <v>0</v>
      </c>
    </row>
    <row r="117" spans="1:18" ht="12.75" thickBot="1" x14ac:dyDescent="0.25">
      <c r="A117" s="509"/>
      <c r="B117" s="8" t="s">
        <v>12</v>
      </c>
      <c r="C117" s="495"/>
      <c r="D117" s="420"/>
      <c r="E117" s="420"/>
      <c r="F117" s="420"/>
      <c r="G117" s="85">
        <f>G114+G115+G116</f>
        <v>0</v>
      </c>
      <c r="H117" s="98">
        <f t="shared" ref="H117:P117" si="96">H114+H115+H116</f>
        <v>0</v>
      </c>
      <c r="I117" s="85">
        <f t="shared" si="96"/>
        <v>0</v>
      </c>
      <c r="J117" s="86">
        <f t="shared" si="96"/>
        <v>0</v>
      </c>
      <c r="K117" s="73">
        <f t="shared" si="96"/>
        <v>0</v>
      </c>
      <c r="L117" s="98">
        <f t="shared" si="96"/>
        <v>0</v>
      </c>
      <c r="M117" s="85">
        <f t="shared" si="96"/>
        <v>0</v>
      </c>
      <c r="N117" s="86">
        <f t="shared" si="96"/>
        <v>0</v>
      </c>
      <c r="O117" s="73">
        <f t="shared" si="96"/>
        <v>0</v>
      </c>
      <c r="P117" s="86">
        <f t="shared" si="96"/>
        <v>0</v>
      </c>
      <c r="Q117" s="77">
        <f t="shared" ref="Q117:R117" si="97">Q114+Q115+Q116</f>
        <v>0</v>
      </c>
      <c r="R117" s="10">
        <f t="shared" si="97"/>
        <v>0</v>
      </c>
    </row>
    <row r="118" spans="1:18" x14ac:dyDescent="0.2">
      <c r="A118" s="509"/>
      <c r="B118" s="5" t="s">
        <v>9</v>
      </c>
      <c r="C118" s="493" t="s">
        <v>17</v>
      </c>
      <c r="D118" s="418"/>
      <c r="E118" s="418"/>
      <c r="F118" s="418"/>
      <c r="G118" s="83">
        <f>Ф_2!G191</f>
        <v>0</v>
      </c>
      <c r="H118" s="96">
        <f>Ф_2!H191</f>
        <v>0</v>
      </c>
      <c r="I118" s="83">
        <f>Ф_2!I191</f>
        <v>0</v>
      </c>
      <c r="J118" s="66">
        <f>Ф_2!J191</f>
        <v>0</v>
      </c>
      <c r="K118" s="71">
        <f>Ф_2!K191</f>
        <v>0</v>
      </c>
      <c r="L118" s="96">
        <f>Ф_2!L191</f>
        <v>0</v>
      </c>
      <c r="M118" s="83">
        <f>Ф_2!M191</f>
        <v>0</v>
      </c>
      <c r="N118" s="66">
        <f>Ф_2!N191</f>
        <v>0</v>
      </c>
      <c r="O118" s="71">
        <f>Ф_2!O191</f>
        <v>0</v>
      </c>
      <c r="P118" s="66">
        <f>Ф_2!P191</f>
        <v>0</v>
      </c>
      <c r="Q118" s="101">
        <f>G118+I118+K118+M118+O118</f>
        <v>0</v>
      </c>
      <c r="R118" s="23">
        <f t="shared" ref="R118:R120" si="98">H118+J118+L118+N118+P118</f>
        <v>0</v>
      </c>
    </row>
    <row r="119" spans="1:18" x14ac:dyDescent="0.2">
      <c r="A119" s="509"/>
      <c r="B119" s="7" t="s">
        <v>10</v>
      </c>
      <c r="C119" s="494"/>
      <c r="D119" s="419"/>
      <c r="E119" s="419"/>
      <c r="F119" s="419"/>
      <c r="G119" s="84">
        <f>Ф_2!G192</f>
        <v>0</v>
      </c>
      <c r="H119" s="97">
        <f>Ф_2!H192</f>
        <v>0</v>
      </c>
      <c r="I119" s="84">
        <f>Ф_2!I192</f>
        <v>0</v>
      </c>
      <c r="J119" s="68">
        <f>Ф_2!J192</f>
        <v>0</v>
      </c>
      <c r="K119" s="72">
        <f>Ф_2!K192</f>
        <v>0</v>
      </c>
      <c r="L119" s="97">
        <f>Ф_2!L192</f>
        <v>0</v>
      </c>
      <c r="M119" s="84">
        <f>Ф_2!M192</f>
        <v>0</v>
      </c>
      <c r="N119" s="68">
        <f>Ф_2!N192</f>
        <v>0</v>
      </c>
      <c r="O119" s="72">
        <f>Ф_2!O192</f>
        <v>0</v>
      </c>
      <c r="P119" s="68">
        <f>Ф_2!P192</f>
        <v>0</v>
      </c>
      <c r="Q119" s="28">
        <f t="shared" ref="Q119:Q120" si="99">G119+I119+K119+M119+O119</f>
        <v>0</v>
      </c>
      <c r="R119" s="20">
        <f t="shared" si="98"/>
        <v>0</v>
      </c>
    </row>
    <row r="120" spans="1:18" x14ac:dyDescent="0.2">
      <c r="A120" s="509"/>
      <c r="B120" s="7" t="s">
        <v>11</v>
      </c>
      <c r="C120" s="494"/>
      <c r="D120" s="419"/>
      <c r="E120" s="419"/>
      <c r="F120" s="419"/>
      <c r="G120" s="84">
        <f>Ф_2!G193</f>
        <v>0</v>
      </c>
      <c r="H120" s="97">
        <f>Ф_2!H193</f>
        <v>0</v>
      </c>
      <c r="I120" s="84">
        <f>Ф_2!I193</f>
        <v>0</v>
      </c>
      <c r="J120" s="68">
        <f>Ф_2!J193</f>
        <v>0</v>
      </c>
      <c r="K120" s="72">
        <f>Ф_2!K193</f>
        <v>0</v>
      </c>
      <c r="L120" s="97">
        <f>Ф_2!L193</f>
        <v>0</v>
      </c>
      <c r="M120" s="84">
        <f>Ф_2!M193</f>
        <v>0</v>
      </c>
      <c r="N120" s="68">
        <f>Ф_2!N193</f>
        <v>0</v>
      </c>
      <c r="O120" s="72">
        <f>Ф_2!O193</f>
        <v>0</v>
      </c>
      <c r="P120" s="68">
        <f>Ф_2!P193</f>
        <v>0</v>
      </c>
      <c r="Q120" s="102">
        <f t="shared" si="99"/>
        <v>0</v>
      </c>
      <c r="R120" s="20">
        <f t="shared" si="98"/>
        <v>0</v>
      </c>
    </row>
    <row r="121" spans="1:18" ht="12.75" thickBot="1" x14ac:dyDescent="0.25">
      <c r="A121" s="509"/>
      <c r="B121" s="8" t="s">
        <v>12</v>
      </c>
      <c r="C121" s="495"/>
      <c r="D121" s="420"/>
      <c r="E121" s="420"/>
      <c r="F121" s="420"/>
      <c r="G121" s="85">
        <f>G118+G119+G120</f>
        <v>0</v>
      </c>
      <c r="H121" s="98">
        <f t="shared" ref="H121:R121" si="100">H118+H119+H120</f>
        <v>0</v>
      </c>
      <c r="I121" s="85">
        <f t="shared" si="100"/>
        <v>0</v>
      </c>
      <c r="J121" s="86">
        <f t="shared" si="100"/>
        <v>0</v>
      </c>
      <c r="K121" s="73">
        <f t="shared" si="100"/>
        <v>0</v>
      </c>
      <c r="L121" s="98">
        <f t="shared" si="100"/>
        <v>0</v>
      </c>
      <c r="M121" s="85">
        <f t="shared" si="100"/>
        <v>0</v>
      </c>
      <c r="N121" s="86">
        <f t="shared" si="100"/>
        <v>0</v>
      </c>
      <c r="O121" s="73">
        <f t="shared" si="100"/>
        <v>0</v>
      </c>
      <c r="P121" s="86">
        <f t="shared" si="100"/>
        <v>0</v>
      </c>
      <c r="Q121" s="77">
        <f t="shared" si="100"/>
        <v>0</v>
      </c>
      <c r="R121" s="10">
        <f t="shared" si="100"/>
        <v>0</v>
      </c>
    </row>
    <row r="122" spans="1:18" x14ac:dyDescent="0.2">
      <c r="A122" s="509"/>
      <c r="B122" s="5" t="s">
        <v>9</v>
      </c>
      <c r="C122" s="493" t="s">
        <v>18</v>
      </c>
      <c r="D122" s="418"/>
      <c r="E122" s="418"/>
      <c r="F122" s="418"/>
      <c r="G122" s="83">
        <f>G114+G118</f>
        <v>0</v>
      </c>
      <c r="H122" s="66">
        <f t="shared" ref="H122:P122" si="101">H114+H118</f>
        <v>0</v>
      </c>
      <c r="I122" s="71">
        <f t="shared" si="101"/>
        <v>0</v>
      </c>
      <c r="J122" s="96">
        <f t="shared" si="101"/>
        <v>0</v>
      </c>
      <c r="K122" s="83">
        <f t="shared" si="101"/>
        <v>0</v>
      </c>
      <c r="L122" s="66">
        <f t="shared" si="101"/>
        <v>0</v>
      </c>
      <c r="M122" s="71">
        <f t="shared" si="101"/>
        <v>0</v>
      </c>
      <c r="N122" s="96">
        <f t="shared" si="101"/>
        <v>0</v>
      </c>
      <c r="O122" s="83">
        <f t="shared" si="101"/>
        <v>0</v>
      </c>
      <c r="P122" s="66">
        <f t="shared" si="101"/>
        <v>0</v>
      </c>
      <c r="Q122" s="101">
        <f>G122+I122+K122+M122+O122</f>
        <v>0</v>
      </c>
      <c r="R122" s="23">
        <f t="shared" ref="R122:R124" si="102">H122+J122+L122+N122+P122</f>
        <v>0</v>
      </c>
    </row>
    <row r="123" spans="1:18" x14ac:dyDescent="0.2">
      <c r="A123" s="509"/>
      <c r="B123" s="7" t="s">
        <v>10</v>
      </c>
      <c r="C123" s="494"/>
      <c r="D123" s="419"/>
      <c r="E123" s="419"/>
      <c r="F123" s="419"/>
      <c r="G123" s="84">
        <f t="shared" ref="G123:P124" si="103">G115+G119</f>
        <v>0</v>
      </c>
      <c r="H123" s="68">
        <f t="shared" si="103"/>
        <v>0</v>
      </c>
      <c r="I123" s="72">
        <f t="shared" si="103"/>
        <v>0</v>
      </c>
      <c r="J123" s="97">
        <f t="shared" si="103"/>
        <v>0</v>
      </c>
      <c r="K123" s="84">
        <f t="shared" si="103"/>
        <v>0</v>
      </c>
      <c r="L123" s="68">
        <f t="shared" si="103"/>
        <v>0</v>
      </c>
      <c r="M123" s="72">
        <f t="shared" si="103"/>
        <v>0</v>
      </c>
      <c r="N123" s="97">
        <f t="shared" si="103"/>
        <v>0</v>
      </c>
      <c r="O123" s="84">
        <f t="shared" si="103"/>
        <v>0</v>
      </c>
      <c r="P123" s="68">
        <f t="shared" si="103"/>
        <v>0</v>
      </c>
      <c r="Q123" s="28">
        <f t="shared" ref="Q123:Q124" si="104">G123+I123+K123+M123+O123</f>
        <v>0</v>
      </c>
      <c r="R123" s="20">
        <f t="shared" si="102"/>
        <v>0</v>
      </c>
    </row>
    <row r="124" spans="1:18" x14ac:dyDescent="0.2">
      <c r="A124" s="509"/>
      <c r="B124" s="7" t="s">
        <v>11</v>
      </c>
      <c r="C124" s="494"/>
      <c r="D124" s="419"/>
      <c r="E124" s="419"/>
      <c r="F124" s="419"/>
      <c r="G124" s="84">
        <f t="shared" si="103"/>
        <v>0</v>
      </c>
      <c r="H124" s="68">
        <f t="shared" si="103"/>
        <v>0</v>
      </c>
      <c r="I124" s="72">
        <f t="shared" si="103"/>
        <v>0</v>
      </c>
      <c r="J124" s="97">
        <f t="shared" si="103"/>
        <v>0</v>
      </c>
      <c r="K124" s="84">
        <f t="shared" si="103"/>
        <v>0</v>
      </c>
      <c r="L124" s="68">
        <f t="shared" si="103"/>
        <v>0</v>
      </c>
      <c r="M124" s="72">
        <f t="shared" si="103"/>
        <v>0</v>
      </c>
      <c r="N124" s="97">
        <f t="shared" si="103"/>
        <v>0</v>
      </c>
      <c r="O124" s="84">
        <f t="shared" si="103"/>
        <v>0</v>
      </c>
      <c r="P124" s="68">
        <f t="shared" si="103"/>
        <v>0</v>
      </c>
      <c r="Q124" s="102">
        <f t="shared" si="104"/>
        <v>0</v>
      </c>
      <c r="R124" s="20">
        <f t="shared" si="102"/>
        <v>0</v>
      </c>
    </row>
    <row r="125" spans="1:18" ht="12.75" thickBot="1" x14ac:dyDescent="0.25">
      <c r="A125" s="513"/>
      <c r="B125" s="8" t="s">
        <v>12</v>
      </c>
      <c r="C125" s="495"/>
      <c r="D125" s="420"/>
      <c r="E125" s="420"/>
      <c r="F125" s="420"/>
      <c r="G125" s="85">
        <f>G122+G123+G124</f>
        <v>0</v>
      </c>
      <c r="H125" s="86">
        <f t="shared" ref="H125:R125" si="105">H122+H123+H124</f>
        <v>0</v>
      </c>
      <c r="I125" s="73">
        <f t="shared" si="105"/>
        <v>0</v>
      </c>
      <c r="J125" s="98">
        <f t="shared" si="105"/>
        <v>0</v>
      </c>
      <c r="K125" s="85">
        <f t="shared" si="105"/>
        <v>0</v>
      </c>
      <c r="L125" s="86">
        <f t="shared" si="105"/>
        <v>0</v>
      </c>
      <c r="M125" s="73">
        <f t="shared" si="105"/>
        <v>0</v>
      </c>
      <c r="N125" s="98">
        <f t="shared" si="105"/>
        <v>0</v>
      </c>
      <c r="O125" s="85">
        <f t="shared" si="105"/>
        <v>0</v>
      </c>
      <c r="P125" s="86">
        <f t="shared" si="105"/>
        <v>0</v>
      </c>
      <c r="Q125" s="77">
        <f t="shared" si="105"/>
        <v>0</v>
      </c>
      <c r="R125" s="10">
        <f t="shared" si="105"/>
        <v>0</v>
      </c>
    </row>
    <row r="126" spans="1:18" ht="10.15" customHeight="1" x14ac:dyDescent="0.2">
      <c r="A126" s="133" t="s">
        <v>0</v>
      </c>
      <c r="B126" s="55"/>
      <c r="C126" s="55"/>
      <c r="D126" s="55"/>
      <c r="E126" s="55"/>
      <c r="F126" s="55"/>
      <c r="G126" s="87"/>
      <c r="H126" s="56"/>
      <c r="I126" s="55"/>
      <c r="J126" s="55"/>
      <c r="K126" s="87"/>
      <c r="L126" s="56"/>
      <c r="M126" s="55"/>
      <c r="N126" s="55"/>
      <c r="O126" s="87"/>
      <c r="P126" s="56"/>
      <c r="Q126" s="55"/>
      <c r="R126" s="56"/>
    </row>
    <row r="127" spans="1:18" x14ac:dyDescent="0.2">
      <c r="A127" s="134" t="s">
        <v>51</v>
      </c>
      <c r="B127" s="28" t="s">
        <v>30</v>
      </c>
      <c r="C127" s="62" t="s">
        <v>30</v>
      </c>
      <c r="D127" s="421"/>
      <c r="E127" s="421"/>
      <c r="F127" s="421"/>
      <c r="G127" s="30" t="s">
        <v>30</v>
      </c>
      <c r="H127" s="20">
        <f>Ф_2!H200</f>
        <v>0</v>
      </c>
      <c r="I127" s="30" t="s">
        <v>30</v>
      </c>
      <c r="J127" s="20">
        <f>Ф_2!J200</f>
        <v>0</v>
      </c>
      <c r="K127" s="30" t="s">
        <v>30</v>
      </c>
      <c r="L127" s="20">
        <f>Ф_2!L200</f>
        <v>0</v>
      </c>
      <c r="M127" s="30" t="s">
        <v>30</v>
      </c>
      <c r="N127" s="20">
        <f>Ф_2!N200</f>
        <v>0</v>
      </c>
      <c r="O127" s="30" t="s">
        <v>30</v>
      </c>
      <c r="P127" s="20">
        <f>Ф_2!P200</f>
        <v>0</v>
      </c>
      <c r="Q127" s="30" t="s">
        <v>30</v>
      </c>
      <c r="R127" s="20">
        <f>P127+N127+L127+J127+H127</f>
        <v>0</v>
      </c>
    </row>
    <row r="128" spans="1:18" ht="12.75" thickBot="1" x14ac:dyDescent="0.25">
      <c r="A128" s="136" t="s">
        <v>52</v>
      </c>
      <c r="B128" s="77" t="s">
        <v>30</v>
      </c>
      <c r="C128" s="70" t="s">
        <v>30</v>
      </c>
      <c r="D128" s="422"/>
      <c r="E128" s="422"/>
      <c r="F128" s="422"/>
      <c r="G128" s="88" t="s">
        <v>30</v>
      </c>
      <c r="H128" s="26">
        <f>Ф_2!H201</f>
        <v>0</v>
      </c>
      <c r="I128" s="88" t="s">
        <v>30</v>
      </c>
      <c r="J128" s="26">
        <f>Ф_2!J201</f>
        <v>0</v>
      </c>
      <c r="K128" s="88" t="s">
        <v>30</v>
      </c>
      <c r="L128" s="26">
        <f>Ф_2!L201</f>
        <v>0</v>
      </c>
      <c r="M128" s="88" t="s">
        <v>30</v>
      </c>
      <c r="N128" s="26">
        <f>Ф_2!N201</f>
        <v>0</v>
      </c>
      <c r="O128" s="88" t="s">
        <v>30</v>
      </c>
      <c r="P128" s="26">
        <f>Ф_2!P201</f>
        <v>0</v>
      </c>
      <c r="Q128" s="90" t="s">
        <v>30</v>
      </c>
      <c r="R128" s="10">
        <f t="shared" ref="R128" si="106">P128+N128+L128+J128+H128</f>
        <v>0</v>
      </c>
    </row>
    <row r="129" spans="1:18" ht="12" customHeight="1" x14ac:dyDescent="0.2">
      <c r="A129" s="508" t="s">
        <v>36</v>
      </c>
      <c r="B129" s="5" t="s">
        <v>9</v>
      </c>
      <c r="C129" s="493" t="s">
        <v>16</v>
      </c>
      <c r="D129" s="418"/>
      <c r="E129" s="418"/>
      <c r="F129" s="418"/>
      <c r="G129" s="83">
        <f>Ф_2!G202</f>
        <v>0</v>
      </c>
      <c r="H129" s="96">
        <f>Ф_2!H202</f>
        <v>0</v>
      </c>
      <c r="I129" s="83">
        <f>Ф_2!I202</f>
        <v>0</v>
      </c>
      <c r="J129" s="66">
        <f>Ф_2!J202</f>
        <v>0</v>
      </c>
      <c r="K129" s="71">
        <f>Ф_2!K202</f>
        <v>0</v>
      </c>
      <c r="L129" s="96">
        <f>Ф_2!L202</f>
        <v>0</v>
      </c>
      <c r="M129" s="83">
        <f>Ф_2!M202</f>
        <v>0</v>
      </c>
      <c r="N129" s="66">
        <f>Ф_2!N202</f>
        <v>0</v>
      </c>
      <c r="O129" s="71">
        <f>Ф_2!O202</f>
        <v>0</v>
      </c>
      <c r="P129" s="66">
        <f>Ф_2!P202</f>
        <v>0</v>
      </c>
      <c r="Q129" s="101">
        <f>G129+I129+K129+M129+O129</f>
        <v>0</v>
      </c>
      <c r="R129" s="23">
        <f>H129+J129+L129+N129+P129</f>
        <v>0</v>
      </c>
    </row>
    <row r="130" spans="1:18" x14ac:dyDescent="0.2">
      <c r="A130" s="509"/>
      <c r="B130" s="7" t="s">
        <v>10</v>
      </c>
      <c r="C130" s="494"/>
      <c r="D130" s="419"/>
      <c r="E130" s="419"/>
      <c r="F130" s="419"/>
      <c r="G130" s="84">
        <f>Ф_2!G203</f>
        <v>0</v>
      </c>
      <c r="H130" s="97">
        <f>Ф_2!H203</f>
        <v>0</v>
      </c>
      <c r="I130" s="84">
        <f>Ф_2!I203</f>
        <v>0</v>
      </c>
      <c r="J130" s="68">
        <f>Ф_2!J203</f>
        <v>0</v>
      </c>
      <c r="K130" s="72">
        <f>Ф_2!K203</f>
        <v>0</v>
      </c>
      <c r="L130" s="97">
        <f>Ф_2!L203</f>
        <v>0</v>
      </c>
      <c r="M130" s="84">
        <f>Ф_2!M203</f>
        <v>0</v>
      </c>
      <c r="N130" s="68">
        <f>Ф_2!N203</f>
        <v>0</v>
      </c>
      <c r="O130" s="72">
        <f>Ф_2!O203</f>
        <v>0</v>
      </c>
      <c r="P130" s="68">
        <f>Ф_2!P203</f>
        <v>0</v>
      </c>
      <c r="Q130" s="28">
        <f t="shared" ref="Q130:R131" si="107">G130+I130+K130+M130+O130</f>
        <v>0</v>
      </c>
      <c r="R130" s="20">
        <f t="shared" si="107"/>
        <v>0</v>
      </c>
    </row>
    <row r="131" spans="1:18" x14ac:dyDescent="0.2">
      <c r="A131" s="509"/>
      <c r="B131" s="7" t="s">
        <v>11</v>
      </c>
      <c r="C131" s="494"/>
      <c r="D131" s="419"/>
      <c r="E131" s="419"/>
      <c r="F131" s="419"/>
      <c r="G131" s="84">
        <f>Ф_2!G204</f>
        <v>0</v>
      </c>
      <c r="H131" s="97">
        <f>Ф_2!H204</f>
        <v>0</v>
      </c>
      <c r="I131" s="84">
        <f>Ф_2!I204</f>
        <v>0</v>
      </c>
      <c r="J131" s="68">
        <f>Ф_2!J204</f>
        <v>0</v>
      </c>
      <c r="K131" s="72">
        <f>Ф_2!K204</f>
        <v>0</v>
      </c>
      <c r="L131" s="97">
        <f>Ф_2!L204</f>
        <v>0</v>
      </c>
      <c r="M131" s="84">
        <f>Ф_2!M204</f>
        <v>0</v>
      </c>
      <c r="N131" s="68">
        <f>Ф_2!N204</f>
        <v>0</v>
      </c>
      <c r="O131" s="72">
        <f>Ф_2!O204</f>
        <v>0</v>
      </c>
      <c r="P131" s="68">
        <f>Ф_2!P204</f>
        <v>0</v>
      </c>
      <c r="Q131" s="102">
        <f t="shared" si="107"/>
        <v>0</v>
      </c>
      <c r="R131" s="20">
        <f t="shared" si="107"/>
        <v>0</v>
      </c>
    </row>
    <row r="132" spans="1:18" ht="15.6" customHeight="1" thickBot="1" x14ac:dyDescent="0.25">
      <c r="A132" s="509"/>
      <c r="B132" s="8" t="s">
        <v>12</v>
      </c>
      <c r="C132" s="495"/>
      <c r="D132" s="420"/>
      <c r="E132" s="420"/>
      <c r="F132" s="420"/>
      <c r="G132" s="85">
        <f>G129+G130+G131</f>
        <v>0</v>
      </c>
      <c r="H132" s="98">
        <f t="shared" ref="H132:P132" si="108">H129+H130+H131</f>
        <v>0</v>
      </c>
      <c r="I132" s="85">
        <f t="shared" si="108"/>
        <v>0</v>
      </c>
      <c r="J132" s="86">
        <f t="shared" si="108"/>
        <v>0</v>
      </c>
      <c r="K132" s="73">
        <f t="shared" si="108"/>
        <v>0</v>
      </c>
      <c r="L132" s="98">
        <f t="shared" si="108"/>
        <v>0</v>
      </c>
      <c r="M132" s="85">
        <f t="shared" si="108"/>
        <v>0</v>
      </c>
      <c r="N132" s="86">
        <f t="shared" si="108"/>
        <v>0</v>
      </c>
      <c r="O132" s="73">
        <f t="shared" si="108"/>
        <v>0</v>
      </c>
      <c r="P132" s="86">
        <f t="shared" si="108"/>
        <v>0</v>
      </c>
      <c r="Q132" s="77">
        <f t="shared" ref="Q132:R132" si="109">Q129+Q130+Q131</f>
        <v>0</v>
      </c>
      <c r="R132" s="10">
        <f t="shared" si="109"/>
        <v>0</v>
      </c>
    </row>
    <row r="133" spans="1:18" x14ac:dyDescent="0.2">
      <c r="A133" s="509"/>
      <c r="B133" s="5" t="s">
        <v>9</v>
      </c>
      <c r="C133" s="493" t="s">
        <v>17</v>
      </c>
      <c r="D133" s="418"/>
      <c r="E133" s="418"/>
      <c r="F133" s="418"/>
      <c r="G133" s="83">
        <f>Ф_2!G206</f>
        <v>0</v>
      </c>
      <c r="H133" s="96">
        <f>Ф_2!H206</f>
        <v>0</v>
      </c>
      <c r="I133" s="83">
        <f>Ф_2!I206</f>
        <v>0</v>
      </c>
      <c r="J133" s="66">
        <f>Ф_2!J206</f>
        <v>0</v>
      </c>
      <c r="K133" s="71">
        <f>Ф_2!K206</f>
        <v>0</v>
      </c>
      <c r="L133" s="96">
        <f>Ф_2!L206</f>
        <v>0</v>
      </c>
      <c r="M133" s="83">
        <f>Ф_2!M206</f>
        <v>0</v>
      </c>
      <c r="N133" s="66">
        <f>Ф_2!N206</f>
        <v>0</v>
      </c>
      <c r="O133" s="71">
        <f>Ф_2!O206</f>
        <v>0</v>
      </c>
      <c r="P133" s="66">
        <f>Ф_2!P206</f>
        <v>0</v>
      </c>
      <c r="Q133" s="101">
        <f>G133+I133+K133+M133+O133</f>
        <v>0</v>
      </c>
      <c r="R133" s="23">
        <f t="shared" ref="R133:R135" si="110">H133+J133+L133+N133+P133</f>
        <v>0</v>
      </c>
    </row>
    <row r="134" spans="1:18" x14ac:dyDescent="0.2">
      <c r="A134" s="509"/>
      <c r="B134" s="7" t="s">
        <v>10</v>
      </c>
      <c r="C134" s="494"/>
      <c r="D134" s="419"/>
      <c r="E134" s="419"/>
      <c r="F134" s="419"/>
      <c r="G134" s="84">
        <f>Ф_2!G207</f>
        <v>0</v>
      </c>
      <c r="H134" s="97">
        <f>Ф_2!H207</f>
        <v>0</v>
      </c>
      <c r="I134" s="84">
        <f>Ф_2!I207</f>
        <v>0</v>
      </c>
      <c r="J134" s="68">
        <f>Ф_2!J207</f>
        <v>0</v>
      </c>
      <c r="K134" s="72">
        <f>Ф_2!K207</f>
        <v>0</v>
      </c>
      <c r="L134" s="97">
        <f>Ф_2!L207</f>
        <v>0</v>
      </c>
      <c r="M134" s="84">
        <f>Ф_2!M207</f>
        <v>0</v>
      </c>
      <c r="N134" s="68">
        <f>Ф_2!N207</f>
        <v>0</v>
      </c>
      <c r="O134" s="72">
        <f>Ф_2!O207</f>
        <v>0</v>
      </c>
      <c r="P134" s="68">
        <f>Ф_2!P207</f>
        <v>0</v>
      </c>
      <c r="Q134" s="28">
        <f t="shared" ref="Q134:Q135" si="111">G134+I134+K134+M134+O134</f>
        <v>0</v>
      </c>
      <c r="R134" s="20">
        <f t="shared" si="110"/>
        <v>0</v>
      </c>
    </row>
    <row r="135" spans="1:18" x14ac:dyDescent="0.2">
      <c r="A135" s="509"/>
      <c r="B135" s="7" t="s">
        <v>11</v>
      </c>
      <c r="C135" s="494"/>
      <c r="D135" s="419"/>
      <c r="E135" s="419"/>
      <c r="F135" s="419"/>
      <c r="G135" s="84">
        <f>Ф_2!G208</f>
        <v>0</v>
      </c>
      <c r="H135" s="97">
        <f>Ф_2!H208</f>
        <v>0</v>
      </c>
      <c r="I135" s="84">
        <f>Ф_2!I208</f>
        <v>0</v>
      </c>
      <c r="J135" s="68">
        <f>Ф_2!J208</f>
        <v>0</v>
      </c>
      <c r="K135" s="72">
        <f>Ф_2!K208</f>
        <v>0</v>
      </c>
      <c r="L135" s="97">
        <f>Ф_2!L208</f>
        <v>0</v>
      </c>
      <c r="M135" s="84">
        <f>Ф_2!M208</f>
        <v>0</v>
      </c>
      <c r="N135" s="68">
        <f>Ф_2!N208</f>
        <v>0</v>
      </c>
      <c r="O135" s="72">
        <f>Ф_2!O208</f>
        <v>0</v>
      </c>
      <c r="P135" s="68">
        <f>Ф_2!P208</f>
        <v>0</v>
      </c>
      <c r="Q135" s="102">
        <f t="shared" si="111"/>
        <v>0</v>
      </c>
      <c r="R135" s="20">
        <f t="shared" si="110"/>
        <v>0</v>
      </c>
    </row>
    <row r="136" spans="1:18" ht="16.149999999999999" customHeight="1" thickBot="1" x14ac:dyDescent="0.25">
      <c r="A136" s="509"/>
      <c r="B136" s="8" t="s">
        <v>12</v>
      </c>
      <c r="C136" s="495"/>
      <c r="D136" s="420"/>
      <c r="E136" s="420"/>
      <c r="F136" s="420"/>
      <c r="G136" s="85">
        <f>G133+G134+G135</f>
        <v>0</v>
      </c>
      <c r="H136" s="98">
        <f t="shared" ref="H136:R136" si="112">H133+H134+H135</f>
        <v>0</v>
      </c>
      <c r="I136" s="85">
        <f t="shared" si="112"/>
        <v>0</v>
      </c>
      <c r="J136" s="86">
        <f t="shared" si="112"/>
        <v>0</v>
      </c>
      <c r="K136" s="73">
        <f t="shared" si="112"/>
        <v>0</v>
      </c>
      <c r="L136" s="98">
        <f t="shared" si="112"/>
        <v>0</v>
      </c>
      <c r="M136" s="85">
        <f t="shared" si="112"/>
        <v>0</v>
      </c>
      <c r="N136" s="86">
        <f t="shared" si="112"/>
        <v>0</v>
      </c>
      <c r="O136" s="73">
        <f t="shared" si="112"/>
        <v>0</v>
      </c>
      <c r="P136" s="86">
        <f t="shared" si="112"/>
        <v>0</v>
      </c>
      <c r="Q136" s="77">
        <f t="shared" si="112"/>
        <v>0</v>
      </c>
      <c r="R136" s="10">
        <f t="shared" si="112"/>
        <v>0</v>
      </c>
    </row>
    <row r="137" spans="1:18" x14ac:dyDescent="0.2">
      <c r="A137" s="509"/>
      <c r="B137" s="5" t="s">
        <v>9</v>
      </c>
      <c r="C137" s="493" t="s">
        <v>18</v>
      </c>
      <c r="D137" s="418"/>
      <c r="E137" s="418"/>
      <c r="F137" s="418"/>
      <c r="G137" s="83">
        <f>G129+G133</f>
        <v>0</v>
      </c>
      <c r="H137" s="66">
        <f t="shared" ref="H137:P137" si="113">H129+H133</f>
        <v>0</v>
      </c>
      <c r="I137" s="71">
        <f t="shared" si="113"/>
        <v>0</v>
      </c>
      <c r="J137" s="96">
        <f t="shared" si="113"/>
        <v>0</v>
      </c>
      <c r="K137" s="83">
        <f t="shared" si="113"/>
        <v>0</v>
      </c>
      <c r="L137" s="66">
        <f t="shared" si="113"/>
        <v>0</v>
      </c>
      <c r="M137" s="71">
        <f t="shared" si="113"/>
        <v>0</v>
      </c>
      <c r="N137" s="96">
        <f t="shared" si="113"/>
        <v>0</v>
      </c>
      <c r="O137" s="83">
        <f t="shared" si="113"/>
        <v>0</v>
      </c>
      <c r="P137" s="66">
        <f t="shared" si="113"/>
        <v>0</v>
      </c>
      <c r="Q137" s="101">
        <f>G137+I137+K137+M137+O137</f>
        <v>0</v>
      </c>
      <c r="R137" s="23">
        <f t="shared" ref="R137:R139" si="114">H137+J137+L137+N137+P137</f>
        <v>0</v>
      </c>
    </row>
    <row r="138" spans="1:18" x14ac:dyDescent="0.2">
      <c r="A138" s="509"/>
      <c r="B138" s="7" t="s">
        <v>10</v>
      </c>
      <c r="C138" s="494"/>
      <c r="D138" s="419"/>
      <c r="E138" s="419"/>
      <c r="F138" s="419"/>
      <c r="G138" s="84">
        <f t="shared" ref="G138:P139" si="115">G130+G134</f>
        <v>0</v>
      </c>
      <c r="H138" s="68">
        <f t="shared" si="115"/>
        <v>0</v>
      </c>
      <c r="I138" s="72">
        <f t="shared" si="115"/>
        <v>0</v>
      </c>
      <c r="J138" s="97">
        <f t="shared" si="115"/>
        <v>0</v>
      </c>
      <c r="K138" s="84">
        <f t="shared" si="115"/>
        <v>0</v>
      </c>
      <c r="L138" s="68">
        <f t="shared" si="115"/>
        <v>0</v>
      </c>
      <c r="M138" s="72">
        <f t="shared" si="115"/>
        <v>0</v>
      </c>
      <c r="N138" s="97">
        <f t="shared" si="115"/>
        <v>0</v>
      </c>
      <c r="O138" s="84">
        <f t="shared" si="115"/>
        <v>0</v>
      </c>
      <c r="P138" s="68">
        <f t="shared" si="115"/>
        <v>0</v>
      </c>
      <c r="Q138" s="28">
        <f t="shared" ref="Q138:Q139" si="116">G138+I138+K138+M138+O138</f>
        <v>0</v>
      </c>
      <c r="R138" s="20">
        <f t="shared" si="114"/>
        <v>0</v>
      </c>
    </row>
    <row r="139" spans="1:18" x14ac:dyDescent="0.2">
      <c r="A139" s="509"/>
      <c r="B139" s="7" t="s">
        <v>11</v>
      </c>
      <c r="C139" s="494"/>
      <c r="D139" s="419"/>
      <c r="E139" s="419"/>
      <c r="F139" s="419"/>
      <c r="G139" s="84">
        <f t="shared" si="115"/>
        <v>0</v>
      </c>
      <c r="H139" s="68">
        <f t="shared" si="115"/>
        <v>0</v>
      </c>
      <c r="I139" s="72">
        <f t="shared" si="115"/>
        <v>0</v>
      </c>
      <c r="J139" s="97">
        <f t="shared" si="115"/>
        <v>0</v>
      </c>
      <c r="K139" s="84">
        <f t="shared" si="115"/>
        <v>0</v>
      </c>
      <c r="L139" s="68">
        <f t="shared" si="115"/>
        <v>0</v>
      </c>
      <c r="M139" s="72">
        <f t="shared" si="115"/>
        <v>0</v>
      </c>
      <c r="N139" s="97">
        <f t="shared" si="115"/>
        <v>0</v>
      </c>
      <c r="O139" s="84">
        <f t="shared" si="115"/>
        <v>0</v>
      </c>
      <c r="P139" s="68">
        <f t="shared" si="115"/>
        <v>0</v>
      </c>
      <c r="Q139" s="102">
        <f t="shared" si="116"/>
        <v>0</v>
      </c>
      <c r="R139" s="20">
        <f t="shared" si="114"/>
        <v>0</v>
      </c>
    </row>
    <row r="140" spans="1:18" ht="11.45" customHeight="1" thickBot="1" x14ac:dyDescent="0.25">
      <c r="A140" s="513"/>
      <c r="B140" s="8" t="s">
        <v>12</v>
      </c>
      <c r="C140" s="495"/>
      <c r="D140" s="420"/>
      <c r="E140" s="420"/>
      <c r="F140" s="420"/>
      <c r="G140" s="85">
        <f>G137+G138+G139</f>
        <v>0</v>
      </c>
      <c r="H140" s="86">
        <f t="shared" ref="H140:R140" si="117">H137+H138+H139</f>
        <v>0</v>
      </c>
      <c r="I140" s="73">
        <f t="shared" si="117"/>
        <v>0</v>
      </c>
      <c r="J140" s="98">
        <f t="shared" si="117"/>
        <v>0</v>
      </c>
      <c r="K140" s="85">
        <f t="shared" si="117"/>
        <v>0</v>
      </c>
      <c r="L140" s="86">
        <f t="shared" si="117"/>
        <v>0</v>
      </c>
      <c r="M140" s="73">
        <f t="shared" si="117"/>
        <v>0</v>
      </c>
      <c r="N140" s="98">
        <f t="shared" si="117"/>
        <v>0</v>
      </c>
      <c r="O140" s="85">
        <f t="shared" si="117"/>
        <v>0</v>
      </c>
      <c r="P140" s="86">
        <f t="shared" si="117"/>
        <v>0</v>
      </c>
      <c r="Q140" s="77">
        <f t="shared" si="117"/>
        <v>0</v>
      </c>
      <c r="R140" s="10">
        <f t="shared" si="117"/>
        <v>0</v>
      </c>
    </row>
    <row r="141" spans="1:18" ht="13.15" customHeight="1" x14ac:dyDescent="0.2">
      <c r="A141" s="133" t="s">
        <v>1</v>
      </c>
      <c r="B141" s="55"/>
      <c r="C141" s="56"/>
      <c r="D141" s="55"/>
      <c r="E141" s="55"/>
      <c r="F141" s="55"/>
      <c r="G141" s="87"/>
      <c r="H141" s="56"/>
      <c r="I141" s="55"/>
      <c r="J141" s="55"/>
      <c r="K141" s="87"/>
      <c r="L141" s="56"/>
      <c r="M141" s="55"/>
      <c r="N141" s="55"/>
      <c r="O141" s="87"/>
      <c r="P141" s="56"/>
      <c r="Q141" s="55"/>
      <c r="R141" s="56"/>
    </row>
    <row r="142" spans="1:18" ht="13.15" customHeight="1" x14ac:dyDescent="0.2">
      <c r="A142" s="134" t="s">
        <v>51</v>
      </c>
      <c r="B142" s="28" t="s">
        <v>30</v>
      </c>
      <c r="C142" s="131" t="s">
        <v>30</v>
      </c>
      <c r="D142" s="421"/>
      <c r="E142" s="421"/>
      <c r="F142" s="421"/>
      <c r="G142" s="30" t="s">
        <v>30</v>
      </c>
      <c r="H142" s="20">
        <f>Ф_2!H215</f>
        <v>0</v>
      </c>
      <c r="I142" s="30" t="s">
        <v>30</v>
      </c>
      <c r="J142" s="20">
        <f>Ф_2!J215</f>
        <v>0</v>
      </c>
      <c r="K142" s="30" t="s">
        <v>30</v>
      </c>
      <c r="L142" s="20">
        <f>Ф_2!L215</f>
        <v>0</v>
      </c>
      <c r="M142" s="30" t="s">
        <v>30</v>
      </c>
      <c r="N142" s="20">
        <f>Ф_2!N215</f>
        <v>0</v>
      </c>
      <c r="O142" s="30" t="s">
        <v>30</v>
      </c>
      <c r="P142" s="20">
        <f>Ф_2!P215</f>
        <v>0</v>
      </c>
      <c r="Q142" s="30" t="s">
        <v>30</v>
      </c>
      <c r="R142" s="20">
        <f>H142+J142+L142+N142+P142</f>
        <v>0</v>
      </c>
    </row>
    <row r="143" spans="1:18" ht="13.15" customHeight="1" x14ac:dyDescent="0.2">
      <c r="A143" s="134" t="s">
        <v>52</v>
      </c>
      <c r="B143" s="28" t="s">
        <v>30</v>
      </c>
      <c r="C143" s="131" t="s">
        <v>30</v>
      </c>
      <c r="D143" s="421"/>
      <c r="E143" s="421"/>
      <c r="F143" s="421"/>
      <c r="G143" s="30" t="s">
        <v>30</v>
      </c>
      <c r="H143" s="20">
        <f>Ф_2!H216</f>
        <v>0</v>
      </c>
      <c r="I143" s="30" t="s">
        <v>30</v>
      </c>
      <c r="J143" s="20">
        <f>Ф_2!J216</f>
        <v>0</v>
      </c>
      <c r="K143" s="30" t="s">
        <v>30</v>
      </c>
      <c r="L143" s="20">
        <f>Ф_2!L216</f>
        <v>0</v>
      </c>
      <c r="M143" s="30" t="s">
        <v>30</v>
      </c>
      <c r="N143" s="20">
        <f>Ф_2!N216</f>
        <v>0</v>
      </c>
      <c r="O143" s="30" t="s">
        <v>30</v>
      </c>
      <c r="P143" s="20">
        <f>Ф_2!P216</f>
        <v>0</v>
      </c>
      <c r="Q143" s="30" t="s">
        <v>30</v>
      </c>
      <c r="R143" s="20">
        <f t="shared" ref="R143:R144" si="118">H143+J143+L143+N143+P143</f>
        <v>0</v>
      </c>
    </row>
    <row r="144" spans="1:18" ht="13.15" customHeight="1" thickBot="1" x14ac:dyDescent="0.25">
      <c r="A144" s="135" t="s">
        <v>53</v>
      </c>
      <c r="B144" s="77" t="s">
        <v>30</v>
      </c>
      <c r="C144" s="132" t="s">
        <v>30</v>
      </c>
      <c r="D144" s="422"/>
      <c r="E144" s="422"/>
      <c r="F144" s="422"/>
      <c r="G144" s="88" t="s">
        <v>30</v>
      </c>
      <c r="H144" s="26">
        <f>Ф_2!H217</f>
        <v>0</v>
      </c>
      <c r="I144" s="88" t="s">
        <v>30</v>
      </c>
      <c r="J144" s="26">
        <f>Ф_2!J217</f>
        <v>0</v>
      </c>
      <c r="K144" s="88" t="s">
        <v>30</v>
      </c>
      <c r="L144" s="26">
        <f>Ф_2!L217</f>
        <v>0</v>
      </c>
      <c r="M144" s="88" t="s">
        <v>30</v>
      </c>
      <c r="N144" s="26">
        <f>Ф_2!N217</f>
        <v>0</v>
      </c>
      <c r="O144" s="88" t="s">
        <v>30</v>
      </c>
      <c r="P144" s="26">
        <f>Ф_2!P217</f>
        <v>0</v>
      </c>
      <c r="Q144" s="90" t="s">
        <v>30</v>
      </c>
      <c r="R144" s="10">
        <f t="shared" si="118"/>
        <v>0</v>
      </c>
    </row>
    <row r="145" spans="1:18" ht="13.15" customHeight="1" x14ac:dyDescent="0.2">
      <c r="A145" s="508" t="s">
        <v>8</v>
      </c>
      <c r="B145" s="15" t="s">
        <v>9</v>
      </c>
      <c r="C145" s="527" t="s">
        <v>16</v>
      </c>
      <c r="D145" s="424"/>
      <c r="E145" s="424"/>
      <c r="F145" s="424"/>
      <c r="G145" s="29">
        <f>G129+G114</f>
        <v>0</v>
      </c>
      <c r="H145" s="38">
        <f t="shared" ref="H145:P145" si="119">H129+H114</f>
        <v>0</v>
      </c>
      <c r="I145" s="29">
        <f t="shared" si="119"/>
        <v>0</v>
      </c>
      <c r="J145" s="23">
        <f t="shared" si="119"/>
        <v>0</v>
      </c>
      <c r="K145" s="76">
        <f t="shared" si="119"/>
        <v>0</v>
      </c>
      <c r="L145" s="38">
        <f t="shared" si="119"/>
        <v>0</v>
      </c>
      <c r="M145" s="29">
        <f t="shared" si="119"/>
        <v>0</v>
      </c>
      <c r="N145" s="23">
        <f t="shared" si="119"/>
        <v>0</v>
      </c>
      <c r="O145" s="76">
        <f t="shared" si="119"/>
        <v>0</v>
      </c>
      <c r="P145" s="23">
        <f t="shared" si="119"/>
        <v>0</v>
      </c>
      <c r="Q145" s="101">
        <f>G145+I145+K145+M145+O145</f>
        <v>0</v>
      </c>
      <c r="R145" s="23">
        <f t="shared" ref="R145" si="120">H145+J145+L145+N145+P145</f>
        <v>0</v>
      </c>
    </row>
    <row r="146" spans="1:18" ht="13.15" customHeight="1" x14ac:dyDescent="0.2">
      <c r="A146" s="509"/>
      <c r="B146" s="13" t="s">
        <v>10</v>
      </c>
      <c r="C146" s="528"/>
      <c r="D146" s="423"/>
      <c r="E146" s="423"/>
      <c r="F146" s="423"/>
      <c r="G146" s="30">
        <f t="shared" ref="G146:P146" si="121">G130+G115</f>
        <v>0</v>
      </c>
      <c r="H146" s="34">
        <f t="shared" si="121"/>
        <v>0</v>
      </c>
      <c r="I146" s="30">
        <f t="shared" si="121"/>
        <v>0</v>
      </c>
      <c r="J146" s="20">
        <f t="shared" si="121"/>
        <v>0</v>
      </c>
      <c r="K146" s="28">
        <f t="shared" si="121"/>
        <v>0</v>
      </c>
      <c r="L146" s="34">
        <f t="shared" si="121"/>
        <v>0</v>
      </c>
      <c r="M146" s="30">
        <f t="shared" si="121"/>
        <v>0</v>
      </c>
      <c r="N146" s="20">
        <f t="shared" si="121"/>
        <v>0</v>
      </c>
      <c r="O146" s="28">
        <f t="shared" si="121"/>
        <v>0</v>
      </c>
      <c r="P146" s="20">
        <f t="shared" si="121"/>
        <v>0</v>
      </c>
      <c r="Q146" s="28">
        <f t="shared" ref="Q146:R147" si="122">G146+I146+K146+M146+O146</f>
        <v>0</v>
      </c>
      <c r="R146" s="20">
        <f>H146+J146+L146+N146+P146</f>
        <v>0</v>
      </c>
    </row>
    <row r="147" spans="1:18" ht="13.15" customHeight="1" x14ac:dyDescent="0.2">
      <c r="A147" s="509"/>
      <c r="B147" s="13" t="s">
        <v>11</v>
      </c>
      <c r="C147" s="528"/>
      <c r="D147" s="423"/>
      <c r="E147" s="423"/>
      <c r="F147" s="423"/>
      <c r="G147" s="30">
        <f t="shared" ref="G147:P147" si="123">G131+G116</f>
        <v>0</v>
      </c>
      <c r="H147" s="34">
        <f t="shared" si="123"/>
        <v>0</v>
      </c>
      <c r="I147" s="30">
        <f t="shared" si="123"/>
        <v>0</v>
      </c>
      <c r="J147" s="20">
        <f t="shared" si="123"/>
        <v>0</v>
      </c>
      <c r="K147" s="28">
        <f t="shared" si="123"/>
        <v>0</v>
      </c>
      <c r="L147" s="34">
        <f t="shared" si="123"/>
        <v>0</v>
      </c>
      <c r="M147" s="30">
        <f t="shared" si="123"/>
        <v>0</v>
      </c>
      <c r="N147" s="20">
        <f t="shared" si="123"/>
        <v>0</v>
      </c>
      <c r="O147" s="28">
        <f t="shared" si="123"/>
        <v>0</v>
      </c>
      <c r="P147" s="20">
        <f t="shared" si="123"/>
        <v>0</v>
      </c>
      <c r="Q147" s="102">
        <f t="shared" si="122"/>
        <v>0</v>
      </c>
      <c r="R147" s="20">
        <f t="shared" si="122"/>
        <v>0</v>
      </c>
    </row>
    <row r="148" spans="1:18" ht="13.15" customHeight="1" thickBot="1" x14ac:dyDescent="0.25">
      <c r="A148" s="509"/>
      <c r="B148" s="14" t="s">
        <v>12</v>
      </c>
      <c r="C148" s="529"/>
      <c r="D148" s="425"/>
      <c r="E148" s="425"/>
      <c r="F148" s="425"/>
      <c r="G148" s="90">
        <f>G145+G146+G147</f>
        <v>0</v>
      </c>
      <c r="H148" s="39">
        <f t="shared" ref="H148:R148" si="124">H145+H146+H147</f>
        <v>0</v>
      </c>
      <c r="I148" s="90">
        <f t="shared" si="124"/>
        <v>0</v>
      </c>
      <c r="J148" s="10">
        <f t="shared" si="124"/>
        <v>0</v>
      </c>
      <c r="K148" s="77">
        <f t="shared" si="124"/>
        <v>0</v>
      </c>
      <c r="L148" s="39">
        <f t="shared" si="124"/>
        <v>0</v>
      </c>
      <c r="M148" s="90">
        <f t="shared" si="124"/>
        <v>0</v>
      </c>
      <c r="N148" s="10">
        <f t="shared" si="124"/>
        <v>0</v>
      </c>
      <c r="O148" s="77">
        <f t="shared" si="124"/>
        <v>0</v>
      </c>
      <c r="P148" s="10">
        <f t="shared" si="124"/>
        <v>0</v>
      </c>
      <c r="Q148" s="77">
        <f t="shared" si="124"/>
        <v>0</v>
      </c>
      <c r="R148" s="10">
        <f t="shared" si="124"/>
        <v>0</v>
      </c>
    </row>
    <row r="149" spans="1:18" ht="13.15" customHeight="1" x14ac:dyDescent="0.2">
      <c r="A149" s="509"/>
      <c r="B149" s="15" t="s">
        <v>9</v>
      </c>
      <c r="C149" s="527" t="s">
        <v>17</v>
      </c>
      <c r="D149" s="424"/>
      <c r="E149" s="424"/>
      <c r="F149" s="424"/>
      <c r="G149" s="29">
        <f>G118+G133</f>
        <v>0</v>
      </c>
      <c r="H149" s="38">
        <f t="shared" ref="H149:P149" si="125">H118+H133</f>
        <v>0</v>
      </c>
      <c r="I149" s="29">
        <f t="shared" si="125"/>
        <v>0</v>
      </c>
      <c r="J149" s="23">
        <f t="shared" si="125"/>
        <v>0</v>
      </c>
      <c r="K149" s="76">
        <f t="shared" si="125"/>
        <v>0</v>
      </c>
      <c r="L149" s="38">
        <f t="shared" si="125"/>
        <v>0</v>
      </c>
      <c r="M149" s="29">
        <f t="shared" si="125"/>
        <v>0</v>
      </c>
      <c r="N149" s="23">
        <f t="shared" si="125"/>
        <v>0</v>
      </c>
      <c r="O149" s="76">
        <f t="shared" si="125"/>
        <v>0</v>
      </c>
      <c r="P149" s="23">
        <f t="shared" si="125"/>
        <v>0</v>
      </c>
      <c r="Q149" s="101">
        <f>G149+I149+K149+M149+O149</f>
        <v>0</v>
      </c>
      <c r="R149" s="23">
        <f t="shared" ref="R149" si="126">H149+J149+L149+N149+P149</f>
        <v>0</v>
      </c>
    </row>
    <row r="150" spans="1:18" ht="13.15" customHeight="1" x14ac:dyDescent="0.2">
      <c r="A150" s="509"/>
      <c r="B150" s="13" t="s">
        <v>10</v>
      </c>
      <c r="C150" s="528"/>
      <c r="D150" s="423"/>
      <c r="E150" s="423"/>
      <c r="F150" s="423"/>
      <c r="G150" s="30">
        <f t="shared" ref="G150:P150" si="127">G119+G134</f>
        <v>0</v>
      </c>
      <c r="H150" s="34">
        <f t="shared" si="127"/>
        <v>0</v>
      </c>
      <c r="I150" s="30">
        <f t="shared" si="127"/>
        <v>0</v>
      </c>
      <c r="J150" s="20">
        <f t="shared" si="127"/>
        <v>0</v>
      </c>
      <c r="K150" s="28">
        <f t="shared" si="127"/>
        <v>0</v>
      </c>
      <c r="L150" s="34">
        <f t="shared" si="127"/>
        <v>0</v>
      </c>
      <c r="M150" s="30">
        <f t="shared" si="127"/>
        <v>0</v>
      </c>
      <c r="N150" s="20">
        <f t="shared" si="127"/>
        <v>0</v>
      </c>
      <c r="O150" s="28">
        <f t="shared" si="127"/>
        <v>0</v>
      </c>
      <c r="P150" s="20">
        <f t="shared" si="127"/>
        <v>0</v>
      </c>
      <c r="Q150" s="28">
        <f t="shared" ref="Q150:R151" si="128">G150+I150+K150+M150+O150</f>
        <v>0</v>
      </c>
      <c r="R150" s="20">
        <f>H150+J150+L150+N150+P150</f>
        <v>0</v>
      </c>
    </row>
    <row r="151" spans="1:18" ht="13.15" customHeight="1" x14ac:dyDescent="0.2">
      <c r="A151" s="509"/>
      <c r="B151" s="13" t="s">
        <v>11</v>
      </c>
      <c r="C151" s="528"/>
      <c r="D151" s="423"/>
      <c r="E151" s="423"/>
      <c r="F151" s="423"/>
      <c r="G151" s="30">
        <f t="shared" ref="G151:P151" si="129">G120+G135</f>
        <v>0</v>
      </c>
      <c r="H151" s="34">
        <f t="shared" si="129"/>
        <v>0</v>
      </c>
      <c r="I151" s="30">
        <f t="shared" si="129"/>
        <v>0</v>
      </c>
      <c r="J151" s="20">
        <f t="shared" si="129"/>
        <v>0</v>
      </c>
      <c r="K151" s="28">
        <f t="shared" si="129"/>
        <v>0</v>
      </c>
      <c r="L151" s="34">
        <f t="shared" si="129"/>
        <v>0</v>
      </c>
      <c r="M151" s="30">
        <f t="shared" si="129"/>
        <v>0</v>
      </c>
      <c r="N151" s="20">
        <f t="shared" si="129"/>
        <v>0</v>
      </c>
      <c r="O151" s="28">
        <f t="shared" si="129"/>
        <v>0</v>
      </c>
      <c r="P151" s="20">
        <f t="shared" si="129"/>
        <v>0</v>
      </c>
      <c r="Q151" s="102">
        <f t="shared" si="128"/>
        <v>0</v>
      </c>
      <c r="R151" s="20">
        <f t="shared" si="128"/>
        <v>0</v>
      </c>
    </row>
    <row r="152" spans="1:18" ht="13.15" customHeight="1" thickBot="1" x14ac:dyDescent="0.25">
      <c r="A152" s="513"/>
      <c r="B152" s="14" t="s">
        <v>12</v>
      </c>
      <c r="C152" s="529"/>
      <c r="D152" s="425"/>
      <c r="E152" s="425"/>
      <c r="F152" s="425"/>
      <c r="G152" s="90">
        <f>G149+G150+G151</f>
        <v>0</v>
      </c>
      <c r="H152" s="39">
        <f t="shared" ref="H152:R152" si="130">H149+H150+H151</f>
        <v>0</v>
      </c>
      <c r="I152" s="90">
        <f t="shared" si="130"/>
        <v>0</v>
      </c>
      <c r="J152" s="10">
        <f t="shared" si="130"/>
        <v>0</v>
      </c>
      <c r="K152" s="77">
        <f t="shared" si="130"/>
        <v>0</v>
      </c>
      <c r="L152" s="39">
        <f t="shared" si="130"/>
        <v>0</v>
      </c>
      <c r="M152" s="90">
        <f t="shared" si="130"/>
        <v>0</v>
      </c>
      <c r="N152" s="10">
        <f t="shared" si="130"/>
        <v>0</v>
      </c>
      <c r="O152" s="77">
        <f t="shared" si="130"/>
        <v>0</v>
      </c>
      <c r="P152" s="10">
        <f t="shared" si="130"/>
        <v>0</v>
      </c>
      <c r="Q152" s="77">
        <f t="shared" si="130"/>
        <v>0</v>
      </c>
      <c r="R152" s="10">
        <f t="shared" si="130"/>
        <v>0</v>
      </c>
    </row>
    <row r="153" spans="1:18" ht="11.45" customHeight="1" thickBot="1" x14ac:dyDescent="0.25">
      <c r="A153" s="111">
        <v>1</v>
      </c>
      <c r="B153" s="106">
        <v>2</v>
      </c>
      <c r="C153" s="112">
        <v>3</v>
      </c>
      <c r="D153" s="112"/>
      <c r="E153" s="112"/>
      <c r="F153" s="112"/>
      <c r="G153" s="106">
        <v>4</v>
      </c>
      <c r="H153" s="108">
        <v>5</v>
      </c>
      <c r="I153" s="113">
        <v>6</v>
      </c>
      <c r="J153" s="108">
        <v>7</v>
      </c>
      <c r="K153" s="114">
        <v>8</v>
      </c>
      <c r="L153" s="108">
        <v>9</v>
      </c>
      <c r="M153" s="113">
        <v>10</v>
      </c>
      <c r="N153" s="108">
        <v>11</v>
      </c>
      <c r="O153" s="114">
        <v>12</v>
      </c>
      <c r="P153" s="108">
        <v>13</v>
      </c>
      <c r="Q153" s="106">
        <v>14</v>
      </c>
      <c r="R153" s="115">
        <v>15</v>
      </c>
    </row>
    <row r="154" spans="1:18" ht="13.15" customHeight="1" x14ac:dyDescent="0.2">
      <c r="A154" s="508" t="s">
        <v>8</v>
      </c>
      <c r="B154" s="15" t="s">
        <v>9</v>
      </c>
      <c r="C154" s="487" t="s">
        <v>18</v>
      </c>
      <c r="D154" s="424"/>
      <c r="E154" s="424"/>
      <c r="F154" s="424"/>
      <c r="G154" s="29">
        <f>G145+G149</f>
        <v>0</v>
      </c>
      <c r="H154" s="23">
        <f t="shared" ref="H154:P156" si="131">H145+H149</f>
        <v>0</v>
      </c>
      <c r="I154" s="76">
        <f t="shared" si="131"/>
        <v>0</v>
      </c>
      <c r="J154" s="38">
        <f t="shared" si="131"/>
        <v>0</v>
      </c>
      <c r="K154" s="29">
        <f t="shared" si="131"/>
        <v>0</v>
      </c>
      <c r="L154" s="23">
        <f t="shared" si="131"/>
        <v>0</v>
      </c>
      <c r="M154" s="76">
        <f t="shared" si="131"/>
        <v>0</v>
      </c>
      <c r="N154" s="38">
        <f t="shared" si="131"/>
        <v>0</v>
      </c>
      <c r="O154" s="29">
        <f t="shared" si="131"/>
        <v>0</v>
      </c>
      <c r="P154" s="23">
        <f t="shared" si="131"/>
        <v>0</v>
      </c>
      <c r="Q154" s="101">
        <f>G154+I154+K154+M154+O154</f>
        <v>0</v>
      </c>
      <c r="R154" s="23">
        <f t="shared" ref="R154:R156" si="132">H154+J154+L154+N154+P154</f>
        <v>0</v>
      </c>
    </row>
    <row r="155" spans="1:18" x14ac:dyDescent="0.2">
      <c r="A155" s="509"/>
      <c r="B155" s="13" t="s">
        <v>10</v>
      </c>
      <c r="C155" s="488"/>
      <c r="D155" s="423"/>
      <c r="E155" s="423"/>
      <c r="F155" s="423"/>
      <c r="G155" s="30">
        <f t="shared" ref="G155:P156" si="133">G146+G150</f>
        <v>0</v>
      </c>
      <c r="H155" s="20">
        <f t="shared" si="133"/>
        <v>0</v>
      </c>
      <c r="I155" s="28">
        <f t="shared" si="133"/>
        <v>0</v>
      </c>
      <c r="J155" s="34">
        <f t="shared" si="131"/>
        <v>0</v>
      </c>
      <c r="K155" s="30">
        <f t="shared" si="131"/>
        <v>0</v>
      </c>
      <c r="L155" s="20">
        <f t="shared" si="131"/>
        <v>0</v>
      </c>
      <c r="M155" s="28">
        <f t="shared" si="131"/>
        <v>0</v>
      </c>
      <c r="N155" s="34">
        <f t="shared" si="131"/>
        <v>0</v>
      </c>
      <c r="O155" s="30">
        <f t="shared" si="131"/>
        <v>0</v>
      </c>
      <c r="P155" s="20">
        <f t="shared" si="133"/>
        <v>0</v>
      </c>
      <c r="Q155" s="28">
        <f t="shared" ref="Q155:Q156" si="134">G155+I155+K155+M155+O155</f>
        <v>0</v>
      </c>
      <c r="R155" s="20">
        <f t="shared" si="132"/>
        <v>0</v>
      </c>
    </row>
    <row r="156" spans="1:18" x14ac:dyDescent="0.2">
      <c r="A156" s="509"/>
      <c r="B156" s="13" t="s">
        <v>11</v>
      </c>
      <c r="C156" s="488"/>
      <c r="D156" s="423"/>
      <c r="E156" s="423"/>
      <c r="F156" s="423"/>
      <c r="G156" s="30">
        <f t="shared" si="133"/>
        <v>0</v>
      </c>
      <c r="H156" s="20">
        <f t="shared" si="133"/>
        <v>0</v>
      </c>
      <c r="I156" s="28">
        <f t="shared" si="133"/>
        <v>0</v>
      </c>
      <c r="J156" s="34">
        <f t="shared" si="131"/>
        <v>0</v>
      </c>
      <c r="K156" s="30">
        <f t="shared" si="131"/>
        <v>0</v>
      </c>
      <c r="L156" s="20">
        <f t="shared" si="131"/>
        <v>0</v>
      </c>
      <c r="M156" s="28">
        <f t="shared" si="131"/>
        <v>0</v>
      </c>
      <c r="N156" s="34">
        <f t="shared" si="131"/>
        <v>0</v>
      </c>
      <c r="O156" s="30">
        <f t="shared" si="131"/>
        <v>0</v>
      </c>
      <c r="P156" s="20">
        <f t="shared" si="133"/>
        <v>0</v>
      </c>
      <c r="Q156" s="102">
        <f t="shared" si="134"/>
        <v>0</v>
      </c>
      <c r="R156" s="20">
        <f t="shared" si="132"/>
        <v>0</v>
      </c>
    </row>
    <row r="157" spans="1:18" ht="12.75" thickBot="1" x14ac:dyDescent="0.25">
      <c r="A157" s="513"/>
      <c r="B157" s="14" t="s">
        <v>12</v>
      </c>
      <c r="C157" s="489"/>
      <c r="D157" s="423"/>
      <c r="E157" s="423"/>
      <c r="F157" s="423"/>
      <c r="G157" s="88">
        <f>G154+G155+G156</f>
        <v>0</v>
      </c>
      <c r="H157" s="26">
        <f t="shared" ref="H157:R157" si="135">H154+H155+H156</f>
        <v>0</v>
      </c>
      <c r="I157" s="77">
        <f t="shared" si="135"/>
        <v>0</v>
      </c>
      <c r="J157" s="39">
        <f t="shared" si="135"/>
        <v>0</v>
      </c>
      <c r="K157" s="90">
        <f t="shared" si="135"/>
        <v>0</v>
      </c>
      <c r="L157" s="10">
        <f t="shared" si="135"/>
        <v>0</v>
      </c>
      <c r="M157" s="77">
        <f t="shared" si="135"/>
        <v>0</v>
      </c>
      <c r="N157" s="39">
        <f t="shared" si="135"/>
        <v>0</v>
      </c>
      <c r="O157" s="90">
        <f t="shared" si="135"/>
        <v>0</v>
      </c>
      <c r="P157" s="10">
        <f t="shared" si="135"/>
        <v>0</v>
      </c>
      <c r="Q157" s="77">
        <f t="shared" si="135"/>
        <v>0</v>
      </c>
      <c r="R157" s="10">
        <f t="shared" si="135"/>
        <v>0</v>
      </c>
    </row>
    <row r="158" spans="1:18" ht="12" customHeight="1" x14ac:dyDescent="0.2">
      <c r="A158" s="508" t="s">
        <v>14</v>
      </c>
      <c r="B158" s="15" t="s">
        <v>9</v>
      </c>
      <c r="C158" s="527" t="s">
        <v>16</v>
      </c>
      <c r="D158" s="424"/>
      <c r="E158" s="424"/>
      <c r="F158" s="424"/>
      <c r="G158" s="29">
        <f t="shared" ref="G158:P158" si="136">G145+G129+G114+G98+G70+G55+G26+G11</f>
        <v>0</v>
      </c>
      <c r="H158" s="23">
        <f t="shared" si="136"/>
        <v>0</v>
      </c>
      <c r="I158" s="29">
        <f t="shared" si="136"/>
        <v>0</v>
      </c>
      <c r="J158" s="23">
        <f t="shared" si="136"/>
        <v>0</v>
      </c>
      <c r="K158" s="29">
        <f t="shared" si="136"/>
        <v>0</v>
      </c>
      <c r="L158" s="23">
        <f t="shared" si="136"/>
        <v>0</v>
      </c>
      <c r="M158" s="29">
        <f t="shared" si="136"/>
        <v>0</v>
      </c>
      <c r="N158" s="23">
        <f t="shared" si="136"/>
        <v>0</v>
      </c>
      <c r="O158" s="29">
        <f t="shared" si="136"/>
        <v>0</v>
      </c>
      <c r="P158" s="23">
        <f t="shared" si="136"/>
        <v>0</v>
      </c>
      <c r="Q158" s="101">
        <f>G158+I158+K158+M158+O158</f>
        <v>0</v>
      </c>
      <c r="R158" s="23">
        <f>H158+J158+L158+N158+P1956</f>
        <v>0</v>
      </c>
    </row>
    <row r="159" spans="1:18" x14ac:dyDescent="0.2">
      <c r="A159" s="509"/>
      <c r="B159" s="13" t="s">
        <v>10</v>
      </c>
      <c r="C159" s="528"/>
      <c r="D159" s="423"/>
      <c r="E159" s="423"/>
      <c r="F159" s="423"/>
      <c r="G159" s="30">
        <f t="shared" ref="G159:P159" si="137">G146+G130+G115+G99+G71+G56+G27+G12</f>
        <v>0</v>
      </c>
      <c r="H159" s="20">
        <f t="shared" si="137"/>
        <v>0</v>
      </c>
      <c r="I159" s="30">
        <f t="shared" si="137"/>
        <v>0</v>
      </c>
      <c r="J159" s="20">
        <f t="shared" si="137"/>
        <v>0</v>
      </c>
      <c r="K159" s="30">
        <f t="shared" si="137"/>
        <v>0</v>
      </c>
      <c r="L159" s="20">
        <f t="shared" si="137"/>
        <v>0</v>
      </c>
      <c r="M159" s="30">
        <f t="shared" si="137"/>
        <v>0</v>
      </c>
      <c r="N159" s="20">
        <f t="shared" si="137"/>
        <v>0</v>
      </c>
      <c r="O159" s="30">
        <f t="shared" si="137"/>
        <v>0</v>
      </c>
      <c r="P159" s="20">
        <f t="shared" si="137"/>
        <v>0</v>
      </c>
      <c r="Q159" s="28">
        <f t="shared" ref="Q159:Q160" si="138">G159+I159+K159+M159+O159</f>
        <v>0</v>
      </c>
      <c r="R159" s="20">
        <f>H159+J159+L159+N159+P1957</f>
        <v>0</v>
      </c>
    </row>
    <row r="160" spans="1:18" x14ac:dyDescent="0.2">
      <c r="A160" s="509"/>
      <c r="B160" s="13" t="s">
        <v>11</v>
      </c>
      <c r="C160" s="528"/>
      <c r="D160" s="423"/>
      <c r="E160" s="423"/>
      <c r="F160" s="423"/>
      <c r="G160" s="30">
        <f t="shared" ref="G160:P160" si="139">G147+G131+G116+G100+G72+G57+G28+G13</f>
        <v>0</v>
      </c>
      <c r="H160" s="20">
        <f t="shared" si="139"/>
        <v>0</v>
      </c>
      <c r="I160" s="30">
        <f t="shared" si="139"/>
        <v>0</v>
      </c>
      <c r="J160" s="20">
        <f t="shared" si="139"/>
        <v>0</v>
      </c>
      <c r="K160" s="30">
        <f t="shared" si="139"/>
        <v>0</v>
      </c>
      <c r="L160" s="20">
        <f t="shared" si="139"/>
        <v>0</v>
      </c>
      <c r="M160" s="30">
        <f t="shared" si="139"/>
        <v>0</v>
      </c>
      <c r="N160" s="20">
        <f t="shared" si="139"/>
        <v>0</v>
      </c>
      <c r="O160" s="30">
        <f t="shared" si="139"/>
        <v>0</v>
      </c>
      <c r="P160" s="20">
        <f t="shared" si="139"/>
        <v>0</v>
      </c>
      <c r="Q160" s="102">
        <f t="shared" si="138"/>
        <v>0</v>
      </c>
      <c r="R160" s="20">
        <f>H160+J160+L160+N160+P1958</f>
        <v>0</v>
      </c>
    </row>
    <row r="161" spans="1:18" ht="12.75" thickBot="1" x14ac:dyDescent="0.25">
      <c r="A161" s="509"/>
      <c r="B161" s="14" t="s">
        <v>12</v>
      </c>
      <c r="C161" s="529"/>
      <c r="D161" s="423"/>
      <c r="E161" s="423"/>
      <c r="F161" s="423"/>
      <c r="G161" s="88">
        <f>G158+G159+G160</f>
        <v>0</v>
      </c>
      <c r="H161" s="26">
        <f t="shared" ref="H161:R161" si="140">H158+H159+H160</f>
        <v>0</v>
      </c>
      <c r="I161" s="88">
        <f>I158+I159+I160</f>
        <v>0</v>
      </c>
      <c r="J161" s="26">
        <f t="shared" ref="J161" si="141">J158+J159+J160</f>
        <v>0</v>
      </c>
      <c r="K161" s="88">
        <f>K158+K159+K160</f>
        <v>0</v>
      </c>
      <c r="L161" s="26">
        <f t="shared" ref="L161" si="142">L158+L159+L160</f>
        <v>0</v>
      </c>
      <c r="M161" s="88">
        <f>M158+M159+M160</f>
        <v>0</v>
      </c>
      <c r="N161" s="26">
        <f t="shared" ref="N161" si="143">N158+N159+N160</f>
        <v>0</v>
      </c>
      <c r="O161" s="88">
        <f>O158+O159+O160</f>
        <v>0</v>
      </c>
      <c r="P161" s="26">
        <f t="shared" ref="P161" si="144">P158+P159+P160</f>
        <v>0</v>
      </c>
      <c r="Q161" s="77">
        <f t="shared" si="140"/>
        <v>0</v>
      </c>
      <c r="R161" s="10">
        <f t="shared" si="140"/>
        <v>0</v>
      </c>
    </row>
    <row r="162" spans="1:18" x14ac:dyDescent="0.2">
      <c r="A162" s="509"/>
      <c r="B162" s="15" t="s">
        <v>9</v>
      </c>
      <c r="C162" s="527" t="s">
        <v>17</v>
      </c>
      <c r="D162" s="424"/>
      <c r="E162" s="424"/>
      <c r="F162" s="424"/>
      <c r="G162" s="29">
        <f t="shared" ref="G162:P162" si="145">G133+G118+G103+G74+G59+G30+G15</f>
        <v>0</v>
      </c>
      <c r="H162" s="23">
        <f t="shared" si="145"/>
        <v>0</v>
      </c>
      <c r="I162" s="29">
        <f t="shared" si="145"/>
        <v>0</v>
      </c>
      <c r="J162" s="23">
        <f t="shared" si="145"/>
        <v>0</v>
      </c>
      <c r="K162" s="29">
        <f t="shared" si="145"/>
        <v>0</v>
      </c>
      <c r="L162" s="23">
        <f t="shared" si="145"/>
        <v>0</v>
      </c>
      <c r="M162" s="29">
        <f t="shared" si="145"/>
        <v>0</v>
      </c>
      <c r="N162" s="23">
        <f t="shared" si="145"/>
        <v>0</v>
      </c>
      <c r="O162" s="29">
        <f t="shared" si="145"/>
        <v>0</v>
      </c>
      <c r="P162" s="23">
        <f t="shared" si="145"/>
        <v>0</v>
      </c>
      <c r="Q162" s="101">
        <f>G162+I162+K162+M162+O162</f>
        <v>0</v>
      </c>
      <c r="R162" s="23">
        <f>H162+J162+L162+N162+P1960</f>
        <v>0</v>
      </c>
    </row>
    <row r="163" spans="1:18" x14ac:dyDescent="0.2">
      <c r="A163" s="509"/>
      <c r="B163" s="13" t="s">
        <v>10</v>
      </c>
      <c r="C163" s="528"/>
      <c r="D163" s="423"/>
      <c r="E163" s="423"/>
      <c r="F163" s="423"/>
      <c r="G163" s="30">
        <f t="shared" ref="G163:P163" si="146">G134+G119+G104+G75+G60+G31+G16</f>
        <v>0</v>
      </c>
      <c r="H163" s="20">
        <f t="shared" si="146"/>
        <v>0</v>
      </c>
      <c r="I163" s="30">
        <f t="shared" si="146"/>
        <v>0</v>
      </c>
      <c r="J163" s="20">
        <f t="shared" si="146"/>
        <v>0</v>
      </c>
      <c r="K163" s="30">
        <f t="shared" si="146"/>
        <v>0</v>
      </c>
      <c r="L163" s="20">
        <f t="shared" si="146"/>
        <v>0</v>
      </c>
      <c r="M163" s="30">
        <f t="shared" si="146"/>
        <v>0</v>
      </c>
      <c r="N163" s="20">
        <f t="shared" si="146"/>
        <v>0</v>
      </c>
      <c r="O163" s="30">
        <f t="shared" si="146"/>
        <v>0</v>
      </c>
      <c r="P163" s="20">
        <f t="shared" si="146"/>
        <v>0</v>
      </c>
      <c r="Q163" s="28">
        <f t="shared" ref="Q163:Q164" si="147">G163+I163+K163+M163+O163</f>
        <v>0</v>
      </c>
      <c r="R163" s="20">
        <f>H163+J163+L163+N163+P1961</f>
        <v>0</v>
      </c>
    </row>
    <row r="164" spans="1:18" x14ac:dyDescent="0.2">
      <c r="A164" s="509"/>
      <c r="B164" s="13" t="s">
        <v>11</v>
      </c>
      <c r="C164" s="528"/>
      <c r="D164" s="423"/>
      <c r="E164" s="423"/>
      <c r="F164" s="423"/>
      <c r="G164" s="30">
        <f t="shared" ref="G164:P164" si="148">G135+G120+G105+G76+G61+G32+G17</f>
        <v>0</v>
      </c>
      <c r="H164" s="20">
        <f t="shared" si="148"/>
        <v>0</v>
      </c>
      <c r="I164" s="30">
        <f t="shared" si="148"/>
        <v>0</v>
      </c>
      <c r="J164" s="20">
        <f t="shared" si="148"/>
        <v>0</v>
      </c>
      <c r="K164" s="30">
        <f t="shared" si="148"/>
        <v>0</v>
      </c>
      <c r="L164" s="20">
        <f t="shared" si="148"/>
        <v>0</v>
      </c>
      <c r="M164" s="30">
        <f t="shared" si="148"/>
        <v>0</v>
      </c>
      <c r="N164" s="20">
        <f t="shared" si="148"/>
        <v>0</v>
      </c>
      <c r="O164" s="30">
        <f t="shared" si="148"/>
        <v>0</v>
      </c>
      <c r="P164" s="20">
        <f t="shared" si="148"/>
        <v>0</v>
      </c>
      <c r="Q164" s="102">
        <f t="shared" si="147"/>
        <v>0</v>
      </c>
      <c r="R164" s="20">
        <f>H164+J164+L164+N164+P1962</f>
        <v>0</v>
      </c>
    </row>
    <row r="165" spans="1:18" ht="12.75" thickBot="1" x14ac:dyDescent="0.25">
      <c r="A165" s="509"/>
      <c r="B165" s="14" t="s">
        <v>12</v>
      </c>
      <c r="C165" s="529"/>
      <c r="D165" s="425"/>
      <c r="E165" s="425"/>
      <c r="F165" s="425"/>
      <c r="G165" s="90">
        <f>G162+G163+G164</f>
        <v>0</v>
      </c>
      <c r="H165" s="10">
        <f t="shared" ref="H165:R165" si="149">H162+H163+H164</f>
        <v>0</v>
      </c>
      <c r="I165" s="90">
        <f>I162+I163+I164</f>
        <v>0</v>
      </c>
      <c r="J165" s="10">
        <f t="shared" ref="J165" si="150">J162+J163+J164</f>
        <v>0</v>
      </c>
      <c r="K165" s="90">
        <f>K162+K163+K164</f>
        <v>0</v>
      </c>
      <c r="L165" s="10">
        <f t="shared" ref="L165" si="151">L162+L163+L164</f>
        <v>0</v>
      </c>
      <c r="M165" s="90">
        <f>M162+M163+M164</f>
        <v>0</v>
      </c>
      <c r="N165" s="10">
        <f t="shared" ref="N165" si="152">N162+N163+N164</f>
        <v>0</v>
      </c>
      <c r="O165" s="90">
        <f>O162+O163+O164</f>
        <v>0</v>
      </c>
      <c r="P165" s="10">
        <f t="shared" ref="P165" si="153">P162+P163+P164</f>
        <v>0</v>
      </c>
      <c r="Q165" s="77">
        <f t="shared" si="149"/>
        <v>0</v>
      </c>
      <c r="R165" s="10">
        <f t="shared" si="149"/>
        <v>0</v>
      </c>
    </row>
    <row r="166" spans="1:18" x14ac:dyDescent="0.2">
      <c r="A166" s="509"/>
      <c r="B166" s="15" t="s">
        <v>9</v>
      </c>
      <c r="C166" s="527" t="s">
        <v>18</v>
      </c>
      <c r="D166" s="424"/>
      <c r="E166" s="424"/>
      <c r="F166" s="424"/>
      <c r="G166" s="29">
        <f>G158+G162</f>
        <v>0</v>
      </c>
      <c r="H166" s="23">
        <f t="shared" ref="H166:P166" si="154">H158+H162</f>
        <v>0</v>
      </c>
      <c r="I166" s="76">
        <f t="shared" si="154"/>
        <v>0</v>
      </c>
      <c r="J166" s="38">
        <f t="shared" si="154"/>
        <v>0</v>
      </c>
      <c r="K166" s="29">
        <f t="shared" si="154"/>
        <v>0</v>
      </c>
      <c r="L166" s="23">
        <f t="shared" si="154"/>
        <v>0</v>
      </c>
      <c r="M166" s="76">
        <f t="shared" si="154"/>
        <v>0</v>
      </c>
      <c r="N166" s="38">
        <f t="shared" si="154"/>
        <v>0</v>
      </c>
      <c r="O166" s="29">
        <f t="shared" si="154"/>
        <v>0</v>
      </c>
      <c r="P166" s="23">
        <f t="shared" si="154"/>
        <v>0</v>
      </c>
      <c r="Q166" s="101">
        <f>G166+I166+K166+M166+O166</f>
        <v>0</v>
      </c>
      <c r="R166" s="23">
        <f>H166+J166+L166+N166+P1964</f>
        <v>0</v>
      </c>
    </row>
    <row r="167" spans="1:18" x14ac:dyDescent="0.2">
      <c r="A167" s="509"/>
      <c r="B167" s="13" t="s">
        <v>10</v>
      </c>
      <c r="C167" s="528"/>
      <c r="D167" s="423"/>
      <c r="E167" s="423"/>
      <c r="F167" s="423"/>
      <c r="G167" s="30">
        <f t="shared" ref="G167:P168" si="155">G159+G163</f>
        <v>0</v>
      </c>
      <c r="H167" s="20">
        <f t="shared" si="155"/>
        <v>0</v>
      </c>
      <c r="I167" s="28">
        <f t="shared" si="155"/>
        <v>0</v>
      </c>
      <c r="J167" s="34">
        <f t="shared" si="155"/>
        <v>0</v>
      </c>
      <c r="K167" s="30">
        <f t="shared" si="155"/>
        <v>0</v>
      </c>
      <c r="L167" s="20">
        <f t="shared" si="155"/>
        <v>0</v>
      </c>
      <c r="M167" s="28">
        <f t="shared" si="155"/>
        <v>0</v>
      </c>
      <c r="N167" s="34">
        <f t="shared" si="155"/>
        <v>0</v>
      </c>
      <c r="O167" s="30">
        <f t="shared" si="155"/>
        <v>0</v>
      </c>
      <c r="P167" s="20">
        <f t="shared" si="155"/>
        <v>0</v>
      </c>
      <c r="Q167" s="28">
        <f t="shared" ref="Q167:Q168" si="156">G167+I167+K167+M167+O167</f>
        <v>0</v>
      </c>
      <c r="R167" s="20">
        <f>H167+J167+L167+N167+P1965</f>
        <v>0</v>
      </c>
    </row>
    <row r="168" spans="1:18" x14ac:dyDescent="0.2">
      <c r="A168" s="509"/>
      <c r="B168" s="13" t="s">
        <v>11</v>
      </c>
      <c r="C168" s="528"/>
      <c r="D168" s="423"/>
      <c r="E168" s="423"/>
      <c r="F168" s="423"/>
      <c r="G168" s="30">
        <f t="shared" si="155"/>
        <v>0</v>
      </c>
      <c r="H168" s="20">
        <f t="shared" si="155"/>
        <v>0</v>
      </c>
      <c r="I168" s="28">
        <f t="shared" si="155"/>
        <v>0</v>
      </c>
      <c r="J168" s="34">
        <f t="shared" si="155"/>
        <v>0</v>
      </c>
      <c r="K168" s="30">
        <f t="shared" si="155"/>
        <v>0</v>
      </c>
      <c r="L168" s="20">
        <f t="shared" si="155"/>
        <v>0</v>
      </c>
      <c r="M168" s="28">
        <f t="shared" si="155"/>
        <v>0</v>
      </c>
      <c r="N168" s="34">
        <f t="shared" si="155"/>
        <v>0</v>
      </c>
      <c r="O168" s="30">
        <f t="shared" si="155"/>
        <v>0</v>
      </c>
      <c r="P168" s="20">
        <f t="shared" si="155"/>
        <v>0</v>
      </c>
      <c r="Q168" s="102">
        <f t="shared" si="156"/>
        <v>0</v>
      </c>
      <c r="R168" s="20">
        <f>H168+J168+L168+N168+P1966</f>
        <v>0</v>
      </c>
    </row>
    <row r="169" spans="1:18" ht="12.75" thickBot="1" x14ac:dyDescent="0.25">
      <c r="A169" s="513"/>
      <c r="B169" s="14" t="s">
        <v>12</v>
      </c>
      <c r="C169" s="529"/>
      <c r="D169" s="425"/>
      <c r="E169" s="425"/>
      <c r="F169" s="425"/>
      <c r="G169" s="90">
        <f>G166+G167+G168</f>
        <v>0</v>
      </c>
      <c r="H169" s="10">
        <f t="shared" ref="H169:R169" si="157">H166+H167+H168</f>
        <v>0</v>
      </c>
      <c r="I169" s="77">
        <f t="shared" si="157"/>
        <v>0</v>
      </c>
      <c r="J169" s="39">
        <f t="shared" si="157"/>
        <v>0</v>
      </c>
      <c r="K169" s="90">
        <f t="shared" si="157"/>
        <v>0</v>
      </c>
      <c r="L169" s="10">
        <f t="shared" si="157"/>
        <v>0</v>
      </c>
      <c r="M169" s="77">
        <f t="shared" si="157"/>
        <v>0</v>
      </c>
      <c r="N169" s="39">
        <f t="shared" si="157"/>
        <v>0</v>
      </c>
      <c r="O169" s="90">
        <f t="shared" si="157"/>
        <v>0</v>
      </c>
      <c r="P169" s="10">
        <f t="shared" si="157"/>
        <v>0</v>
      </c>
      <c r="Q169" s="77">
        <f t="shared" si="157"/>
        <v>0</v>
      </c>
      <c r="R169" s="10">
        <f t="shared" si="157"/>
        <v>0</v>
      </c>
    </row>
    <row r="170" spans="1:18" ht="10.15" customHeight="1" x14ac:dyDescent="0.2">
      <c r="A170" s="133" t="s">
        <v>0</v>
      </c>
      <c r="B170" s="87"/>
      <c r="C170" s="56"/>
      <c r="D170" s="55"/>
      <c r="E170" s="55"/>
      <c r="F170" s="55"/>
      <c r="G170" s="87"/>
      <c r="H170" s="56"/>
      <c r="I170" s="87"/>
      <c r="J170" s="56"/>
      <c r="K170" s="87"/>
      <c r="L170" s="56"/>
      <c r="M170" s="87"/>
      <c r="N170" s="56"/>
      <c r="O170" s="87"/>
      <c r="P170" s="56"/>
      <c r="Q170" s="55"/>
      <c r="R170" s="56"/>
    </row>
    <row r="171" spans="1:18" x14ac:dyDescent="0.2">
      <c r="A171" s="134" t="s">
        <v>51</v>
      </c>
      <c r="B171" s="30" t="s">
        <v>30</v>
      </c>
      <c r="C171" s="131" t="s">
        <v>30</v>
      </c>
      <c r="D171" s="421"/>
      <c r="E171" s="421"/>
      <c r="F171" s="421"/>
      <c r="G171" s="30" t="s">
        <v>30</v>
      </c>
      <c r="H171" s="20">
        <f t="shared" ref="H171:P171" si="158">H24+H68+H112+H127</f>
        <v>0</v>
      </c>
      <c r="I171" s="30" t="s">
        <v>30</v>
      </c>
      <c r="J171" s="20">
        <f t="shared" si="158"/>
        <v>0</v>
      </c>
      <c r="K171" s="30" t="s">
        <v>30</v>
      </c>
      <c r="L171" s="20">
        <f t="shared" si="158"/>
        <v>0</v>
      </c>
      <c r="M171" s="30" t="s">
        <v>30</v>
      </c>
      <c r="N171" s="20">
        <f t="shared" si="158"/>
        <v>0</v>
      </c>
      <c r="O171" s="30" t="s">
        <v>30</v>
      </c>
      <c r="P171" s="20">
        <f t="shared" si="158"/>
        <v>0</v>
      </c>
      <c r="Q171" s="30" t="s">
        <v>30</v>
      </c>
      <c r="R171" s="20">
        <f>P171+N171+L171+J171+H171</f>
        <v>0</v>
      </c>
    </row>
    <row r="172" spans="1:18" ht="12.75" thickBot="1" x14ac:dyDescent="0.25">
      <c r="A172" s="136" t="s">
        <v>52</v>
      </c>
      <c r="B172" s="90" t="s">
        <v>30</v>
      </c>
      <c r="C172" s="132" t="s">
        <v>30</v>
      </c>
      <c r="D172" s="436"/>
      <c r="E172" s="436"/>
      <c r="F172" s="436"/>
      <c r="G172" s="90" t="s">
        <v>30</v>
      </c>
      <c r="H172" s="10">
        <f t="shared" ref="H172:P172" si="159">H25+H69+H113+H128</f>
        <v>0</v>
      </c>
      <c r="I172" s="90" t="s">
        <v>30</v>
      </c>
      <c r="J172" s="10">
        <f t="shared" si="159"/>
        <v>0</v>
      </c>
      <c r="K172" s="90" t="s">
        <v>30</v>
      </c>
      <c r="L172" s="10">
        <f t="shared" si="159"/>
        <v>0</v>
      </c>
      <c r="M172" s="90" t="s">
        <v>30</v>
      </c>
      <c r="N172" s="10">
        <f t="shared" si="159"/>
        <v>0</v>
      </c>
      <c r="O172" s="90" t="s">
        <v>30</v>
      </c>
      <c r="P172" s="10">
        <f t="shared" si="159"/>
        <v>0</v>
      </c>
      <c r="Q172" s="90" t="s">
        <v>30</v>
      </c>
      <c r="R172" s="10">
        <f t="shared" ref="R172" si="160">P172+N172+L172+J172+H172</f>
        <v>0</v>
      </c>
    </row>
    <row r="173" spans="1:18" x14ac:dyDescent="0.2">
      <c r="A173" s="133" t="s">
        <v>1</v>
      </c>
      <c r="B173" s="87"/>
      <c r="C173" s="55"/>
      <c r="D173" s="213"/>
      <c r="E173" s="213"/>
      <c r="F173" s="213"/>
      <c r="G173" s="214"/>
      <c r="H173" s="217"/>
      <c r="I173" s="214"/>
      <c r="J173" s="217"/>
      <c r="K173" s="214"/>
      <c r="L173" s="217"/>
      <c r="M173" s="214"/>
      <c r="N173" s="217"/>
      <c r="O173" s="214"/>
      <c r="P173" s="217"/>
      <c r="Q173" s="55"/>
      <c r="R173" s="56"/>
    </row>
    <row r="174" spans="1:18" x14ac:dyDescent="0.2">
      <c r="A174" s="134" t="s">
        <v>51</v>
      </c>
      <c r="B174" s="30" t="s">
        <v>30</v>
      </c>
      <c r="C174" s="62" t="s">
        <v>30</v>
      </c>
      <c r="D174" s="421"/>
      <c r="E174" s="421"/>
      <c r="F174" s="421"/>
      <c r="G174" s="30" t="s">
        <v>30</v>
      </c>
      <c r="H174" s="20">
        <f t="shared" ref="H174:P176" si="161">H142+H83+H39</f>
        <v>0</v>
      </c>
      <c r="I174" s="30" t="s">
        <v>30</v>
      </c>
      <c r="J174" s="20">
        <f t="shared" si="161"/>
        <v>0</v>
      </c>
      <c r="K174" s="30" t="s">
        <v>30</v>
      </c>
      <c r="L174" s="20">
        <f t="shared" si="161"/>
        <v>0</v>
      </c>
      <c r="M174" s="30" t="s">
        <v>30</v>
      </c>
      <c r="N174" s="20">
        <f t="shared" si="161"/>
        <v>0</v>
      </c>
      <c r="O174" s="30" t="s">
        <v>30</v>
      </c>
      <c r="P174" s="20">
        <f t="shared" si="161"/>
        <v>0</v>
      </c>
      <c r="Q174" s="30" t="s">
        <v>30</v>
      </c>
      <c r="R174" s="20">
        <f>H174+J174+L174+N174+P174</f>
        <v>0</v>
      </c>
    </row>
    <row r="175" spans="1:18" x14ac:dyDescent="0.2">
      <c r="A175" s="134" t="s">
        <v>52</v>
      </c>
      <c r="B175" s="30" t="s">
        <v>30</v>
      </c>
      <c r="C175" s="62" t="s">
        <v>30</v>
      </c>
      <c r="D175" s="421"/>
      <c r="E175" s="421"/>
      <c r="F175" s="421"/>
      <c r="G175" s="30" t="s">
        <v>30</v>
      </c>
      <c r="H175" s="20">
        <f t="shared" si="161"/>
        <v>0</v>
      </c>
      <c r="I175" s="30" t="s">
        <v>30</v>
      </c>
      <c r="J175" s="20">
        <f t="shared" si="161"/>
        <v>0</v>
      </c>
      <c r="K175" s="30" t="s">
        <v>30</v>
      </c>
      <c r="L175" s="20">
        <f t="shared" si="161"/>
        <v>0</v>
      </c>
      <c r="M175" s="30" t="s">
        <v>30</v>
      </c>
      <c r="N175" s="20">
        <f t="shared" si="161"/>
        <v>0</v>
      </c>
      <c r="O175" s="30" t="s">
        <v>30</v>
      </c>
      <c r="P175" s="20">
        <f t="shared" si="161"/>
        <v>0</v>
      </c>
      <c r="Q175" s="30" t="s">
        <v>30</v>
      </c>
      <c r="R175" s="20">
        <f t="shared" ref="R175:R176" si="162">H175+J175+L175+N175+P175</f>
        <v>0</v>
      </c>
    </row>
    <row r="176" spans="1:18" ht="12.75" thickBot="1" x14ac:dyDescent="0.25">
      <c r="A176" s="135" t="s">
        <v>53</v>
      </c>
      <c r="B176" s="90" t="s">
        <v>30</v>
      </c>
      <c r="C176" s="70" t="s">
        <v>30</v>
      </c>
      <c r="D176" s="436"/>
      <c r="E176" s="436"/>
      <c r="F176" s="436"/>
      <c r="G176" s="90" t="s">
        <v>30</v>
      </c>
      <c r="H176" s="10">
        <f t="shared" si="161"/>
        <v>0</v>
      </c>
      <c r="I176" s="90" t="s">
        <v>30</v>
      </c>
      <c r="J176" s="10">
        <f t="shared" si="161"/>
        <v>0</v>
      </c>
      <c r="K176" s="90" t="s">
        <v>30</v>
      </c>
      <c r="L176" s="10">
        <f t="shared" si="161"/>
        <v>0</v>
      </c>
      <c r="M176" s="90" t="s">
        <v>30</v>
      </c>
      <c r="N176" s="10">
        <f t="shared" si="161"/>
        <v>0</v>
      </c>
      <c r="O176" s="90" t="s">
        <v>30</v>
      </c>
      <c r="P176" s="10">
        <f t="shared" si="161"/>
        <v>0</v>
      </c>
      <c r="Q176" s="90" t="s">
        <v>30</v>
      </c>
      <c r="R176" s="10">
        <f t="shared" si="162"/>
        <v>0</v>
      </c>
    </row>
    <row r="178" spans="1:24" x14ac:dyDescent="0.2">
      <c r="B178" s="1" t="s">
        <v>41</v>
      </c>
    </row>
    <row r="180" spans="1:24" x14ac:dyDescent="0.2">
      <c r="A180" s="201"/>
      <c r="H180" s="43"/>
      <c r="Q180" s="2"/>
      <c r="R180" s="2"/>
      <c r="S180" s="2"/>
      <c r="T180" s="2"/>
      <c r="U180" s="2"/>
      <c r="V180" s="207"/>
      <c r="W180" s="207"/>
      <c r="X180" s="207"/>
    </row>
    <row r="181" spans="1:24" x14ac:dyDescent="0.2">
      <c r="A181" s="201"/>
      <c r="H181" s="43"/>
      <c r="Q181" s="2"/>
      <c r="R181" s="2"/>
      <c r="S181" s="2"/>
      <c r="T181" s="2"/>
      <c r="U181" s="2"/>
      <c r="V181" s="207"/>
      <c r="W181" s="207"/>
      <c r="X181" s="207"/>
    </row>
    <row r="182" spans="1:24" x14ac:dyDescent="0.2">
      <c r="A182" s="201"/>
    </row>
  </sheetData>
  <mergeCells count="59">
    <mergeCell ref="C94:C97"/>
    <mergeCell ref="A55:A66"/>
    <mergeCell ref="C55:C58"/>
    <mergeCell ref="C59:C62"/>
    <mergeCell ref="A70:A81"/>
    <mergeCell ref="C149:C152"/>
    <mergeCell ref="C154:C157"/>
    <mergeCell ref="A158:A169"/>
    <mergeCell ref="C158:C161"/>
    <mergeCell ref="C162:C165"/>
    <mergeCell ref="C166:C169"/>
    <mergeCell ref="A145:A152"/>
    <mergeCell ref="A154:A157"/>
    <mergeCell ref="A129:A140"/>
    <mergeCell ref="C129:C132"/>
    <mergeCell ref="C133:C136"/>
    <mergeCell ref="C137:C140"/>
    <mergeCell ref="C145:C148"/>
    <mergeCell ref="A114:A125"/>
    <mergeCell ref="C114:C117"/>
    <mergeCell ref="C118:C121"/>
    <mergeCell ref="C122:C125"/>
    <mergeCell ref="C63:C66"/>
    <mergeCell ref="C70:C73"/>
    <mergeCell ref="C74:C77"/>
    <mergeCell ref="A98:A101"/>
    <mergeCell ref="A103:A110"/>
    <mergeCell ref="C103:C106"/>
    <mergeCell ref="C98:C101"/>
    <mergeCell ref="C107:C110"/>
    <mergeCell ref="C78:C81"/>
    <mergeCell ref="A86:A97"/>
    <mergeCell ref="C86:C89"/>
    <mergeCell ref="C90:C93"/>
    <mergeCell ref="C42:C45"/>
    <mergeCell ref="C46:C49"/>
    <mergeCell ref="C51:C54"/>
    <mergeCell ref="A11:A22"/>
    <mergeCell ref="C11:C14"/>
    <mergeCell ref="C15:C18"/>
    <mergeCell ref="C19:C22"/>
    <mergeCell ref="A26:A37"/>
    <mergeCell ref="C26:C29"/>
    <mergeCell ref="C30:C33"/>
    <mergeCell ref="C34:C37"/>
    <mergeCell ref="A42:A49"/>
    <mergeCell ref="A51:A54"/>
    <mergeCell ref="O8:P8"/>
    <mergeCell ref="Q8:R8"/>
    <mergeCell ref="A4:R4"/>
    <mergeCell ref="A5:R5"/>
    <mergeCell ref="A6:R6"/>
    <mergeCell ref="A8:A9"/>
    <mergeCell ref="B8:B9"/>
    <mergeCell ref="C8:C9"/>
    <mergeCell ref="G8:H8"/>
    <mergeCell ref="I8:J8"/>
    <mergeCell ref="K8:L8"/>
    <mergeCell ref="M8:N8"/>
  </mergeCells>
  <pageMargins left="0" right="0" top="0" bottom="0" header="0.31496062992125984" footer="0.31496062992125984"/>
  <pageSetup paperSize="9" scale="90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Абоненты</vt:lpstr>
      <vt:lpstr>Квитанции</vt:lpstr>
      <vt:lpstr>Ф_2</vt:lpstr>
      <vt:lpstr>Ф_3</vt:lpstr>
      <vt:lpstr>Ф_2a</vt:lpstr>
      <vt:lpstr>Ф_3a</vt:lpstr>
      <vt:lpstr>Ф_2b</vt:lpstr>
      <vt:lpstr>Ф_3b</vt:lpstr>
      <vt:lpstr>Ф_2d</vt:lpstr>
      <vt:lpstr>Ф_3d</vt:lpstr>
      <vt:lpstr>Пост_571</vt:lpstr>
      <vt:lpstr>ДТ</vt:lpstr>
      <vt:lpstr>Ф_7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AS_ATR</dc:creator>
  <cp:lastModifiedBy>Пользователь Windows</cp:lastModifiedBy>
  <cp:lastPrinted>2020-05-22T04:30:15Z</cp:lastPrinted>
  <dcterms:created xsi:type="dcterms:W3CDTF">2019-07-31T06:49:29Z</dcterms:created>
  <dcterms:modified xsi:type="dcterms:W3CDTF">2020-05-22T04:32:05Z</dcterms:modified>
</cp:coreProperties>
</file>