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Projets\ProjetManagement\src\"/>
    </mc:Choice>
  </mc:AlternateContent>
  <xr:revisionPtr revIDLastSave="0" documentId="10_ncr:8100000_{1A93B2C1-317C-44EA-9B76-4D4CFDBDDE1C}" xr6:coauthVersionLast="34" xr6:coauthVersionMax="34" xr10:uidLastSave="{00000000-0000-0000-0000-000000000000}"/>
  <bookViews>
    <workbookView xWindow="0" yWindow="0" windowWidth="28800" windowHeight="12225" xr2:uid="{11AC373F-70E1-4A9F-8079-A57EF3B8EB8A}"/>
  </bookViews>
  <sheets>
    <sheet name="Worksheet" sheetId="1" r:id="rId1"/>
    <sheet name="Enum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K8" i="1"/>
  <c r="L8" i="1" s="1"/>
  <c r="K9" i="1"/>
  <c r="L9" i="1" s="1"/>
  <c r="K10" i="1"/>
  <c r="L10" i="1" s="1"/>
  <c r="K11" i="1"/>
  <c r="L11" i="1" s="1"/>
  <c r="K13" i="1"/>
  <c r="L13" i="1" s="1"/>
  <c r="K15" i="1"/>
  <c r="L15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8" i="1"/>
  <c r="L98" i="1" s="1"/>
  <c r="K99" i="1"/>
  <c r="L99" i="1" s="1"/>
  <c r="K100" i="1"/>
  <c r="L100" i="1" s="1"/>
  <c r="K101" i="1"/>
  <c r="L101" i="1" s="1"/>
  <c r="K103" i="1"/>
  <c r="L103" i="1" s="1"/>
  <c r="K104" i="1"/>
  <c r="L104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6" i="1"/>
  <c r="L116" i="1" s="1"/>
  <c r="K117" i="1"/>
  <c r="L117" i="1" s="1"/>
  <c r="K118" i="1"/>
  <c r="L118" i="1" s="1"/>
  <c r="K119" i="1"/>
  <c r="L119" i="1" s="1"/>
  <c r="K121" i="1"/>
  <c r="L121" i="1" s="1"/>
  <c r="K122" i="1"/>
  <c r="L122" i="1" s="1"/>
  <c r="K124" i="1"/>
  <c r="L124" i="1" s="1"/>
  <c r="K125" i="1"/>
  <c r="L125" i="1" s="1"/>
  <c r="K126" i="1"/>
  <c r="L126" i="1" s="1"/>
  <c r="K127" i="1"/>
  <c r="L127" i="1" s="1"/>
  <c r="K128" i="1"/>
  <c r="L128" i="1" s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B121" i="1"/>
  <c r="B122" i="1"/>
  <c r="B123" i="1"/>
  <c r="B124" i="1"/>
  <c r="B125" i="1"/>
  <c r="B126" i="1"/>
  <c r="C121" i="1"/>
  <c r="C122" i="1"/>
  <c r="C123" i="1"/>
  <c r="C124" i="1"/>
  <c r="C125" i="1"/>
  <c r="C126" i="1"/>
  <c r="B116" i="1"/>
  <c r="B117" i="1"/>
  <c r="B118" i="1"/>
  <c r="B119" i="1"/>
  <c r="C116" i="1"/>
  <c r="C117" i="1"/>
  <c r="C118" i="1"/>
  <c r="C119" i="1"/>
  <c r="B114" i="1"/>
  <c r="C114" i="1"/>
  <c r="B113" i="1"/>
  <c r="C113" i="1"/>
  <c r="B112" i="1"/>
  <c r="C112" i="1"/>
  <c r="B106" i="1"/>
  <c r="B107" i="1"/>
  <c r="B108" i="1"/>
  <c r="B109" i="1"/>
  <c r="B110" i="1"/>
  <c r="B111" i="1"/>
  <c r="C106" i="1"/>
  <c r="C107" i="1"/>
  <c r="C108" i="1"/>
  <c r="C109" i="1"/>
  <c r="C110" i="1"/>
  <c r="C111" i="1"/>
  <c r="B77" i="1"/>
  <c r="C77" i="1"/>
  <c r="B90" i="1"/>
  <c r="B91" i="1"/>
  <c r="B92" i="1"/>
  <c r="C90" i="1"/>
  <c r="C91" i="1"/>
  <c r="C92" i="1"/>
  <c r="B86" i="1"/>
  <c r="B87" i="1"/>
  <c r="B88" i="1"/>
  <c r="B89" i="1"/>
  <c r="C86" i="1"/>
  <c r="C87" i="1"/>
  <c r="C88" i="1"/>
  <c r="C89" i="1"/>
  <c r="B98" i="1"/>
  <c r="B99" i="1"/>
  <c r="B100" i="1"/>
  <c r="B101" i="1"/>
  <c r="C98" i="1"/>
  <c r="C99" i="1"/>
  <c r="C100" i="1"/>
  <c r="C101" i="1"/>
  <c r="B84" i="1"/>
  <c r="C84" i="1"/>
  <c r="B62" i="1"/>
  <c r="C62" i="1"/>
  <c r="B61" i="1"/>
  <c r="C61" i="1"/>
  <c r="B83" i="1"/>
  <c r="C83" i="1"/>
  <c r="B82" i="1"/>
  <c r="C82" i="1"/>
  <c r="B81" i="1"/>
  <c r="C81" i="1"/>
  <c r="B79" i="1"/>
  <c r="C79" i="1"/>
  <c r="B80" i="1"/>
  <c r="C80" i="1"/>
  <c r="B75" i="1"/>
  <c r="C7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3" i="1"/>
  <c r="C64" i="1"/>
  <c r="C65" i="1"/>
  <c r="C66" i="1"/>
  <c r="C67" i="1"/>
  <c r="C68" i="1"/>
  <c r="C69" i="1"/>
  <c r="C70" i="1"/>
  <c r="C71" i="1"/>
  <c r="C72" i="1"/>
  <c r="C73" i="1"/>
  <c r="C74" i="1"/>
  <c r="C76" i="1"/>
  <c r="C78" i="1"/>
  <c r="C85" i="1"/>
  <c r="C93" i="1"/>
  <c r="C94" i="1"/>
  <c r="C95" i="1"/>
  <c r="C96" i="1"/>
  <c r="C97" i="1"/>
  <c r="C102" i="1"/>
  <c r="C103" i="1"/>
  <c r="C104" i="1"/>
  <c r="C105" i="1"/>
  <c r="C115" i="1"/>
  <c r="C120" i="1"/>
  <c r="C127" i="1"/>
  <c r="C128" i="1"/>
  <c r="B74" i="1"/>
  <c r="B103" i="1"/>
  <c r="B10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3" i="1"/>
  <c r="B64" i="1"/>
  <c r="B65" i="1"/>
  <c r="B66" i="1"/>
  <c r="B67" i="1"/>
  <c r="B68" i="1"/>
  <c r="B69" i="1"/>
  <c r="B70" i="1"/>
  <c r="B71" i="1"/>
  <c r="B72" i="1"/>
  <c r="B73" i="1"/>
  <c r="B76" i="1"/>
  <c r="B78" i="1"/>
  <c r="B85" i="1"/>
  <c r="B93" i="1"/>
  <c r="B94" i="1"/>
  <c r="B95" i="1"/>
  <c r="B96" i="1"/>
  <c r="B97" i="1"/>
  <c r="B102" i="1"/>
  <c r="B105" i="1"/>
  <c r="B115" i="1"/>
  <c r="B120" i="1"/>
  <c r="B127" i="1"/>
  <c r="B128" i="1"/>
  <c r="D125" i="1" l="1"/>
  <c r="D124" i="1"/>
  <c r="D123" i="1"/>
  <c r="D122" i="1"/>
  <c r="D121" i="1"/>
  <c r="D126" i="1"/>
  <c r="D118" i="1"/>
  <c r="D119" i="1"/>
  <c r="D117" i="1"/>
  <c r="D116" i="1"/>
  <c r="D113" i="1"/>
  <c r="D114" i="1"/>
  <c r="D109" i="1"/>
  <c r="D110" i="1"/>
  <c r="D112" i="1"/>
  <c r="D107" i="1"/>
  <c r="D106" i="1"/>
  <c r="D108" i="1"/>
  <c r="D111" i="1"/>
  <c r="D77" i="1"/>
  <c r="D92" i="1"/>
  <c r="D91" i="1"/>
  <c r="D90" i="1"/>
  <c r="D86" i="1"/>
  <c r="D89" i="1"/>
  <c r="D88" i="1"/>
  <c r="D87" i="1"/>
  <c r="D98" i="1"/>
  <c r="D101" i="1"/>
  <c r="D100" i="1"/>
  <c r="D99" i="1"/>
  <c r="D62" i="1"/>
  <c r="D84" i="1"/>
  <c r="D83" i="1"/>
  <c r="D61" i="1"/>
  <c r="D81" i="1"/>
  <c r="D82" i="1"/>
  <c r="D80" i="1"/>
  <c r="D79" i="1"/>
  <c r="D75" i="1"/>
  <c r="D2" i="1"/>
  <c r="D76" i="1"/>
  <c r="D102" i="1"/>
  <c r="D105" i="1"/>
  <c r="D7" i="1"/>
  <c r="D40" i="1"/>
  <c r="D16" i="1"/>
  <c r="D8" i="1"/>
  <c r="D14" i="1"/>
  <c r="D6" i="1"/>
  <c r="D128" i="1"/>
  <c r="D63" i="1"/>
  <c r="D5" i="1"/>
  <c r="D9" i="1"/>
  <c r="D15" i="1"/>
  <c r="D127" i="1"/>
  <c r="D52" i="1"/>
  <c r="D12" i="1"/>
  <c r="D4" i="1"/>
  <c r="D120" i="1"/>
  <c r="D27" i="1"/>
  <c r="D11" i="1"/>
  <c r="D3" i="1"/>
  <c r="D115" i="1"/>
  <c r="D10" i="1"/>
  <c r="D74" i="1" l="1"/>
  <c r="D104" i="1"/>
  <c r="D103" i="1"/>
  <c r="D32" i="1"/>
  <c r="D23" i="1"/>
  <c r="D35" i="1"/>
  <c r="D31" i="1"/>
  <c r="D38" i="1"/>
  <c r="D29" i="1"/>
  <c r="D36" i="1"/>
  <c r="D37" i="1"/>
  <c r="D33" i="1"/>
  <c r="D39" i="1"/>
  <c r="D18" i="1"/>
  <c r="D17" i="1"/>
  <c r="D26" i="1"/>
  <c r="D34" i="1"/>
  <c r="D20" i="1"/>
  <c r="D13" i="1"/>
  <c r="D22" i="1"/>
  <c r="D25" i="1"/>
  <c r="D19" i="1"/>
  <c r="D28" i="1"/>
  <c r="D21" i="1"/>
  <c r="D30" i="1"/>
  <c r="D24" i="1"/>
  <c r="D42" i="1" l="1"/>
  <c r="D51" i="1"/>
  <c r="D49" i="1"/>
  <c r="D41" i="1"/>
  <c r="D48" i="1"/>
  <c r="D45" i="1"/>
  <c r="D43" i="1"/>
  <c r="D44" i="1"/>
  <c r="D50" i="1"/>
  <c r="D46" i="1"/>
  <c r="D47" i="1"/>
  <c r="D57" i="1" l="1"/>
  <c r="D54" i="1"/>
  <c r="D59" i="1"/>
  <c r="D58" i="1"/>
  <c r="D56" i="1"/>
  <c r="D53" i="1"/>
  <c r="D60" i="1"/>
  <c r="D55" i="1"/>
  <c r="D68" i="1" l="1"/>
  <c r="D71" i="1"/>
  <c r="D69" i="1"/>
  <c r="D73" i="1"/>
  <c r="D64" i="1"/>
  <c r="D66" i="1"/>
  <c r="D67" i="1"/>
  <c r="D70" i="1"/>
  <c r="D72" i="1"/>
  <c r="D65" i="1"/>
  <c r="D78" i="1" l="1"/>
  <c r="D97" i="1"/>
  <c r="D95" i="1"/>
  <c r="D93" i="1"/>
  <c r="D94" i="1"/>
  <c r="D85" i="1"/>
  <c r="D96" i="1"/>
  <c r="K123" i="1" l="1"/>
  <c r="K115" i="1"/>
  <c r="K102" i="1"/>
  <c r="K105" i="1"/>
  <c r="K97" i="1"/>
  <c r="K85" i="1"/>
  <c r="K63" i="1"/>
  <c r="K40" i="1"/>
  <c r="K52" i="1"/>
  <c r="K14" i="1"/>
  <c r="K16" i="1"/>
  <c r="K12" i="1"/>
  <c r="K6" i="1"/>
  <c r="K4" i="1"/>
  <c r="K5" i="1"/>
  <c r="J14" i="1"/>
  <c r="J6" i="1"/>
  <c r="J12" i="1"/>
  <c r="J4" i="1"/>
  <c r="J5" i="1"/>
  <c r="J123" i="1"/>
  <c r="L5" i="1" l="1"/>
  <c r="L4" i="1"/>
  <c r="L6" i="1"/>
  <c r="L14" i="1"/>
  <c r="J102" i="1"/>
  <c r="J115" i="1"/>
  <c r="J85" i="1"/>
  <c r="J97" i="1"/>
  <c r="J105" i="1"/>
  <c r="J120" i="1"/>
  <c r="J63" i="1"/>
  <c r="J52" i="1"/>
  <c r="J40" i="1"/>
  <c r="J16" i="1"/>
  <c r="J7" i="1"/>
  <c r="L123" i="1" l="1"/>
  <c r="K120" i="1"/>
  <c r="L120" i="1" s="1"/>
  <c r="L12" i="1"/>
  <c r="K7" i="1"/>
  <c r="L115" i="1"/>
  <c r="L97" i="1"/>
  <c r="L16" i="1"/>
  <c r="L102" i="1"/>
  <c r="L52" i="1"/>
  <c r="L63" i="1"/>
  <c r="L40" i="1"/>
  <c r="L105" i="1"/>
  <c r="J76" i="1"/>
  <c r="L85" i="1" l="1"/>
  <c r="K76" i="1"/>
  <c r="L76" i="1" s="1"/>
  <c r="L7" i="1"/>
  <c r="J3" i="1"/>
  <c r="J2" i="1" l="1"/>
  <c r="K3" i="1"/>
  <c r="L3" i="1" s="1"/>
  <c r="K2" i="1" l="1"/>
  <c r="L2" i="1" s="1"/>
</calcChain>
</file>

<file path=xl/sharedStrings.xml><?xml version="1.0" encoding="utf-8"?>
<sst xmlns="http://schemas.openxmlformats.org/spreadsheetml/2006/main" count="536" uniqueCount="279">
  <si>
    <t>id</t>
  </si>
  <si>
    <t>idParent</t>
  </si>
  <si>
    <t>titre</t>
  </si>
  <si>
    <t>API BAN</t>
  </si>
  <si>
    <t>API Carto</t>
  </si>
  <si>
    <t>PROTO</t>
  </si>
  <si>
    <t>Lot 1 B</t>
  </si>
  <si>
    <t>Lot 2</t>
  </si>
  <si>
    <t>Lot 1 A</t>
  </si>
  <si>
    <t>details</t>
  </si>
  <si>
    <t>Lot PROTO pour la mise en place du cœur de l'applicatif DAUA</t>
  </si>
  <si>
    <t>DAUA</t>
  </si>
  <si>
    <t>Démarche DAUA</t>
  </si>
  <si>
    <t>Lot 1 (B) pour la mise en place des contenus supplémentaires</t>
  </si>
  <si>
    <t>Lot 1 (A) pour la mise en place des fonctionnalités supplémentaires</t>
  </si>
  <si>
    <t>Lot 2 pour les évolutions</t>
  </si>
  <si>
    <t>Accueil</t>
  </si>
  <si>
    <t>Lieu de travaux</t>
  </si>
  <si>
    <t>Accueil guidage</t>
  </si>
  <si>
    <t>guidage</t>
  </si>
  <si>
    <t>Saisie</t>
  </si>
  <si>
    <t>Aide</t>
  </si>
  <si>
    <t>Menu</t>
  </si>
  <si>
    <t>Cartouche</t>
  </si>
  <si>
    <t>Transfert/Téléchargement</t>
  </si>
  <si>
    <t>Fin démarche</t>
  </si>
  <si>
    <t>Confirmation</t>
  </si>
  <si>
    <t>Contenu de la page Accueil</t>
  </si>
  <si>
    <t>Référentiels</t>
  </si>
  <si>
    <t>Affichage des informations de la mairie</t>
  </si>
  <si>
    <t>Autocomplétion commune BAN</t>
  </si>
  <si>
    <t>Saisie commune</t>
  </si>
  <si>
    <t>Validation commune</t>
  </si>
  <si>
    <t>Débrayage commune BAN</t>
  </si>
  <si>
    <t>Autocomplétion adresse BAN</t>
  </si>
  <si>
    <t>Saisie adresse BAN</t>
  </si>
  <si>
    <t>Découpage adresse BAN</t>
  </si>
  <si>
    <t>Validation adresse BAN</t>
  </si>
  <si>
    <t>Géolocalisation Adresse BAN</t>
  </si>
  <si>
    <t>Couche Cadastre</t>
  </si>
  <si>
    <t>Débrayage adresse BAN</t>
  </si>
  <si>
    <t>Sélection parcelle principale</t>
  </si>
  <si>
    <t>Validation parcelle principale</t>
  </si>
  <si>
    <t>Débrayage parcelle principale</t>
  </si>
  <si>
    <t>Ajout parcelle secondaire</t>
  </si>
  <si>
    <t>Validation parcelle secondaire</t>
  </si>
  <si>
    <t>Validation du lieu de travaux</t>
  </si>
  <si>
    <t>Gestion des référentiels</t>
  </si>
  <si>
    <t>Page d'accueil</t>
  </si>
  <si>
    <t>Mise en place du contenu de la page d'accueil</t>
  </si>
  <si>
    <t>Référentiel des textes courts</t>
  </si>
  <si>
    <t>Référentiel des textes longs</t>
  </si>
  <si>
    <t>Page lieu de travaux. Permet à l'utilisateur de définir l'adresse et le point de travaux.</t>
  </si>
  <si>
    <t>Annuaire des administrations</t>
  </si>
  <si>
    <t>Appel à l'annuaire des administrations</t>
  </si>
  <si>
    <t>Référentiel des communes raccordées</t>
  </si>
  <si>
    <t>URL Géoportail</t>
  </si>
  <si>
    <t>Calcul de l'URL Géoportail en fonction de l'adresse des travaux</t>
  </si>
  <si>
    <t>Calcul de l'URL GPU en fonction de l'adresse des travaux</t>
  </si>
  <si>
    <t>URL GPU</t>
  </si>
  <si>
    <t>Récupération des informations sur les mairies et affichage
Récupération des informations de connexion de la mairie et affichage</t>
  </si>
  <si>
    <t>Mise en place de l'API BAN</t>
  </si>
  <si>
    <t>Mise en place des traitements d'autocomplétion sur la commune BAN</t>
  </si>
  <si>
    <t>Mise en place des traitements d'autocomplétion sur l'adresse BAN</t>
  </si>
  <si>
    <t>Intégration du champ de saisie de la commune des travaux</t>
  </si>
  <si>
    <t>Mise en place d'une modale permettant de gérer les avertissements utilisateurs si la commune n'est pas connue du référentiel BAN</t>
  </si>
  <si>
    <t>Mise en place d'un système de débrayage (sauvegarde de l'information de modification manuelle et volontaire de la commune par l'utilisateur)</t>
  </si>
  <si>
    <t>Intégration du champ de saisie de l'adresse des travaux</t>
  </si>
  <si>
    <t>Mise en place d'un système de découpage d'adresse par l'utilisateur si les informations remontées par la BAN ne sont pas suffisamment précises</t>
  </si>
  <si>
    <t>Mise en place d'une modale permettant de gérer les avertissements utilisateurs si l'adresse n'est pas connue du référentiel BAN</t>
  </si>
  <si>
    <t>Mise en place d'un traitement de géolocalisation en fonction de l'adresse saisie par l'utilisateur sur l'API Carto IGN</t>
  </si>
  <si>
    <t>Mise en place d'un système de débrayage (sauvegarde de l'information de modification manuelle et volontaire de l'adresse par l'utilisateur)</t>
  </si>
  <si>
    <t>Intégration de l'API Carto</t>
  </si>
  <si>
    <t>Intégration de la couche Cadastre sur l'API Carto</t>
  </si>
  <si>
    <t>Mise en place des traitements et comportements de sélection de la parcelle principale par formulaire et API Carto.</t>
  </si>
  <si>
    <t>Mise en place d'un système de validation de la parcelle pour vérifier qu'elle existe bien dans la couche Cadastre et qu'elle est bien située sur la commune renseignée</t>
  </si>
  <si>
    <t>Mise en place d'un système de débrayage (sauvegarde de l'information de modification manuelle et volontaire de la parcelle principale par l'utilisateur)</t>
  </si>
  <si>
    <t>Mise en place de la possibilité pour l'utilisateur de saisir des parcelles secondaires</t>
  </si>
  <si>
    <t>Mise en place d'un système de validation de la parcelle secondaide pour vérifier qu'elle existe bien dans la couche Cadastre et qu'elle est bien située sur la commune renseignée</t>
  </si>
  <si>
    <t>Mise en place d'un système de validation du lieu de travaux pour s'assurer que toutes les informations requises sont correctement renseignées afin de laisser l'utilisateur passer à la section suivante</t>
  </si>
  <si>
    <t>Mise en place du mode expert</t>
  </si>
  <si>
    <t>Mode expert</t>
  </si>
  <si>
    <t>Parcours possibles</t>
  </si>
  <si>
    <t>Parcours commencés</t>
  </si>
  <si>
    <t>Parcours obligatoires</t>
  </si>
  <si>
    <t>Parcours facultatifs</t>
  </si>
  <si>
    <t>Page Accueil guidage</t>
  </si>
  <si>
    <t>Mise en place du bloc des parcours possibles</t>
  </si>
  <si>
    <t>Mise en place du bloc des parcours commencés</t>
  </si>
  <si>
    <t>Mise en place du bloc des parcours obligatoires</t>
  </si>
  <si>
    <t>Mise en place du bloc des parcours facultatifs</t>
  </si>
  <si>
    <t>Suppression parcours</t>
  </si>
  <si>
    <t>Modification parcours</t>
  </si>
  <si>
    <t>Traitement de modification d'un parcours commencé</t>
  </si>
  <si>
    <t>Traitement de suppression d'un parcours commencé</t>
  </si>
  <si>
    <t>Monotravaux</t>
  </si>
  <si>
    <t>Mise en place des restrictions liées au monotravaux</t>
  </si>
  <si>
    <t>Validation guidage</t>
  </si>
  <si>
    <t>Mise en place des traitements de validation du guidage</t>
  </si>
  <si>
    <t>Traitement d'initialisation de la saisie</t>
  </si>
  <si>
    <t>Mise en place des traitements d'initialisation de la saisie afin d'identifier les champs à saisir en fonction du cerfa identifié</t>
  </si>
  <si>
    <t>Icones de parcours</t>
  </si>
  <si>
    <t>Mise en place des icones de parcours avec double état (repos + survol)</t>
  </si>
  <si>
    <t>B1</t>
  </si>
  <si>
    <t>Référentiel du guidage</t>
  </si>
  <si>
    <t>Rechargement à chaud</t>
  </si>
  <si>
    <t>Traitements de rechargement à chaud</t>
  </si>
  <si>
    <t>Rechargement à chaud B1</t>
  </si>
  <si>
    <t>Traitements de rechargement à chaud du B1 + traitements de vérification du format du fichier</t>
  </si>
  <si>
    <t>Moteur Nashorn</t>
  </si>
  <si>
    <t>Mise en place du moteur JS Nashorn</t>
  </si>
  <si>
    <t>Page Guidage</t>
  </si>
  <si>
    <t>Affichage des questions</t>
  </si>
  <si>
    <t>Prise en compte des réponses</t>
  </si>
  <si>
    <t>Affichage des questions au niveau de l'IHM</t>
  </si>
  <si>
    <t>Prise en compte des réponses de l'utilisateur et appels pour affichage de la question suivante</t>
  </si>
  <si>
    <t>Fin de guidage</t>
  </si>
  <si>
    <t>Initialisation des variables</t>
  </si>
  <si>
    <t>Interprétation des traitements</t>
  </si>
  <si>
    <t>Valorisation des variables</t>
  </si>
  <si>
    <t>Mise en place des traitements de cloture d'un parcours de guidage</t>
  </si>
  <si>
    <t>Traitement d'initialisation des variables de guidage</t>
  </si>
  <si>
    <t>Mise en place des traitements du guidage</t>
  </si>
  <si>
    <t>Mise en place de la valorisation des variables</t>
  </si>
  <si>
    <t>Traitements inter-parcours</t>
  </si>
  <si>
    <t>Mise en place des traitements interparcours</t>
  </si>
  <si>
    <t>Récapitulatif Guidage</t>
  </si>
  <si>
    <t>Récapitulatif Saisie</t>
  </si>
  <si>
    <t>Affichage conditionnel des champs</t>
  </si>
  <si>
    <t>Avancement de saisie</t>
  </si>
  <si>
    <t>Récapitulatif Pièces jointes</t>
  </si>
  <si>
    <t>Note à l'administration</t>
  </si>
  <si>
    <t>Génération PDF Récapitulatif</t>
  </si>
  <si>
    <t>Génération PDF Pièces jointes</t>
  </si>
  <si>
    <t>Génération PDF Note administration</t>
  </si>
  <si>
    <t>Page Vue d'ensemble</t>
  </si>
  <si>
    <t>Vue d'ensemble</t>
  </si>
  <si>
    <t>Mise en place du bloc récapitulatif du guidage</t>
  </si>
  <si>
    <t>Mise en place du bloc récapitulatif de la saisie</t>
  </si>
  <si>
    <t>Traitement d'affichage des champs selon condition : champs obligatoires ou champs facultatifs renseignés</t>
  </si>
  <si>
    <t>Affichage et calcul du taux d'avancement de la saisie sur chaque page en fonction du nombre de champs obligatoires saisis sur le nombre de champs obligatoires total</t>
  </si>
  <si>
    <t>Mise en place du bloc récapitulatif des pièces jointes</t>
  </si>
  <si>
    <t>Mise en place du champ Note à l'administration</t>
  </si>
  <si>
    <t>Génération du fichier PDF Récapitulatif</t>
  </si>
  <si>
    <t>Génération du fichier PDF PJ</t>
  </si>
  <si>
    <t>Génération du fichier PDF Note à l'administration</t>
  </si>
  <si>
    <t>Impression de la page</t>
  </si>
  <si>
    <t>Mise en place des traitements permettant l'impression de la page</t>
  </si>
  <si>
    <t>Page Demandeur</t>
  </si>
  <si>
    <t>Page Démolition</t>
  </si>
  <si>
    <t>Page Mairie</t>
  </si>
  <si>
    <t>Page Tableau des surfaces 1</t>
  </si>
  <si>
    <t>Page Tableau des surfaces 2</t>
  </si>
  <si>
    <t>Page pièces justificatives</t>
  </si>
  <si>
    <t>parent</t>
  </si>
  <si>
    <t>titre_rappel</t>
  </si>
  <si>
    <t/>
  </si>
  <si>
    <t>Contenu aide</t>
  </si>
  <si>
    <t>Mise en place des traitements d'identification et de retour à la page suivante</t>
  </si>
  <si>
    <t>Validation Saisie</t>
  </si>
  <si>
    <t>Mise en place des traitements de validation de la saisie</t>
  </si>
  <si>
    <t>Navigation Retour Récap</t>
  </si>
  <si>
    <t>Navigation Retour Aide</t>
  </si>
  <si>
    <t>Mise en place de la saisie</t>
  </si>
  <si>
    <t>Traitement de génération des champs de saisie</t>
  </si>
  <si>
    <t>Assistance de saisie</t>
  </si>
  <si>
    <t>Champs de saisie</t>
  </si>
  <si>
    <t>Traitement de génération de l'assistance de saisie</t>
  </si>
  <si>
    <t>NAS de stockage de l'assistance de saisie</t>
  </si>
  <si>
    <t>Mise en place du NAS de stockage de la documentation DAUA</t>
  </si>
  <si>
    <t>Blocs de saisie</t>
  </si>
  <si>
    <t>Traitement de génération des blocs de saisie</t>
  </si>
  <si>
    <t>Tableaux de saisie</t>
  </si>
  <si>
    <t>Traitement de génération des tableaux de saisie</t>
  </si>
  <si>
    <t>Retour guidage</t>
  </si>
  <si>
    <t>Retour vers le guidage pour modification</t>
  </si>
  <si>
    <t>Assistance guidage</t>
  </si>
  <si>
    <t>Controles de surface guidage</t>
  </si>
  <si>
    <t>Mise en place de l'assistance sur le guidage</t>
  </si>
  <si>
    <t>Mise en place des contrôles de surface sur le guidage</t>
  </si>
  <si>
    <t>Controles de surface saisie</t>
  </si>
  <si>
    <t>Mise en place des contrôles de surface sur la saisie</t>
  </si>
  <si>
    <t>Selection des PJ</t>
  </si>
  <si>
    <t>Affichage des critères</t>
  </si>
  <si>
    <t>Affichage des noms de PJ</t>
  </si>
  <si>
    <t>Champs d'URL d'upload</t>
  </si>
  <si>
    <t>Remplissage de la page Demandeur</t>
  </si>
  <si>
    <t>Remplissage de la page Démolition</t>
  </si>
  <si>
    <t>Remplissage de la page Mairie</t>
  </si>
  <si>
    <t>Remplissage de la page surfaces 1</t>
  </si>
  <si>
    <t>Remplissage de la page surfaces 2</t>
  </si>
  <si>
    <t>Remplissage de la page justificatives</t>
  </si>
  <si>
    <t>Autocomplétion pays</t>
  </si>
  <si>
    <t>Autocomplétion commune + cp BAN</t>
  </si>
  <si>
    <t>Autocomplétion département BAN</t>
  </si>
  <si>
    <t>Autocomplétion cp BAN</t>
  </si>
  <si>
    <t>Mise en place de l'autocomplétion PSL sur le pays</t>
  </si>
  <si>
    <t>Mise en place de l'autocomplétion BAN sur la commune</t>
  </si>
  <si>
    <t>Mise en place de l'autocomplétion BAN sur le département</t>
  </si>
  <si>
    <t>Mise en place de l'autocomplétion BAN sur le code postal</t>
  </si>
  <si>
    <t>Appel API Entreprise</t>
  </si>
  <si>
    <t>Appel à l'API entreprise</t>
  </si>
  <si>
    <t>Modales de validation commune + cp + département</t>
  </si>
  <si>
    <t>Débrayage commune + cp + département</t>
  </si>
  <si>
    <t>Mise en place de la modale de validation de la saisie utilisateur</t>
  </si>
  <si>
    <t>Mise en place du traitement de débrayage sur les champs commune, cp et département</t>
  </si>
  <si>
    <t>Navigation vers Récap</t>
  </si>
  <si>
    <t>Mise en place de la navigation vers la page Récapitulatif</t>
  </si>
  <si>
    <t>Mise en place des champs de critères des PJ</t>
  </si>
  <si>
    <t>Mise en place des champs PJ</t>
  </si>
  <si>
    <t>Mise en place des champs permettant de renseigner les noms des PJ</t>
  </si>
  <si>
    <t>Mise en place des champs permettant de renseigner les url d'upload des PJ</t>
  </si>
  <si>
    <t>Page d'aide</t>
  </si>
  <si>
    <t>Mise en place du contenu de la page d'aide</t>
  </si>
  <si>
    <t>Traitement d'identification et de navigation vers la page d'appel</t>
  </si>
  <si>
    <t>Liste des blocs principaux</t>
  </si>
  <si>
    <t>Liste des pages de saisie</t>
  </si>
  <si>
    <t>Affichage de l'état de saisie</t>
  </si>
  <si>
    <t>Bouton d'aide</t>
  </si>
  <si>
    <t>URL Mairie</t>
  </si>
  <si>
    <t>Responsive design Menu</t>
  </si>
  <si>
    <t>Mise en place du menu</t>
  </si>
  <si>
    <t>Champ mémo</t>
  </si>
  <si>
    <t>Génération PDF Mémo</t>
  </si>
  <si>
    <t>Placement des liens vers les pages principales des principaux blocs d'avancement de la démarche</t>
  </si>
  <si>
    <t>Placement des liens vers les pages de saisie affichées</t>
  </si>
  <si>
    <t>Mise en place de l'état de saisie des différentes pages</t>
  </si>
  <si>
    <t>Placement du bouton d'accès à la page d'aide</t>
  </si>
  <si>
    <t>Placement du bouton d'accès à l'URL Géoportail</t>
  </si>
  <si>
    <t>Placement du bouton d'accès à l'URL Mairie</t>
  </si>
  <si>
    <t>Style responsive design du menu</t>
  </si>
  <si>
    <t>Intégration de la modale du mémo et du champ de saisie</t>
  </si>
  <si>
    <t>Génération PDF du contenu du champ Mémo</t>
  </si>
  <si>
    <t>Avancement de la saisie</t>
  </si>
  <si>
    <t>Information démarche</t>
  </si>
  <si>
    <t>délais instruction</t>
  </si>
  <si>
    <t>type travaux</t>
  </si>
  <si>
    <t>Mise en place du cartouche</t>
  </si>
  <si>
    <t>Calcul et affichage de l'avancement de la saisie</t>
  </si>
  <si>
    <t>Calcul et affichage des informations de la démarche</t>
  </si>
  <si>
    <t>Calcul et affichage des délais d'instruction</t>
  </si>
  <si>
    <t>Calcul et affichage des types de travaux</t>
  </si>
  <si>
    <t>Page Transfert téléchargement</t>
  </si>
  <si>
    <t>Choix de soumission</t>
  </si>
  <si>
    <t>Téléchargement Docs</t>
  </si>
  <si>
    <t>Génération Docs</t>
  </si>
  <si>
    <t>ZIP</t>
  </si>
  <si>
    <t>Cerfa</t>
  </si>
  <si>
    <t>Champ de choix de soumission ou de dépôt manuel</t>
  </si>
  <si>
    <t>Affichage des infos mairie</t>
  </si>
  <si>
    <t>Liens de téléchargement des principaux fichiers générés dans la démarche</t>
  </si>
  <si>
    <t xml:space="preserve">Génération des fichiers </t>
  </si>
  <si>
    <t>Archivage des fichiers au format ZIP</t>
  </si>
  <si>
    <t>Génération du cerfa identifié</t>
  </si>
  <si>
    <t>Affichage des infos de la mairie en cas de choix de dépôt manuel</t>
  </si>
  <si>
    <t>Page fin démarche</t>
  </si>
  <si>
    <t>Page confirmation</t>
  </si>
  <si>
    <t>etat</t>
  </si>
  <si>
    <t>libelle_etat</t>
  </si>
  <si>
    <t>Backlog</t>
  </si>
  <si>
    <t>N/A</t>
  </si>
  <si>
    <t>Spécifié</t>
  </si>
  <si>
    <t>Réalisé</t>
  </si>
  <si>
    <t>Validé</t>
  </si>
  <si>
    <t>Livré</t>
  </si>
  <si>
    <t>Testé</t>
  </si>
  <si>
    <t>Etats_libellé</t>
  </si>
  <si>
    <t>Etats_code</t>
  </si>
  <si>
    <t>En spécification</t>
  </si>
  <si>
    <t>En réalisation</t>
  </si>
  <si>
    <t>En test</t>
  </si>
  <si>
    <t>En validation</t>
  </si>
  <si>
    <t>Abandonné</t>
  </si>
  <si>
    <t>Chiffré</t>
  </si>
  <si>
    <t>En étude</t>
  </si>
  <si>
    <t>budget</t>
  </si>
  <si>
    <t>conso</t>
  </si>
  <si>
    <t>RAF</t>
  </si>
  <si>
    <t>date_creation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</si>
</sst>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0" xfId="0" applyNumberFormat="1" applyFill="1" applyAlignment="1">
      <alignment vertical="center"/>
    </xf>
    <xf numFmtId="2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13">
    <dxf>
      <numFmt numFmtId="19" formatCode="dd/mm/yyyy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indent="0" justifyLastLine="0" shrinkToFit="0" readingOrder="0"/>
    </dxf>
    <dxf>
      <numFmt numFmtId="2" formatCode="0.00"/>
      <alignment horizontal="general" vertical="center" textRotation="0" indent="0" justifyLastLine="0" shrinkToFit="0" readingOrder="0"/>
    </dxf>
    <dxf>
      <numFmt numFmtId="2" formatCode="0.00"/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8CCB46-8A41-4DEB-AD6D-883AF4828602}" name="Tableau1" displayName="Tableau1" ref="A1:L128" totalsRowShown="0" dataDxfId="12">
  <autoFilter ref="A1:L128" xr:uid="{1956A3EB-3704-4281-B2CA-0DBCEA31AA5D}"/>
  <tableColumns count="12">
    <tableColumn id="7" xr3:uid="{468D09CD-948E-4C90-9B9E-AA714105569B}" name="parent" dataDxfId="11"/>
    <tableColumn id="8" xr3:uid="{E9BB806C-9439-4E8C-98F4-6E548FC00C85}" name="titre_rappel" dataDxfId="10">
      <calculatedColumnFormula>Tableau1[[#This Row],[titre]]</calculatedColumnFormula>
    </tableColumn>
    <tableColumn id="1" xr3:uid="{B8F0F47A-9C4F-48BC-B7C4-EB762DF443C2}" name="id" dataDxfId="9">
      <calculatedColumnFormula>CELL("ligne",Tableau1[[#This Row],[id]])-1</calculatedColumnFormula>
    </tableColumn>
    <tableColumn id="2" xr3:uid="{4B7CBC45-AAEE-481F-A4AE-98CCFA07BEA6}" name="idParent" dataDxfId="8">
      <calculatedColumnFormula>IFERROR(VLOOKUP(Tableau1[[#This Row],[parent]],B:C,2,FALSE),"")</calculatedColumnFormula>
    </tableColumn>
    <tableColumn id="3" xr3:uid="{55873157-442C-4312-93DB-BAAB3AB21B1D}" name="titre" dataDxfId="7"/>
    <tableColumn id="4" xr3:uid="{0E898799-B2AD-482C-9F02-B3CC5380D5B2}" name="details" dataDxfId="6"/>
    <tableColumn id="10" xr3:uid="{D5ADF4E9-9C74-4116-AE9A-EDFA2CDAD59F}" name="libelle_etat" dataDxfId="5"/>
    <tableColumn id="9" xr3:uid="{875ECB59-2B02-4F87-83C0-3A83288B4181}" name="etat" dataDxfId="4">
      <calculatedColumnFormula>VLOOKUP(Tableau1[[#This Row],[libelle_etat]],Tableau2[],2,FALSE)</calculatedColumnFormula>
    </tableColumn>
    <tableColumn id="12" xr3:uid="{9CC81099-14AF-4106-B364-11C1A0E1B420}" name="date_creation" dataDxfId="0">
      <calculatedColumnFormula>TODAY()+RANDBETWEEN(-100,100)</calculatedColumnFormula>
    </tableColumn>
    <tableColumn id="5" xr3:uid="{2482FE9F-19DE-4875-ADD4-F35893803C09}" name="budget" dataDxfId="3">
      <calculatedColumnFormula>SUMIF(Tableau1[idParent],Tableau1[[#This Row],[id]],Tableau1[budget])</calculatedColumnFormula>
    </tableColumn>
    <tableColumn id="6" xr3:uid="{4A60BF79-FBCC-4DE8-9903-E602FB0E5CFD}" name="conso" dataDxfId="2">
      <calculatedColumnFormula>RANDBETWEEN(0,Tableau1[[#This Row],[budget]])</calculatedColumnFormula>
    </tableColumn>
    <tableColumn id="11" xr3:uid="{67F1EB0A-EE7A-4784-9D57-F9BB3059C671}" name="RAF" dataDxfId="1">
      <calculatedColumnFormula>Tableau1[[#This Row],[budget]]-Tableau1[[#This Row],[conso]]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A12615-0030-4613-B941-C2B891C98417}" name="Tableau2" displayName="Tableau2" ref="A1:B15" totalsRowShown="0">
  <autoFilter ref="A1:B15" xr:uid="{CA9EDF81-5B8B-4553-8A26-E5EF7F8302F4}"/>
  <tableColumns count="2">
    <tableColumn id="1" xr3:uid="{A71055FF-E40D-4BBD-926F-F72F77C0D679}" name="Etats_libellé"/>
    <tableColumn id="2" xr3:uid="{1454C7C7-B034-4FBA-A0CF-9E4F8766EE26}" name="Etats_cod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1382-CECB-44B8-A942-7A3F77C98F6F}">
  <dimension ref="A1:L128"/>
  <sheetViews>
    <sheetView tabSelected="1" workbookViewId="0">
      <selection activeCell="I1" sqref="I1"/>
    </sheetView>
  </sheetViews>
  <sheetFormatPr baseColWidth="10" defaultRowHeight="15" x14ac:dyDescent="0.25"/>
  <cols>
    <col min="1" max="1" width="16" customWidth="1"/>
    <col min="2" max="2" width="5.5703125" customWidth="1"/>
    <col min="3" max="3" width="7.5703125" bestFit="1" customWidth="1"/>
    <col min="4" max="4" width="10.85546875" bestFit="1" customWidth="1"/>
    <col min="5" max="5" width="36.28515625" bestFit="1" customWidth="1"/>
    <col min="6" max="6" width="89.28515625" customWidth="1"/>
    <col min="7" max="7" width="15.5703125" customWidth="1"/>
    <col min="8" max="8" width="6.85546875" bestFit="1" customWidth="1"/>
    <col min="9" max="9" width="15.5703125" bestFit="1" customWidth="1"/>
  </cols>
  <sheetData>
    <row r="1" spans="1:12" x14ac:dyDescent="0.25">
      <c r="A1" s="2" t="s">
        <v>154</v>
      </c>
      <c r="B1" s="2" t="s">
        <v>155</v>
      </c>
      <c r="C1" t="s">
        <v>0</v>
      </c>
      <c r="D1" t="s">
        <v>1</v>
      </c>
      <c r="E1" s="1" t="s">
        <v>2</v>
      </c>
      <c r="F1" s="1" t="s">
        <v>9</v>
      </c>
      <c r="G1" s="2" t="s">
        <v>258</v>
      </c>
      <c r="H1" t="s">
        <v>257</v>
      </c>
      <c r="I1" t="s">
        <v>278</v>
      </c>
      <c r="J1" t="s">
        <v>275</v>
      </c>
      <c r="K1" t="s">
        <v>276</v>
      </c>
      <c r="L1" t="s">
        <v>277</v>
      </c>
    </row>
    <row r="2" spans="1:12" x14ac:dyDescent="0.25">
      <c r="A2" s="8" t="s">
        <v>156</v>
      </c>
      <c r="B2" s="9" t="str">
        <f>Tableau1[[#This Row],[titre]]</f>
        <v>DAUA</v>
      </c>
      <c r="C2" s="3">
        <f ca="1">CELL("ligne",Tableau1[[#This Row],[id]])-1</f>
        <v>1</v>
      </c>
      <c r="D2" s="3" t="str">
        <f>IFERROR(VLOOKUP(Tableau1[[#This Row],[parent]],B:C,2,FALSE),"")</f>
        <v/>
      </c>
      <c r="E2" s="5" t="s">
        <v>11</v>
      </c>
      <c r="F2" s="6" t="s">
        <v>12</v>
      </c>
      <c r="G2" s="6" t="s">
        <v>269</v>
      </c>
      <c r="H2" s="3">
        <f>VLOOKUP(Tableau1[[#This Row],[libelle_etat]],Tableau2[],2,FALSE)</f>
        <v>6</v>
      </c>
      <c r="I2" s="11">
        <f t="shared" ref="I2:I33" ca="1" si="0">TODAY()+RANDBETWEEN(-100,100)</f>
        <v>43207</v>
      </c>
      <c r="J2" s="10">
        <f ca="1">SUMIF(Tableau1[idParent],Tableau1[[#This Row],[id]],Tableau1[budget])</f>
        <v>548</v>
      </c>
      <c r="K2" s="10">
        <f ca="1">SUMIF(Tableau1[idParent],Tableau1[[#This Row],[id]],Tableau1[conso])</f>
        <v>286</v>
      </c>
      <c r="L2" s="10">
        <f ca="1">Tableau1[[#This Row],[budget]]-Tableau1[[#This Row],[conso]]</f>
        <v>262</v>
      </c>
    </row>
    <row r="3" spans="1:12" x14ac:dyDescent="0.25">
      <c r="A3" s="8" t="s">
        <v>11</v>
      </c>
      <c r="B3" s="9" t="str">
        <f>Tableau1[[#This Row],[titre]]</f>
        <v>PROTO</v>
      </c>
      <c r="C3" s="3">
        <f ca="1">CELL("ligne",Tableau1[[#This Row],[id]])-1</f>
        <v>2</v>
      </c>
      <c r="D3" s="3">
        <f ca="1">IFERROR(VLOOKUP(Tableau1[[#This Row],[parent]],B:C,2,FALSE),"")</f>
        <v>1</v>
      </c>
      <c r="E3" s="5" t="s">
        <v>5</v>
      </c>
      <c r="F3" s="6" t="s">
        <v>10</v>
      </c>
      <c r="G3" s="6" t="s">
        <v>269</v>
      </c>
      <c r="H3" s="3">
        <f>VLOOKUP(Tableau1[[#This Row],[libelle_etat]],Tableau2[],2,FALSE)</f>
        <v>6</v>
      </c>
      <c r="I3" s="11">
        <f t="shared" ca="1" si="0"/>
        <v>43250</v>
      </c>
      <c r="J3" s="10">
        <f ca="1">SUMIF(Tableau1[idParent],Tableau1[[#This Row],[id]],Tableau1[budget])</f>
        <v>548</v>
      </c>
      <c r="K3" s="10">
        <f ca="1">SUMIF(Tableau1[idParent],Tableau1[[#This Row],[id]],Tableau1[conso])</f>
        <v>286</v>
      </c>
      <c r="L3" s="10">
        <f ca="1">Tableau1[[#This Row],[budget]]-Tableau1[[#This Row],[conso]]</f>
        <v>262</v>
      </c>
    </row>
    <row r="4" spans="1:12" x14ac:dyDescent="0.25">
      <c r="A4" s="8" t="s">
        <v>11</v>
      </c>
      <c r="B4" s="9" t="str">
        <f>Tableau1[[#This Row],[titre]]</f>
        <v>Lot 1 A</v>
      </c>
      <c r="C4" s="3">
        <f ca="1">CELL("ligne",Tableau1[[#This Row],[id]])-1</f>
        <v>3</v>
      </c>
      <c r="D4" s="3">
        <f ca="1">IFERROR(VLOOKUP(Tableau1[[#This Row],[parent]],B:C,2,FALSE),"")</f>
        <v>1</v>
      </c>
      <c r="E4" s="5" t="s">
        <v>8</v>
      </c>
      <c r="F4" s="6" t="s">
        <v>14</v>
      </c>
      <c r="G4" s="6" t="s">
        <v>260</v>
      </c>
      <c r="H4" s="3">
        <f>VLOOKUP(Tableau1[[#This Row],[libelle_etat]],Tableau2[],2,FALSE)</f>
        <v>0</v>
      </c>
      <c r="I4" s="11">
        <f t="shared" ca="1" si="0"/>
        <v>43190</v>
      </c>
      <c r="J4" s="10">
        <f ca="1">SUMIF(Tableau1[idParent],Tableau1[[#This Row],[id]],Tableau1[budget])</f>
        <v>0</v>
      </c>
      <c r="K4" s="10">
        <f ca="1">SUMIF(Tableau1[idParent],Tableau1[[#This Row],[id]],Tableau1[conso])</f>
        <v>0</v>
      </c>
      <c r="L4" s="10">
        <f ca="1">Tableau1[[#This Row],[budget]]-Tableau1[[#This Row],[conso]]</f>
        <v>0</v>
      </c>
    </row>
    <row r="5" spans="1:12" x14ac:dyDescent="0.25">
      <c r="A5" s="8" t="s">
        <v>11</v>
      </c>
      <c r="B5" s="9" t="str">
        <f>Tableau1[[#This Row],[titre]]</f>
        <v>Lot 1 B</v>
      </c>
      <c r="C5" s="3">
        <f ca="1">CELL("ligne",Tableau1[[#This Row],[id]])-1</f>
        <v>4</v>
      </c>
      <c r="D5" s="3">
        <f ca="1">IFERROR(VLOOKUP(Tableau1[[#This Row],[parent]],B:C,2,FALSE),"")</f>
        <v>1</v>
      </c>
      <c r="E5" s="5" t="s">
        <v>6</v>
      </c>
      <c r="F5" s="6" t="s">
        <v>13</v>
      </c>
      <c r="G5" s="6" t="s">
        <v>260</v>
      </c>
      <c r="H5" s="3">
        <f>VLOOKUP(Tableau1[[#This Row],[libelle_etat]],Tableau2[],2,FALSE)</f>
        <v>0</v>
      </c>
      <c r="I5" s="11">
        <f t="shared" ca="1" si="0"/>
        <v>43211</v>
      </c>
      <c r="J5" s="10">
        <f ca="1">SUMIF(Tableau1[idParent],Tableau1[[#This Row],[id]],Tableau1[budget])</f>
        <v>0</v>
      </c>
      <c r="K5" s="10">
        <f ca="1">SUMIF(Tableau1[idParent],Tableau1[[#This Row],[id]],Tableau1[conso])</f>
        <v>0</v>
      </c>
      <c r="L5" s="10">
        <f ca="1">Tableau1[[#This Row],[budget]]-Tableau1[[#This Row],[conso]]</f>
        <v>0</v>
      </c>
    </row>
    <row r="6" spans="1:12" x14ac:dyDescent="0.25">
      <c r="A6" s="8" t="s">
        <v>11</v>
      </c>
      <c r="B6" s="9" t="str">
        <f>Tableau1[[#This Row],[titre]]</f>
        <v>Lot 2</v>
      </c>
      <c r="C6" s="3">
        <f ca="1">CELL("ligne",Tableau1[[#This Row],[id]])-1</f>
        <v>5</v>
      </c>
      <c r="D6" s="3">
        <f ca="1">IFERROR(VLOOKUP(Tableau1[[#This Row],[parent]],B:C,2,FALSE),"")</f>
        <v>1</v>
      </c>
      <c r="E6" s="5" t="s">
        <v>7</v>
      </c>
      <c r="F6" s="6" t="s">
        <v>15</v>
      </c>
      <c r="G6" s="6" t="s">
        <v>260</v>
      </c>
      <c r="H6" s="3">
        <f>VLOOKUP(Tableau1[[#This Row],[libelle_etat]],Tableau2[],2,FALSE)</f>
        <v>0</v>
      </c>
      <c r="I6" s="11">
        <f t="shared" ca="1" si="0"/>
        <v>43253</v>
      </c>
      <c r="J6" s="10">
        <f ca="1">SUMIF(Tableau1[idParent],Tableau1[[#This Row],[id]],Tableau1[budget])</f>
        <v>0</v>
      </c>
      <c r="K6" s="10">
        <f ca="1">SUMIF(Tableau1[idParent],Tableau1[[#This Row],[id]],Tableau1[conso])</f>
        <v>0</v>
      </c>
      <c r="L6" s="10">
        <f ca="1">Tableau1[[#This Row],[budget]]-Tableau1[[#This Row],[conso]]</f>
        <v>0</v>
      </c>
    </row>
    <row r="7" spans="1:12" x14ac:dyDescent="0.25">
      <c r="A7" s="8" t="s">
        <v>5</v>
      </c>
      <c r="B7" s="9" t="str">
        <f>Tableau1[[#This Row],[titre]]</f>
        <v>Référentiels</v>
      </c>
      <c r="C7" s="3">
        <f ca="1">CELL("ligne",Tableau1[[#This Row],[id]])-1</f>
        <v>6</v>
      </c>
      <c r="D7" s="3">
        <f ca="1">IFERROR(VLOOKUP(Tableau1[[#This Row],[parent]],B:C,2,FALSE),"")</f>
        <v>2</v>
      </c>
      <c r="E7" s="5" t="s">
        <v>28</v>
      </c>
      <c r="F7" s="6" t="s">
        <v>47</v>
      </c>
      <c r="G7" s="6" t="s">
        <v>269</v>
      </c>
      <c r="H7" s="3">
        <f>VLOOKUP(Tableau1[[#This Row],[libelle_etat]],Tableau2[],2,FALSE)</f>
        <v>6</v>
      </c>
      <c r="I7" s="11">
        <f t="shared" ca="1" si="0"/>
        <v>43353</v>
      </c>
      <c r="J7" s="10">
        <f ca="1">SUMIF(Tableau1[idParent],Tableau1[[#This Row],[id]],Tableau1[budget])</f>
        <v>23</v>
      </c>
      <c r="K7" s="10">
        <f ca="1">SUMIF(Tableau1[idParent],Tableau1[[#This Row],[id]],Tableau1[conso])</f>
        <v>16</v>
      </c>
      <c r="L7" s="10">
        <f ca="1">Tableau1[[#This Row],[budget]]-Tableau1[[#This Row],[conso]]</f>
        <v>7</v>
      </c>
    </row>
    <row r="8" spans="1:12" x14ac:dyDescent="0.25">
      <c r="A8" s="8" t="s">
        <v>28</v>
      </c>
      <c r="B8" s="9" t="str">
        <f>Tableau1[[#This Row],[titre]]</f>
        <v>Référentiel des textes courts</v>
      </c>
      <c r="C8" s="4">
        <f ca="1">CELL("ligne",Tableau1[[#This Row],[id]])-1</f>
        <v>7</v>
      </c>
      <c r="D8" s="3">
        <f ca="1">IFERROR(VLOOKUP(Tableau1[[#This Row],[parent]],B:C,2,FALSE),"")</f>
        <v>6</v>
      </c>
      <c r="E8" s="5" t="s">
        <v>50</v>
      </c>
      <c r="F8" s="6" t="s">
        <v>50</v>
      </c>
      <c r="G8" s="6" t="s">
        <v>261</v>
      </c>
      <c r="H8" s="3">
        <f>VLOOKUP(Tableau1[[#This Row],[libelle_etat]],Tableau2[],2,FALSE)</f>
        <v>4</v>
      </c>
      <c r="I8" s="11">
        <f t="shared" ca="1" si="0"/>
        <v>43227</v>
      </c>
      <c r="J8" s="10">
        <v>1</v>
      </c>
      <c r="K8" s="10">
        <f ca="1">RANDBETWEEN(0,Tableau1[[#This Row],[budget]])</f>
        <v>1</v>
      </c>
      <c r="L8" s="10">
        <f ca="1">Tableau1[[#This Row],[budget]]-Tableau1[[#This Row],[conso]]</f>
        <v>0</v>
      </c>
    </row>
    <row r="9" spans="1:12" x14ac:dyDescent="0.25">
      <c r="A9" s="8" t="s">
        <v>28</v>
      </c>
      <c r="B9" s="9" t="str">
        <f>Tableau1[[#This Row],[titre]]</f>
        <v>Référentiel des textes longs</v>
      </c>
      <c r="C9" s="4">
        <f ca="1">CELL("ligne",Tableau1[[#This Row],[id]])-1</f>
        <v>8</v>
      </c>
      <c r="D9" s="3">
        <f ca="1">IFERROR(VLOOKUP(Tableau1[[#This Row],[parent]],B:C,2,FALSE),"")</f>
        <v>6</v>
      </c>
      <c r="E9" s="5" t="s">
        <v>51</v>
      </c>
      <c r="F9" s="6" t="s">
        <v>51</v>
      </c>
      <c r="G9" s="6" t="s">
        <v>271</v>
      </c>
      <c r="H9" s="3">
        <f>VLOOKUP(Tableau1[[#This Row],[libelle_etat]],Tableau2[],2,FALSE)</f>
        <v>11</v>
      </c>
      <c r="I9" s="11">
        <f t="shared" ca="1" si="0"/>
        <v>43322</v>
      </c>
      <c r="J9" s="10">
        <v>1</v>
      </c>
      <c r="K9" s="10">
        <f ca="1">RANDBETWEEN(0,Tableau1[[#This Row],[budget]])</f>
        <v>0</v>
      </c>
      <c r="L9" s="10">
        <f ca="1">Tableau1[[#This Row],[budget]]-Tableau1[[#This Row],[conso]]</f>
        <v>1</v>
      </c>
    </row>
    <row r="10" spans="1:12" x14ac:dyDescent="0.25">
      <c r="A10" s="8" t="s">
        <v>28</v>
      </c>
      <c r="B10" s="9" t="str">
        <f>Tableau1[[#This Row],[titre]]</f>
        <v>Référentiel des communes raccordées</v>
      </c>
      <c r="C10" s="4">
        <f ca="1">CELL("ligne",Tableau1[[#This Row],[id]])-1</f>
        <v>9</v>
      </c>
      <c r="D10" s="3">
        <f ca="1">IFERROR(VLOOKUP(Tableau1[[#This Row],[parent]],B:C,2,FALSE),"")</f>
        <v>6</v>
      </c>
      <c r="E10" s="5" t="s">
        <v>55</v>
      </c>
      <c r="F10" s="6" t="s">
        <v>55</v>
      </c>
      <c r="G10" s="6" t="s">
        <v>271</v>
      </c>
      <c r="H10" s="3">
        <f>VLOOKUP(Tableau1[[#This Row],[libelle_etat]],Tableau2[],2,FALSE)</f>
        <v>11</v>
      </c>
      <c r="I10" s="11">
        <f t="shared" ca="1" si="0"/>
        <v>43357</v>
      </c>
      <c r="J10" s="10">
        <v>1</v>
      </c>
      <c r="K10" s="10">
        <f ca="1">RANDBETWEEN(0,Tableau1[[#This Row],[budget]])</f>
        <v>1</v>
      </c>
      <c r="L10" s="10">
        <f ca="1">Tableau1[[#This Row],[budget]]-Tableau1[[#This Row],[conso]]</f>
        <v>0</v>
      </c>
    </row>
    <row r="11" spans="1:12" x14ac:dyDescent="0.25">
      <c r="A11" s="8" t="s">
        <v>28</v>
      </c>
      <c r="B11" s="9" t="str">
        <f>Tableau1[[#This Row],[titre]]</f>
        <v>B1</v>
      </c>
      <c r="C11" s="4">
        <f ca="1">CELL("ligne",Tableau1[[#This Row],[id]])-1</f>
        <v>10</v>
      </c>
      <c r="D11" s="3">
        <f ca="1">IFERROR(VLOOKUP(Tableau1[[#This Row],[parent]],B:C,2,FALSE),"")</f>
        <v>6</v>
      </c>
      <c r="E11" s="5" t="s">
        <v>103</v>
      </c>
      <c r="F11" s="6" t="s">
        <v>104</v>
      </c>
      <c r="G11" s="6" t="s">
        <v>269</v>
      </c>
      <c r="H11" s="3">
        <f>VLOOKUP(Tableau1[[#This Row],[libelle_etat]],Tableau2[],2,FALSE)</f>
        <v>6</v>
      </c>
      <c r="I11" s="11">
        <f t="shared" ca="1" si="0"/>
        <v>43360</v>
      </c>
      <c r="J11" s="10">
        <v>5</v>
      </c>
      <c r="K11" s="10">
        <f ca="1">RANDBETWEEN(0,Tableau1[[#This Row],[budget]])</f>
        <v>1</v>
      </c>
      <c r="L11" s="10">
        <f ca="1">Tableau1[[#This Row],[budget]]-Tableau1[[#This Row],[conso]]</f>
        <v>4</v>
      </c>
    </row>
    <row r="12" spans="1:12" x14ac:dyDescent="0.25">
      <c r="A12" s="8" t="s">
        <v>28</v>
      </c>
      <c r="B12" s="9" t="str">
        <f>Tableau1[[#This Row],[titre]]</f>
        <v>Rechargement à chaud</v>
      </c>
      <c r="C12" s="4">
        <f ca="1">CELL("ligne",Tableau1[[#This Row],[id]])-1</f>
        <v>11</v>
      </c>
      <c r="D12" s="3">
        <f ca="1">IFERROR(VLOOKUP(Tableau1[[#This Row],[parent]],B:C,2,FALSE),"")</f>
        <v>6</v>
      </c>
      <c r="E12" s="5" t="s">
        <v>105</v>
      </c>
      <c r="F12" s="6" t="s">
        <v>106</v>
      </c>
      <c r="G12" s="6" t="s">
        <v>269</v>
      </c>
      <c r="H12" s="3">
        <f>VLOOKUP(Tableau1[[#This Row],[libelle_etat]],Tableau2[],2,FALSE)</f>
        <v>6</v>
      </c>
      <c r="I12" s="11">
        <f t="shared" ca="1" si="0"/>
        <v>43191</v>
      </c>
      <c r="J12" s="10">
        <f ca="1">SUMIF(Tableau1[idParent],Tableau1[[#This Row],[id]],Tableau1[budget])</f>
        <v>15</v>
      </c>
      <c r="K12" s="10">
        <f ca="1">SUMIF(Tableau1[idParent],Tableau1[[#This Row],[id]],Tableau1[conso])</f>
        <v>13</v>
      </c>
      <c r="L12" s="10">
        <f ca="1">Tableau1[[#This Row],[budget]]-Tableau1[[#This Row],[conso]]</f>
        <v>2</v>
      </c>
    </row>
    <row r="13" spans="1:12" x14ac:dyDescent="0.25">
      <c r="A13" s="8" t="s">
        <v>105</v>
      </c>
      <c r="B13" s="9" t="str">
        <f>Tableau1[[#This Row],[titre]]</f>
        <v>Rechargement à chaud B1</v>
      </c>
      <c r="C13" s="4">
        <f ca="1">CELL("ligne",Tableau1[[#This Row],[id]])-1</f>
        <v>12</v>
      </c>
      <c r="D13" s="3">
        <f ca="1">IFERROR(VLOOKUP(Tableau1[[#This Row],[parent]],B:C,2,FALSE),"")</f>
        <v>11</v>
      </c>
      <c r="E13" s="5" t="s">
        <v>107</v>
      </c>
      <c r="F13" s="6" t="s">
        <v>108</v>
      </c>
      <c r="G13" s="6" t="s">
        <v>271</v>
      </c>
      <c r="H13" s="3">
        <f>VLOOKUP(Tableau1[[#This Row],[libelle_etat]],Tableau2[],2,FALSE)</f>
        <v>11</v>
      </c>
      <c r="I13" s="11">
        <f t="shared" ca="1" si="0"/>
        <v>43377</v>
      </c>
      <c r="J13" s="10">
        <v>15</v>
      </c>
      <c r="K13" s="10">
        <f ca="1">RANDBETWEEN(0,Tableau1[[#This Row],[budget]])</f>
        <v>13</v>
      </c>
      <c r="L13" s="10">
        <f ca="1">Tableau1[[#This Row],[budget]]-Tableau1[[#This Row],[conso]]</f>
        <v>2</v>
      </c>
    </row>
    <row r="14" spans="1:12" x14ac:dyDescent="0.25">
      <c r="A14" s="8" t="s">
        <v>5</v>
      </c>
      <c r="B14" s="9" t="str">
        <f>Tableau1[[#This Row],[titre]]</f>
        <v>Accueil</v>
      </c>
      <c r="C14" s="4">
        <f ca="1">CELL("ligne",Tableau1[[#This Row],[id]])-1</f>
        <v>13</v>
      </c>
      <c r="D14" s="3">
        <f ca="1">IFERROR(VLOOKUP(Tableau1[[#This Row],[parent]],B:C,2,FALSE),"")</f>
        <v>2</v>
      </c>
      <c r="E14" s="5" t="s">
        <v>16</v>
      </c>
      <c r="F14" s="6" t="s">
        <v>48</v>
      </c>
      <c r="G14" s="6" t="s">
        <v>271</v>
      </c>
      <c r="H14" s="3">
        <f>VLOOKUP(Tableau1[[#This Row],[libelle_etat]],Tableau2[],2,FALSE)</f>
        <v>11</v>
      </c>
      <c r="I14" s="11">
        <f t="shared" ca="1" si="0"/>
        <v>43288</v>
      </c>
      <c r="J14" s="10">
        <f ca="1">SUMIF(Tableau1[idParent],Tableau1[[#This Row],[id]],Tableau1[budget])</f>
        <v>1</v>
      </c>
      <c r="K14" s="10">
        <f ca="1">SUMIF(Tableau1[idParent],Tableau1[[#This Row],[id]],Tableau1[conso])</f>
        <v>0</v>
      </c>
      <c r="L14" s="10">
        <f ca="1">Tableau1[[#This Row],[budget]]-Tableau1[[#This Row],[conso]]</f>
        <v>1</v>
      </c>
    </row>
    <row r="15" spans="1:12" x14ac:dyDescent="0.25">
      <c r="A15" s="8" t="s">
        <v>16</v>
      </c>
      <c r="B15" s="9" t="str">
        <f>Tableau1[[#This Row],[titre]]</f>
        <v>Contenu de la page Accueil</v>
      </c>
      <c r="C15" s="4">
        <f ca="1">CELL("ligne",Tableau1[[#This Row],[id]])-1</f>
        <v>14</v>
      </c>
      <c r="D15" s="3">
        <f ca="1">IFERROR(VLOOKUP(Tableau1[[#This Row],[parent]],B:C,2,FALSE),"")</f>
        <v>13</v>
      </c>
      <c r="E15" s="5" t="s">
        <v>27</v>
      </c>
      <c r="F15" s="6" t="s">
        <v>49</v>
      </c>
      <c r="G15" s="6" t="s">
        <v>271</v>
      </c>
      <c r="H15" s="3">
        <f>VLOOKUP(Tableau1[[#This Row],[libelle_etat]],Tableau2[],2,FALSE)</f>
        <v>11</v>
      </c>
      <c r="I15" s="11">
        <f t="shared" ca="1" si="0"/>
        <v>43266</v>
      </c>
      <c r="J15" s="10">
        <v>1</v>
      </c>
      <c r="K15" s="10">
        <f ca="1">RANDBETWEEN(0,Tableau1[[#This Row],[budget]])</f>
        <v>0</v>
      </c>
      <c r="L15" s="10">
        <f ca="1">Tableau1[[#This Row],[budget]]-Tableau1[[#This Row],[conso]]</f>
        <v>1</v>
      </c>
    </row>
    <row r="16" spans="1:12" x14ac:dyDescent="0.25">
      <c r="A16" s="8" t="s">
        <v>5</v>
      </c>
      <c r="B16" s="9" t="str">
        <f>Tableau1[[#This Row],[titre]]</f>
        <v>Lieu de travaux</v>
      </c>
      <c r="C16" s="4">
        <f ca="1">CELL("ligne",Tableau1[[#This Row],[id]])-1</f>
        <v>15</v>
      </c>
      <c r="D16" s="3">
        <f ca="1">IFERROR(VLOOKUP(Tableau1[[#This Row],[parent]],B:C,2,FALSE),"")</f>
        <v>2</v>
      </c>
      <c r="E16" s="5" t="s">
        <v>17</v>
      </c>
      <c r="F16" s="6" t="s">
        <v>52</v>
      </c>
      <c r="G16" s="6" t="s">
        <v>271</v>
      </c>
      <c r="H16" s="3">
        <f>VLOOKUP(Tableau1[[#This Row],[libelle_etat]],Tableau2[],2,FALSE)</f>
        <v>11</v>
      </c>
      <c r="I16" s="11">
        <f t="shared" ca="1" si="0"/>
        <v>43383</v>
      </c>
      <c r="J16" s="10">
        <f ca="1">SUMIF(Tableau1[idParent],Tableau1[[#This Row],[id]],Tableau1[budget])</f>
        <v>101</v>
      </c>
      <c r="K16" s="10">
        <f ca="1">SUMIF(Tableau1[idParent],Tableau1[[#This Row],[id]],Tableau1[conso])</f>
        <v>54</v>
      </c>
      <c r="L16" s="10">
        <f ca="1">Tableau1[[#This Row],[budget]]-Tableau1[[#This Row],[conso]]</f>
        <v>47</v>
      </c>
    </row>
    <row r="17" spans="1:12" x14ac:dyDescent="0.25">
      <c r="A17" s="8" t="s">
        <v>17</v>
      </c>
      <c r="B17" s="9" t="str">
        <f>Tableau1[[#This Row],[titre]]</f>
        <v>Annuaire des administrations</v>
      </c>
      <c r="C17" s="4">
        <f ca="1">CELL("ligne",Tableau1[[#This Row],[id]])-1</f>
        <v>16</v>
      </c>
      <c r="D17" s="3">
        <f ca="1">IFERROR(VLOOKUP(Tableau1[[#This Row],[parent]],B:C,2,FALSE),"")</f>
        <v>15</v>
      </c>
      <c r="E17" s="5" t="s">
        <v>53</v>
      </c>
      <c r="F17" s="6" t="s">
        <v>54</v>
      </c>
      <c r="G17" s="6" t="s">
        <v>271</v>
      </c>
      <c r="H17" s="3">
        <f>VLOOKUP(Tableau1[[#This Row],[libelle_etat]],Tableau2[],2,FALSE)</f>
        <v>11</v>
      </c>
      <c r="I17" s="11">
        <f t="shared" ca="1" si="0"/>
        <v>43220</v>
      </c>
      <c r="J17" s="10">
        <v>2</v>
      </c>
      <c r="K17" s="10">
        <f ca="1">RANDBETWEEN(0,Tableau1[[#This Row],[budget]])</f>
        <v>1</v>
      </c>
      <c r="L17" s="10">
        <f ca="1">Tableau1[[#This Row],[budget]]-Tableau1[[#This Row],[conso]]</f>
        <v>1</v>
      </c>
    </row>
    <row r="18" spans="1:12" ht="30" x14ac:dyDescent="0.25">
      <c r="A18" s="8" t="s">
        <v>17</v>
      </c>
      <c r="B18" s="9" t="str">
        <f>Tableau1[[#This Row],[titre]]</f>
        <v>Affichage des informations de la mairie</v>
      </c>
      <c r="C18" s="4">
        <f ca="1">CELL("ligne",Tableau1[[#This Row],[id]])-1</f>
        <v>17</v>
      </c>
      <c r="D18" s="3">
        <f ca="1">IFERROR(VLOOKUP(Tableau1[[#This Row],[parent]],B:C,2,FALSE),"")</f>
        <v>15</v>
      </c>
      <c r="E18" s="5" t="s">
        <v>29</v>
      </c>
      <c r="F18" s="6" t="s">
        <v>60</v>
      </c>
      <c r="G18" s="6" t="s">
        <v>271</v>
      </c>
      <c r="H18" s="3">
        <f>VLOOKUP(Tableau1[[#This Row],[libelle_etat]],Tableau2[],2,FALSE)</f>
        <v>11</v>
      </c>
      <c r="I18" s="11">
        <f t="shared" ca="1" si="0"/>
        <v>43196</v>
      </c>
      <c r="J18" s="10">
        <v>1</v>
      </c>
      <c r="K18" s="10">
        <f ca="1">RANDBETWEEN(0,Tableau1[[#This Row],[budget]])</f>
        <v>0</v>
      </c>
      <c r="L18" s="10">
        <f ca="1">Tableau1[[#This Row],[budget]]-Tableau1[[#This Row],[conso]]</f>
        <v>1</v>
      </c>
    </row>
    <row r="19" spans="1:12" x14ac:dyDescent="0.25">
      <c r="A19" s="8" t="s">
        <v>17</v>
      </c>
      <c r="B19" s="9" t="str">
        <f>Tableau1[[#This Row],[titre]]</f>
        <v>URL Géoportail</v>
      </c>
      <c r="C19" s="4">
        <f ca="1">CELL("ligne",Tableau1[[#This Row],[id]])-1</f>
        <v>18</v>
      </c>
      <c r="D19" s="3">
        <f ca="1">IFERROR(VLOOKUP(Tableau1[[#This Row],[parent]],B:C,2,FALSE),"")</f>
        <v>15</v>
      </c>
      <c r="E19" s="5" t="s">
        <v>56</v>
      </c>
      <c r="F19" s="6" t="s">
        <v>57</v>
      </c>
      <c r="G19" s="6" t="s">
        <v>271</v>
      </c>
      <c r="H19" s="3">
        <f>VLOOKUP(Tableau1[[#This Row],[libelle_etat]],Tableau2[],2,FALSE)</f>
        <v>11</v>
      </c>
      <c r="I19" s="11">
        <f t="shared" ca="1" si="0"/>
        <v>43331</v>
      </c>
      <c r="J19" s="10">
        <v>1</v>
      </c>
      <c r="K19" s="10">
        <f ca="1">RANDBETWEEN(0,Tableau1[[#This Row],[budget]])</f>
        <v>1</v>
      </c>
      <c r="L19" s="10">
        <f ca="1">Tableau1[[#This Row],[budget]]-Tableau1[[#This Row],[conso]]</f>
        <v>0</v>
      </c>
    </row>
    <row r="20" spans="1:12" x14ac:dyDescent="0.25">
      <c r="A20" s="8" t="s">
        <v>17</v>
      </c>
      <c r="B20" s="9" t="str">
        <f>Tableau1[[#This Row],[titre]]</f>
        <v>URL GPU</v>
      </c>
      <c r="C20" s="4">
        <f ca="1">CELL("ligne",Tableau1[[#This Row],[id]])-1</f>
        <v>19</v>
      </c>
      <c r="D20" s="3">
        <f ca="1">IFERROR(VLOOKUP(Tableau1[[#This Row],[parent]],B:C,2,FALSE),"")</f>
        <v>15</v>
      </c>
      <c r="E20" s="5" t="s">
        <v>59</v>
      </c>
      <c r="F20" s="6" t="s">
        <v>58</v>
      </c>
      <c r="G20" s="6" t="s">
        <v>271</v>
      </c>
      <c r="H20" s="3">
        <f>VLOOKUP(Tableau1[[#This Row],[libelle_etat]],Tableau2[],2,FALSE)</f>
        <v>11</v>
      </c>
      <c r="I20" s="11">
        <f t="shared" ca="1" si="0"/>
        <v>43372</v>
      </c>
      <c r="J20" s="10">
        <v>1</v>
      </c>
      <c r="K20" s="10">
        <f ca="1">RANDBETWEEN(0,Tableau1[[#This Row],[budget]])</f>
        <v>0</v>
      </c>
      <c r="L20" s="10">
        <f ca="1">Tableau1[[#This Row],[budget]]-Tableau1[[#This Row],[conso]]</f>
        <v>1</v>
      </c>
    </row>
    <row r="21" spans="1:12" x14ac:dyDescent="0.25">
      <c r="A21" s="8" t="s">
        <v>17</v>
      </c>
      <c r="B21" s="9" t="str">
        <f>Tableau1[[#This Row],[titre]]</f>
        <v>API BAN</v>
      </c>
      <c r="C21" s="4">
        <f ca="1">CELL("ligne",Tableau1[[#This Row],[id]])-1</f>
        <v>20</v>
      </c>
      <c r="D21" s="3">
        <f ca="1">IFERROR(VLOOKUP(Tableau1[[#This Row],[parent]],B:C,2,FALSE),"")</f>
        <v>15</v>
      </c>
      <c r="E21" s="5" t="s">
        <v>3</v>
      </c>
      <c r="F21" s="6" t="s">
        <v>61</v>
      </c>
      <c r="G21" s="6" t="s">
        <v>271</v>
      </c>
      <c r="H21" s="3">
        <f>VLOOKUP(Tableau1[[#This Row],[libelle_etat]],Tableau2[],2,FALSE)</f>
        <v>11</v>
      </c>
      <c r="I21" s="11">
        <f t="shared" ca="1" si="0"/>
        <v>43324</v>
      </c>
      <c r="J21" s="10">
        <v>15</v>
      </c>
      <c r="K21" s="10">
        <f ca="1">RANDBETWEEN(0,Tableau1[[#This Row],[budget]])</f>
        <v>10</v>
      </c>
      <c r="L21" s="10">
        <f ca="1">Tableau1[[#This Row],[budget]]-Tableau1[[#This Row],[conso]]</f>
        <v>5</v>
      </c>
    </row>
    <row r="22" spans="1:12" x14ac:dyDescent="0.25">
      <c r="A22" s="8" t="s">
        <v>17</v>
      </c>
      <c r="B22" s="9" t="str">
        <f>Tableau1[[#This Row],[titre]]</f>
        <v>Autocomplétion commune + cp BAN</v>
      </c>
      <c r="C22" s="4">
        <f ca="1">CELL("ligne",Tableau1[[#This Row],[id]])-1</f>
        <v>21</v>
      </c>
      <c r="D22" s="3">
        <f ca="1">IFERROR(VLOOKUP(Tableau1[[#This Row],[parent]],B:C,2,FALSE),"")</f>
        <v>15</v>
      </c>
      <c r="E22" s="5" t="s">
        <v>193</v>
      </c>
      <c r="F22" s="6" t="s">
        <v>62</v>
      </c>
      <c r="G22" s="6" t="s">
        <v>271</v>
      </c>
      <c r="H22" s="3">
        <f>VLOOKUP(Tableau1[[#This Row],[libelle_etat]],Tableau2[],2,FALSE)</f>
        <v>11</v>
      </c>
      <c r="I22" s="11">
        <f t="shared" ca="1" si="0"/>
        <v>43212</v>
      </c>
      <c r="J22" s="10">
        <v>5</v>
      </c>
      <c r="K22" s="10">
        <f ca="1">RANDBETWEEN(0,Tableau1[[#This Row],[budget]])</f>
        <v>2</v>
      </c>
      <c r="L22" s="10">
        <f ca="1">Tableau1[[#This Row],[budget]]-Tableau1[[#This Row],[conso]]</f>
        <v>3</v>
      </c>
    </row>
    <row r="23" spans="1:12" x14ac:dyDescent="0.25">
      <c r="A23" s="8" t="s">
        <v>17</v>
      </c>
      <c r="B23" s="9" t="str">
        <f>Tableau1[[#This Row],[titre]]</f>
        <v>Saisie commune</v>
      </c>
      <c r="C23" s="4">
        <f ca="1">CELL("ligne",Tableau1[[#This Row],[id]])-1</f>
        <v>22</v>
      </c>
      <c r="D23" s="3">
        <f ca="1">IFERROR(VLOOKUP(Tableau1[[#This Row],[parent]],B:C,2,FALSE),"")</f>
        <v>15</v>
      </c>
      <c r="E23" s="5" t="s">
        <v>31</v>
      </c>
      <c r="F23" s="6" t="s">
        <v>64</v>
      </c>
      <c r="G23" s="6" t="s">
        <v>271</v>
      </c>
      <c r="H23" s="3">
        <f>VLOOKUP(Tableau1[[#This Row],[libelle_etat]],Tableau2[],2,FALSE)</f>
        <v>11</v>
      </c>
      <c r="I23" s="11">
        <f t="shared" ca="1" si="0"/>
        <v>43252</v>
      </c>
      <c r="J23" s="10">
        <v>1</v>
      </c>
      <c r="K23" s="10">
        <f ca="1">RANDBETWEEN(0,Tableau1[[#This Row],[budget]])</f>
        <v>0</v>
      </c>
      <c r="L23" s="10">
        <f ca="1">Tableau1[[#This Row],[budget]]-Tableau1[[#This Row],[conso]]</f>
        <v>1</v>
      </c>
    </row>
    <row r="24" spans="1:12" ht="30" x14ac:dyDescent="0.25">
      <c r="A24" s="8" t="s">
        <v>17</v>
      </c>
      <c r="B24" s="9" t="str">
        <f>Tableau1[[#This Row],[titre]]</f>
        <v>Validation commune</v>
      </c>
      <c r="C24" s="4">
        <f ca="1">CELL("ligne",Tableau1[[#This Row],[id]])-1</f>
        <v>23</v>
      </c>
      <c r="D24" s="3">
        <f ca="1">IFERROR(VLOOKUP(Tableau1[[#This Row],[parent]],B:C,2,FALSE),"")</f>
        <v>15</v>
      </c>
      <c r="E24" s="3" t="s">
        <v>32</v>
      </c>
      <c r="F24" s="7" t="s">
        <v>65</v>
      </c>
      <c r="G24" s="6" t="s">
        <v>271</v>
      </c>
      <c r="H24" s="3">
        <f>VLOOKUP(Tableau1[[#This Row],[libelle_etat]],Tableau2[],2,FALSE)</f>
        <v>11</v>
      </c>
      <c r="I24" s="11">
        <f t="shared" ca="1" si="0"/>
        <v>43310</v>
      </c>
      <c r="J24" s="10">
        <v>5</v>
      </c>
      <c r="K24" s="10">
        <f ca="1">RANDBETWEEN(0,Tableau1[[#This Row],[budget]])</f>
        <v>2</v>
      </c>
      <c r="L24" s="10">
        <f ca="1">Tableau1[[#This Row],[budget]]-Tableau1[[#This Row],[conso]]</f>
        <v>3</v>
      </c>
    </row>
    <row r="25" spans="1:12" ht="30" x14ac:dyDescent="0.25">
      <c r="A25" s="8" t="s">
        <v>17</v>
      </c>
      <c r="B25" s="9" t="str">
        <f>Tableau1[[#This Row],[titre]]</f>
        <v>Débrayage commune BAN</v>
      </c>
      <c r="C25" s="4">
        <f ca="1">CELL("ligne",Tableau1[[#This Row],[id]])-1</f>
        <v>24</v>
      </c>
      <c r="D25" s="3">
        <f ca="1">IFERROR(VLOOKUP(Tableau1[[#This Row],[parent]],B:C,2,FALSE),"")</f>
        <v>15</v>
      </c>
      <c r="E25" s="3" t="s">
        <v>33</v>
      </c>
      <c r="F25" s="7" t="s">
        <v>66</v>
      </c>
      <c r="G25" s="6" t="s">
        <v>271</v>
      </c>
      <c r="H25" s="3">
        <f>VLOOKUP(Tableau1[[#This Row],[libelle_etat]],Tableau2[],2,FALSE)</f>
        <v>11</v>
      </c>
      <c r="I25" s="11">
        <f t="shared" ca="1" si="0"/>
        <v>43289</v>
      </c>
      <c r="J25" s="10">
        <v>3</v>
      </c>
      <c r="K25" s="10">
        <f ca="1">RANDBETWEEN(0,Tableau1[[#This Row],[budget]])</f>
        <v>1</v>
      </c>
      <c r="L25" s="10">
        <f ca="1">Tableau1[[#This Row],[budget]]-Tableau1[[#This Row],[conso]]</f>
        <v>2</v>
      </c>
    </row>
    <row r="26" spans="1:12" x14ac:dyDescent="0.25">
      <c r="A26" s="8" t="s">
        <v>17</v>
      </c>
      <c r="B26" s="9" t="str">
        <f>Tableau1[[#This Row],[titre]]</f>
        <v>Autocomplétion adresse BAN</v>
      </c>
      <c r="C26" s="4">
        <f ca="1">CELL("ligne",Tableau1[[#This Row],[id]])-1</f>
        <v>25</v>
      </c>
      <c r="D26" s="3">
        <f ca="1">IFERROR(VLOOKUP(Tableau1[[#This Row],[parent]],B:C,2,FALSE),"")</f>
        <v>15</v>
      </c>
      <c r="E26" s="3" t="s">
        <v>34</v>
      </c>
      <c r="F26" s="7" t="s">
        <v>63</v>
      </c>
      <c r="G26" s="6" t="s">
        <v>271</v>
      </c>
      <c r="H26" s="3">
        <f>VLOOKUP(Tableau1[[#This Row],[libelle_etat]],Tableau2[],2,FALSE)</f>
        <v>11</v>
      </c>
      <c r="I26" s="11">
        <f t="shared" ca="1" si="0"/>
        <v>43367</v>
      </c>
      <c r="J26" s="10">
        <v>5</v>
      </c>
      <c r="K26" s="10">
        <f ca="1">RANDBETWEEN(0,Tableau1[[#This Row],[budget]])</f>
        <v>2</v>
      </c>
      <c r="L26" s="10">
        <f ca="1">Tableau1[[#This Row],[budget]]-Tableau1[[#This Row],[conso]]</f>
        <v>3</v>
      </c>
    </row>
    <row r="27" spans="1:12" x14ac:dyDescent="0.25">
      <c r="A27" s="8" t="s">
        <v>17</v>
      </c>
      <c r="B27" s="9" t="str">
        <f>Tableau1[[#This Row],[titre]]</f>
        <v>Saisie adresse BAN</v>
      </c>
      <c r="C27" s="4">
        <f ca="1">CELL("ligne",Tableau1[[#This Row],[id]])-1</f>
        <v>26</v>
      </c>
      <c r="D27" s="3">
        <f ca="1">IFERROR(VLOOKUP(Tableau1[[#This Row],[parent]],B:C,2,FALSE),"")</f>
        <v>15</v>
      </c>
      <c r="E27" s="3" t="s">
        <v>35</v>
      </c>
      <c r="F27" s="7" t="s">
        <v>67</v>
      </c>
      <c r="G27" s="6" t="s">
        <v>271</v>
      </c>
      <c r="H27" s="3">
        <f>VLOOKUP(Tableau1[[#This Row],[libelle_etat]],Tableau2[],2,FALSE)</f>
        <v>11</v>
      </c>
      <c r="I27" s="11">
        <f t="shared" ca="1" si="0"/>
        <v>43276</v>
      </c>
      <c r="J27" s="10">
        <v>1</v>
      </c>
      <c r="K27" s="10">
        <f ca="1">RANDBETWEEN(0,Tableau1[[#This Row],[budget]])</f>
        <v>0</v>
      </c>
      <c r="L27" s="10">
        <f ca="1">Tableau1[[#This Row],[budget]]-Tableau1[[#This Row],[conso]]</f>
        <v>1</v>
      </c>
    </row>
    <row r="28" spans="1:12" ht="30" x14ac:dyDescent="0.25">
      <c r="A28" s="8" t="s">
        <v>17</v>
      </c>
      <c r="B28" s="9" t="str">
        <f>Tableau1[[#This Row],[titre]]</f>
        <v>Découpage adresse BAN</v>
      </c>
      <c r="C28" s="4">
        <f ca="1">CELL("ligne",Tableau1[[#This Row],[id]])-1</f>
        <v>27</v>
      </c>
      <c r="D28" s="3">
        <f ca="1">IFERROR(VLOOKUP(Tableau1[[#This Row],[parent]],B:C,2,FALSE),"")</f>
        <v>15</v>
      </c>
      <c r="E28" s="3" t="s">
        <v>36</v>
      </c>
      <c r="F28" s="7" t="s">
        <v>68</v>
      </c>
      <c r="G28" s="6" t="s">
        <v>271</v>
      </c>
      <c r="H28" s="3">
        <f>VLOOKUP(Tableau1[[#This Row],[libelle_etat]],Tableau2[],2,FALSE)</f>
        <v>11</v>
      </c>
      <c r="I28" s="11">
        <f t="shared" ca="1" si="0"/>
        <v>43247</v>
      </c>
      <c r="J28" s="10">
        <v>5</v>
      </c>
      <c r="K28" s="10">
        <f ca="1">RANDBETWEEN(0,Tableau1[[#This Row],[budget]])</f>
        <v>4</v>
      </c>
      <c r="L28" s="10">
        <f ca="1">Tableau1[[#This Row],[budget]]-Tableau1[[#This Row],[conso]]</f>
        <v>1</v>
      </c>
    </row>
    <row r="29" spans="1:12" ht="30" x14ac:dyDescent="0.25">
      <c r="A29" s="8" t="s">
        <v>17</v>
      </c>
      <c r="B29" s="9" t="str">
        <f>Tableau1[[#This Row],[titre]]</f>
        <v>Validation adresse BAN</v>
      </c>
      <c r="C29" s="4">
        <f ca="1">CELL("ligne",Tableau1[[#This Row],[id]])-1</f>
        <v>28</v>
      </c>
      <c r="D29" s="3">
        <f ca="1">IFERROR(VLOOKUP(Tableau1[[#This Row],[parent]],B:C,2,FALSE),"")</f>
        <v>15</v>
      </c>
      <c r="E29" s="3" t="s">
        <v>37</v>
      </c>
      <c r="F29" s="7" t="s">
        <v>69</v>
      </c>
      <c r="G29" s="6" t="s">
        <v>271</v>
      </c>
      <c r="H29" s="3">
        <f>VLOOKUP(Tableau1[[#This Row],[libelle_etat]],Tableau2[],2,FALSE)</f>
        <v>11</v>
      </c>
      <c r="I29" s="11">
        <f t="shared" ca="1" si="0"/>
        <v>43345</v>
      </c>
      <c r="J29" s="10">
        <v>5</v>
      </c>
      <c r="K29" s="10">
        <f ca="1">RANDBETWEEN(0,Tableau1[[#This Row],[budget]])</f>
        <v>2</v>
      </c>
      <c r="L29" s="10">
        <f ca="1">Tableau1[[#This Row],[budget]]-Tableau1[[#This Row],[conso]]</f>
        <v>3</v>
      </c>
    </row>
    <row r="30" spans="1:12" ht="30" x14ac:dyDescent="0.25">
      <c r="A30" s="8" t="s">
        <v>17</v>
      </c>
      <c r="B30" s="9" t="str">
        <f>Tableau1[[#This Row],[titre]]</f>
        <v>Géolocalisation Adresse BAN</v>
      </c>
      <c r="C30" s="4">
        <f ca="1">CELL("ligne",Tableau1[[#This Row],[id]])-1</f>
        <v>29</v>
      </c>
      <c r="D30" s="3">
        <f ca="1">IFERROR(VLOOKUP(Tableau1[[#This Row],[parent]],B:C,2,FALSE),"")</f>
        <v>15</v>
      </c>
      <c r="E30" s="3" t="s">
        <v>38</v>
      </c>
      <c r="F30" s="7" t="s">
        <v>70</v>
      </c>
      <c r="G30" s="6" t="s">
        <v>271</v>
      </c>
      <c r="H30" s="3">
        <f>VLOOKUP(Tableau1[[#This Row],[libelle_etat]],Tableau2[],2,FALSE)</f>
        <v>11</v>
      </c>
      <c r="I30" s="11">
        <f t="shared" ca="1" si="0"/>
        <v>43316</v>
      </c>
      <c r="J30" s="10">
        <v>2</v>
      </c>
      <c r="K30" s="10">
        <f ca="1">RANDBETWEEN(0,Tableau1[[#This Row],[budget]])</f>
        <v>1</v>
      </c>
      <c r="L30" s="10">
        <f ca="1">Tableau1[[#This Row],[budget]]-Tableau1[[#This Row],[conso]]</f>
        <v>1</v>
      </c>
    </row>
    <row r="31" spans="1:12" ht="30" x14ac:dyDescent="0.25">
      <c r="A31" s="8" t="s">
        <v>17</v>
      </c>
      <c r="B31" s="9" t="str">
        <f>Tableau1[[#This Row],[titre]]</f>
        <v>Débrayage adresse BAN</v>
      </c>
      <c r="C31" s="4">
        <f ca="1">CELL("ligne",Tableau1[[#This Row],[id]])-1</f>
        <v>30</v>
      </c>
      <c r="D31" s="3">
        <f ca="1">IFERROR(VLOOKUP(Tableau1[[#This Row],[parent]],B:C,2,FALSE),"")</f>
        <v>15</v>
      </c>
      <c r="E31" s="3" t="s">
        <v>40</v>
      </c>
      <c r="F31" s="7" t="s">
        <v>71</v>
      </c>
      <c r="G31" s="6" t="s">
        <v>271</v>
      </c>
      <c r="H31" s="3">
        <f>VLOOKUP(Tableau1[[#This Row],[libelle_etat]],Tableau2[],2,FALSE)</f>
        <v>11</v>
      </c>
      <c r="I31" s="11">
        <f t="shared" ca="1" si="0"/>
        <v>43366</v>
      </c>
      <c r="J31" s="10">
        <v>3</v>
      </c>
      <c r="K31" s="10">
        <f ca="1">RANDBETWEEN(0,Tableau1[[#This Row],[budget]])</f>
        <v>0</v>
      </c>
      <c r="L31" s="10">
        <f ca="1">Tableau1[[#This Row],[budget]]-Tableau1[[#This Row],[conso]]</f>
        <v>3</v>
      </c>
    </row>
    <row r="32" spans="1:12" x14ac:dyDescent="0.25">
      <c r="A32" s="8" t="s">
        <v>17</v>
      </c>
      <c r="B32" s="9" t="str">
        <f>Tableau1[[#This Row],[titre]]</f>
        <v>API Carto</v>
      </c>
      <c r="C32" s="4">
        <f ca="1">CELL("ligne",Tableau1[[#This Row],[id]])-1</f>
        <v>31</v>
      </c>
      <c r="D32" s="3">
        <f ca="1">IFERROR(VLOOKUP(Tableau1[[#This Row],[parent]],B:C,2,FALSE),"")</f>
        <v>15</v>
      </c>
      <c r="E32" s="3" t="s">
        <v>4</v>
      </c>
      <c r="F32" s="7" t="s">
        <v>72</v>
      </c>
      <c r="G32" s="6" t="s">
        <v>271</v>
      </c>
      <c r="H32" s="3">
        <f>VLOOKUP(Tableau1[[#This Row],[libelle_etat]],Tableau2[],2,FALSE)</f>
        <v>11</v>
      </c>
      <c r="I32" s="11">
        <f t="shared" ca="1" si="0"/>
        <v>43265</v>
      </c>
      <c r="J32" s="10">
        <v>10</v>
      </c>
      <c r="K32" s="10">
        <f ca="1">RANDBETWEEN(0,Tableau1[[#This Row],[budget]])</f>
        <v>1</v>
      </c>
      <c r="L32" s="10">
        <f ca="1">Tableau1[[#This Row],[budget]]-Tableau1[[#This Row],[conso]]</f>
        <v>9</v>
      </c>
    </row>
    <row r="33" spans="1:12" x14ac:dyDescent="0.25">
      <c r="A33" s="8" t="s">
        <v>17</v>
      </c>
      <c r="B33" s="9" t="str">
        <f>Tableau1[[#This Row],[titre]]</f>
        <v>Couche Cadastre</v>
      </c>
      <c r="C33" s="4">
        <f ca="1">CELL("ligne",Tableau1[[#This Row],[id]])-1</f>
        <v>32</v>
      </c>
      <c r="D33" s="3">
        <f ca="1">IFERROR(VLOOKUP(Tableau1[[#This Row],[parent]],B:C,2,FALSE),"")</f>
        <v>15</v>
      </c>
      <c r="E33" s="3" t="s">
        <v>39</v>
      </c>
      <c r="F33" s="7" t="s">
        <v>73</v>
      </c>
      <c r="G33" s="6" t="s">
        <v>271</v>
      </c>
      <c r="H33" s="3">
        <f>VLOOKUP(Tableau1[[#This Row],[libelle_etat]],Tableau2[],2,FALSE)</f>
        <v>11</v>
      </c>
      <c r="I33" s="11">
        <f t="shared" ca="1" si="0"/>
        <v>43304</v>
      </c>
      <c r="J33" s="10">
        <v>3</v>
      </c>
      <c r="K33" s="10">
        <f ca="1">RANDBETWEEN(0,Tableau1[[#This Row],[budget]])</f>
        <v>3</v>
      </c>
      <c r="L33" s="10">
        <f ca="1">Tableau1[[#This Row],[budget]]-Tableau1[[#This Row],[conso]]</f>
        <v>0</v>
      </c>
    </row>
    <row r="34" spans="1:12" ht="30" x14ac:dyDescent="0.25">
      <c r="A34" s="8" t="s">
        <v>17</v>
      </c>
      <c r="B34" s="9" t="str">
        <f>Tableau1[[#This Row],[titre]]</f>
        <v>Sélection parcelle principale</v>
      </c>
      <c r="C34" s="4">
        <f ca="1">CELL("ligne",Tableau1[[#This Row],[id]])-1</f>
        <v>33</v>
      </c>
      <c r="D34" s="3">
        <f ca="1">IFERROR(VLOOKUP(Tableau1[[#This Row],[parent]],B:C,2,FALSE),"")</f>
        <v>15</v>
      </c>
      <c r="E34" s="3" t="s">
        <v>41</v>
      </c>
      <c r="F34" s="7" t="s">
        <v>74</v>
      </c>
      <c r="G34" s="6" t="s">
        <v>271</v>
      </c>
      <c r="H34" s="3">
        <f>VLOOKUP(Tableau1[[#This Row],[libelle_etat]],Tableau2[],2,FALSE)</f>
        <v>11</v>
      </c>
      <c r="I34" s="11">
        <f t="shared" ref="I34:I65" ca="1" si="1">TODAY()+RANDBETWEEN(-100,100)</f>
        <v>43330</v>
      </c>
      <c r="J34" s="10">
        <v>5</v>
      </c>
      <c r="K34" s="10">
        <f ca="1">RANDBETWEEN(0,Tableau1[[#This Row],[budget]])</f>
        <v>1</v>
      </c>
      <c r="L34" s="10">
        <f ca="1">Tableau1[[#This Row],[budget]]-Tableau1[[#This Row],[conso]]</f>
        <v>4</v>
      </c>
    </row>
    <row r="35" spans="1:12" ht="30" x14ac:dyDescent="0.25">
      <c r="A35" s="8" t="s">
        <v>17</v>
      </c>
      <c r="B35" s="9" t="str">
        <f>Tableau1[[#This Row],[titre]]</f>
        <v>Validation parcelle principale</v>
      </c>
      <c r="C35" s="4">
        <f ca="1">CELL("ligne",Tableau1[[#This Row],[id]])-1</f>
        <v>34</v>
      </c>
      <c r="D35" s="3">
        <f ca="1">IFERROR(VLOOKUP(Tableau1[[#This Row],[parent]],B:C,2,FALSE),"")</f>
        <v>15</v>
      </c>
      <c r="E35" s="3" t="s">
        <v>42</v>
      </c>
      <c r="F35" s="7" t="s">
        <v>75</v>
      </c>
      <c r="G35" s="6" t="s">
        <v>271</v>
      </c>
      <c r="H35" s="3">
        <f>VLOOKUP(Tableau1[[#This Row],[libelle_etat]],Tableau2[],2,FALSE)</f>
        <v>11</v>
      </c>
      <c r="I35" s="11">
        <f t="shared" ca="1" si="1"/>
        <v>43201</v>
      </c>
      <c r="J35" s="10">
        <v>15</v>
      </c>
      <c r="K35" s="10">
        <f ca="1">RANDBETWEEN(0,Tableau1[[#This Row],[budget]])</f>
        <v>12</v>
      </c>
      <c r="L35" s="10">
        <f ca="1">Tableau1[[#This Row],[budget]]-Tableau1[[#This Row],[conso]]</f>
        <v>3</v>
      </c>
    </row>
    <row r="36" spans="1:12" ht="30" x14ac:dyDescent="0.25">
      <c r="A36" s="8" t="s">
        <v>17</v>
      </c>
      <c r="B36" s="9" t="str">
        <f>Tableau1[[#This Row],[titre]]</f>
        <v>Débrayage parcelle principale</v>
      </c>
      <c r="C36" s="4">
        <f ca="1">CELL("ligne",Tableau1[[#This Row],[id]])-1</f>
        <v>35</v>
      </c>
      <c r="D36" s="3">
        <f ca="1">IFERROR(VLOOKUP(Tableau1[[#This Row],[parent]],B:C,2,FALSE),"")</f>
        <v>15</v>
      </c>
      <c r="E36" s="3" t="s">
        <v>43</v>
      </c>
      <c r="F36" s="7" t="s">
        <v>76</v>
      </c>
      <c r="G36" s="6" t="s">
        <v>271</v>
      </c>
      <c r="H36" s="3">
        <f>VLOOKUP(Tableau1[[#This Row],[libelle_etat]],Tableau2[],2,FALSE)</f>
        <v>11</v>
      </c>
      <c r="I36" s="11">
        <f t="shared" ca="1" si="1"/>
        <v>43338</v>
      </c>
      <c r="J36" s="10">
        <v>3</v>
      </c>
      <c r="K36" s="10">
        <f ca="1">RANDBETWEEN(0,Tableau1[[#This Row],[budget]])</f>
        <v>3</v>
      </c>
      <c r="L36" s="10">
        <f ca="1">Tableau1[[#This Row],[budget]]-Tableau1[[#This Row],[conso]]</f>
        <v>0</v>
      </c>
    </row>
    <row r="37" spans="1:12" x14ac:dyDescent="0.25">
      <c r="A37" s="8" t="s">
        <v>17</v>
      </c>
      <c r="B37" s="9" t="str">
        <f>Tableau1[[#This Row],[titre]]</f>
        <v>Ajout parcelle secondaire</v>
      </c>
      <c r="C37" s="4">
        <f ca="1">CELL("ligne",Tableau1[[#This Row],[id]])-1</f>
        <v>36</v>
      </c>
      <c r="D37" s="3">
        <f ca="1">IFERROR(VLOOKUP(Tableau1[[#This Row],[parent]],B:C,2,FALSE),"")</f>
        <v>15</v>
      </c>
      <c r="E37" s="3" t="s">
        <v>44</v>
      </c>
      <c r="F37" s="7" t="s">
        <v>77</v>
      </c>
      <c r="G37" s="6" t="s">
        <v>271</v>
      </c>
      <c r="H37" s="3">
        <f>VLOOKUP(Tableau1[[#This Row],[libelle_etat]],Tableau2[],2,FALSE)</f>
        <v>11</v>
      </c>
      <c r="I37" s="11">
        <f t="shared" ca="1" si="1"/>
        <v>43262</v>
      </c>
      <c r="J37" s="10">
        <v>3</v>
      </c>
      <c r="K37" s="10">
        <f ca="1">RANDBETWEEN(0,Tableau1[[#This Row],[budget]])</f>
        <v>2</v>
      </c>
      <c r="L37" s="10">
        <f ca="1">Tableau1[[#This Row],[budget]]-Tableau1[[#This Row],[conso]]</f>
        <v>1</v>
      </c>
    </row>
    <row r="38" spans="1:12" ht="30" x14ac:dyDescent="0.25">
      <c r="A38" s="8" t="s">
        <v>17</v>
      </c>
      <c r="B38" s="9" t="str">
        <f>Tableau1[[#This Row],[titre]]</f>
        <v>Validation parcelle secondaire</v>
      </c>
      <c r="C38" s="4">
        <f ca="1">CELL("ligne",Tableau1[[#This Row],[id]])-1</f>
        <v>37</v>
      </c>
      <c r="D38" s="3">
        <f ca="1">IFERROR(VLOOKUP(Tableau1[[#This Row],[parent]],B:C,2,FALSE),"")</f>
        <v>15</v>
      </c>
      <c r="E38" s="3" t="s">
        <v>45</v>
      </c>
      <c r="F38" s="7" t="s">
        <v>78</v>
      </c>
      <c r="G38" s="6" t="s">
        <v>271</v>
      </c>
      <c r="H38" s="3">
        <f>VLOOKUP(Tableau1[[#This Row],[libelle_etat]],Tableau2[],2,FALSE)</f>
        <v>11</v>
      </c>
      <c r="I38" s="11">
        <f t="shared" ca="1" si="1"/>
        <v>43267</v>
      </c>
      <c r="J38" s="10">
        <v>5</v>
      </c>
      <c r="K38" s="10">
        <f ca="1">RANDBETWEEN(0,Tableau1[[#This Row],[budget]])</f>
        <v>5</v>
      </c>
      <c r="L38" s="10">
        <f ca="1">Tableau1[[#This Row],[budget]]-Tableau1[[#This Row],[conso]]</f>
        <v>0</v>
      </c>
    </row>
    <row r="39" spans="1:12" ht="45" x14ac:dyDescent="0.25">
      <c r="A39" s="8" t="s">
        <v>17</v>
      </c>
      <c r="B39" s="9" t="str">
        <f>Tableau1[[#This Row],[titre]]</f>
        <v>Validation du lieu de travaux</v>
      </c>
      <c r="C39" s="4">
        <f ca="1">CELL("ligne",Tableau1[[#This Row],[id]])-1</f>
        <v>38</v>
      </c>
      <c r="D39" s="3">
        <f ca="1">IFERROR(VLOOKUP(Tableau1[[#This Row],[parent]],B:C,2,FALSE),"")</f>
        <v>15</v>
      </c>
      <c r="E39" s="3" t="s">
        <v>46</v>
      </c>
      <c r="F39" s="7" t="s">
        <v>79</v>
      </c>
      <c r="G39" s="6" t="s">
        <v>271</v>
      </c>
      <c r="H39" s="3">
        <f>VLOOKUP(Tableau1[[#This Row],[libelle_etat]],Tableau2[],2,FALSE)</f>
        <v>11</v>
      </c>
      <c r="I39" s="11">
        <f t="shared" ca="1" si="1"/>
        <v>43284</v>
      </c>
      <c r="J39" s="10">
        <v>2</v>
      </c>
      <c r="K39" s="10">
        <f ca="1">RANDBETWEEN(0,Tableau1[[#This Row],[budget]])</f>
        <v>1</v>
      </c>
      <c r="L39" s="10">
        <f ca="1">Tableau1[[#This Row],[budget]]-Tableau1[[#This Row],[conso]]</f>
        <v>1</v>
      </c>
    </row>
    <row r="40" spans="1:12" x14ac:dyDescent="0.25">
      <c r="A40" s="8" t="s">
        <v>5</v>
      </c>
      <c r="B40" s="9" t="str">
        <f>Tableau1[[#This Row],[titre]]</f>
        <v>Accueil guidage</v>
      </c>
      <c r="C40" s="4">
        <f ca="1">CELL("ligne",Tableau1[[#This Row],[id]])-1</f>
        <v>39</v>
      </c>
      <c r="D40" s="3">
        <f ca="1">IFERROR(VLOOKUP(Tableau1[[#This Row],[parent]],B:C,2,FALSE),"")</f>
        <v>2</v>
      </c>
      <c r="E40" s="5" t="s">
        <v>18</v>
      </c>
      <c r="F40" s="7" t="s">
        <v>86</v>
      </c>
      <c r="G40" s="6" t="s">
        <v>269</v>
      </c>
      <c r="H40" s="3">
        <f>VLOOKUP(Tableau1[[#This Row],[libelle_etat]],Tableau2[],2,FALSE)</f>
        <v>6</v>
      </c>
      <c r="I40" s="11">
        <f t="shared" ca="1" si="1"/>
        <v>43224</v>
      </c>
      <c r="J40" s="10">
        <f ca="1">SUMIF(Tableau1[idParent],Tableau1[[#This Row],[id]],Tableau1[budget])</f>
        <v>62</v>
      </c>
      <c r="K40" s="10">
        <f ca="1">SUMIF(Tableau1[idParent],Tableau1[[#This Row],[id]],Tableau1[conso])</f>
        <v>26</v>
      </c>
      <c r="L40" s="10">
        <f ca="1">Tableau1[[#This Row],[budget]]-Tableau1[[#This Row],[conso]]</f>
        <v>36</v>
      </c>
    </row>
    <row r="41" spans="1:12" x14ac:dyDescent="0.25">
      <c r="A41" s="8" t="s">
        <v>18</v>
      </c>
      <c r="B41" s="9" t="str">
        <f>Tableau1[[#This Row],[titre]]</f>
        <v>Parcours possibles</v>
      </c>
      <c r="C41" s="4">
        <f ca="1">CELL("ligne",Tableau1[[#This Row],[id]])-1</f>
        <v>40</v>
      </c>
      <c r="D41" s="3">
        <f ca="1">IFERROR(VLOOKUP(Tableau1[[#This Row],[parent]],B:C,2,FALSE),"")</f>
        <v>39</v>
      </c>
      <c r="E41" s="5" t="s">
        <v>82</v>
      </c>
      <c r="F41" s="7" t="s">
        <v>87</v>
      </c>
      <c r="G41" s="6" t="s">
        <v>269</v>
      </c>
      <c r="H41" s="3">
        <f>VLOOKUP(Tableau1[[#This Row],[libelle_etat]],Tableau2[],2,FALSE)</f>
        <v>6</v>
      </c>
      <c r="I41" s="11">
        <f t="shared" ca="1" si="1"/>
        <v>43388</v>
      </c>
      <c r="J41" s="10">
        <v>10</v>
      </c>
      <c r="K41" s="10">
        <f ca="1">RANDBETWEEN(0,Tableau1[[#This Row],[budget]])</f>
        <v>2</v>
      </c>
      <c r="L41" s="10">
        <f ca="1">Tableau1[[#This Row],[budget]]-Tableau1[[#This Row],[conso]]</f>
        <v>8</v>
      </c>
    </row>
    <row r="42" spans="1:12" x14ac:dyDescent="0.25">
      <c r="A42" s="8" t="s">
        <v>18</v>
      </c>
      <c r="B42" s="9" t="str">
        <f>Tableau1[[#This Row],[titre]]</f>
        <v>Parcours commencés</v>
      </c>
      <c r="C42" s="4">
        <f ca="1">CELL("ligne",Tableau1[[#This Row],[id]])-1</f>
        <v>41</v>
      </c>
      <c r="D42" s="3">
        <f ca="1">IFERROR(VLOOKUP(Tableau1[[#This Row],[parent]],B:C,2,FALSE),"")</f>
        <v>39</v>
      </c>
      <c r="E42" s="5" t="s">
        <v>83</v>
      </c>
      <c r="F42" s="7" t="s">
        <v>88</v>
      </c>
      <c r="G42" s="6" t="s">
        <v>269</v>
      </c>
      <c r="H42" s="3">
        <f>VLOOKUP(Tableau1[[#This Row],[libelle_etat]],Tableau2[],2,FALSE)</f>
        <v>6</v>
      </c>
      <c r="I42" s="11">
        <f t="shared" ca="1" si="1"/>
        <v>43363</v>
      </c>
      <c r="J42" s="10">
        <v>10</v>
      </c>
      <c r="K42" s="10">
        <f ca="1">RANDBETWEEN(0,Tableau1[[#This Row],[budget]])</f>
        <v>3</v>
      </c>
      <c r="L42" s="10">
        <f ca="1">Tableau1[[#This Row],[budget]]-Tableau1[[#This Row],[conso]]</f>
        <v>7</v>
      </c>
    </row>
    <row r="43" spans="1:12" x14ac:dyDescent="0.25">
      <c r="A43" s="8" t="s">
        <v>18</v>
      </c>
      <c r="B43" s="9" t="str">
        <f>Tableau1[[#This Row],[titre]]</f>
        <v>Parcours obligatoires</v>
      </c>
      <c r="C43" s="4">
        <f ca="1">CELL("ligne",Tableau1[[#This Row],[id]])-1</f>
        <v>42</v>
      </c>
      <c r="D43" s="3">
        <f ca="1">IFERROR(VLOOKUP(Tableau1[[#This Row],[parent]],B:C,2,FALSE),"")</f>
        <v>39</v>
      </c>
      <c r="E43" s="5" t="s">
        <v>84</v>
      </c>
      <c r="F43" s="7" t="s">
        <v>89</v>
      </c>
      <c r="G43" s="6" t="s">
        <v>271</v>
      </c>
      <c r="H43" s="3">
        <f>VLOOKUP(Tableau1[[#This Row],[libelle_etat]],Tableau2[],2,FALSE)</f>
        <v>11</v>
      </c>
      <c r="I43" s="11">
        <f t="shared" ca="1" si="1"/>
        <v>43190</v>
      </c>
      <c r="J43" s="10">
        <v>10</v>
      </c>
      <c r="K43" s="10">
        <f ca="1">RANDBETWEEN(0,Tableau1[[#This Row],[budget]])</f>
        <v>1</v>
      </c>
      <c r="L43" s="10">
        <f ca="1">Tableau1[[#This Row],[budget]]-Tableau1[[#This Row],[conso]]</f>
        <v>9</v>
      </c>
    </row>
    <row r="44" spans="1:12" x14ac:dyDescent="0.25">
      <c r="A44" s="8" t="s">
        <v>18</v>
      </c>
      <c r="B44" s="9" t="str">
        <f>Tableau1[[#This Row],[titre]]</f>
        <v>Parcours facultatifs</v>
      </c>
      <c r="C44" s="4">
        <f ca="1">CELL("ligne",Tableau1[[#This Row],[id]])-1</f>
        <v>43</v>
      </c>
      <c r="D44" s="3">
        <f ca="1">IFERROR(VLOOKUP(Tableau1[[#This Row],[parent]],B:C,2,FALSE),"")</f>
        <v>39</v>
      </c>
      <c r="E44" s="5" t="s">
        <v>85</v>
      </c>
      <c r="F44" s="7" t="s">
        <v>90</v>
      </c>
      <c r="G44" s="6" t="s">
        <v>271</v>
      </c>
      <c r="H44" s="3">
        <f>VLOOKUP(Tableau1[[#This Row],[libelle_etat]],Tableau2[],2,FALSE)</f>
        <v>11</v>
      </c>
      <c r="I44" s="11">
        <f t="shared" ca="1" si="1"/>
        <v>43211</v>
      </c>
      <c r="J44" s="10">
        <v>10</v>
      </c>
      <c r="K44" s="10">
        <f ca="1">RANDBETWEEN(0,Tableau1[[#This Row],[budget]])</f>
        <v>8</v>
      </c>
      <c r="L44" s="10">
        <f ca="1">Tableau1[[#This Row],[budget]]-Tableau1[[#This Row],[conso]]</f>
        <v>2</v>
      </c>
    </row>
    <row r="45" spans="1:12" x14ac:dyDescent="0.25">
      <c r="A45" s="8" t="s">
        <v>18</v>
      </c>
      <c r="B45" s="9" t="str">
        <f>Tableau1[[#This Row],[titre]]</f>
        <v>Mode expert</v>
      </c>
      <c r="C45" s="4">
        <f ca="1">CELL("ligne",Tableau1[[#This Row],[id]])-1</f>
        <v>44</v>
      </c>
      <c r="D45" s="3">
        <f ca="1">IFERROR(VLOOKUP(Tableau1[[#This Row],[parent]],B:C,2,FALSE),"")</f>
        <v>39</v>
      </c>
      <c r="E45" s="5" t="s">
        <v>81</v>
      </c>
      <c r="F45" s="7" t="s">
        <v>80</v>
      </c>
      <c r="G45" s="6" t="s">
        <v>271</v>
      </c>
      <c r="H45" s="3">
        <f>VLOOKUP(Tableau1[[#This Row],[libelle_etat]],Tableau2[],2,FALSE)</f>
        <v>11</v>
      </c>
      <c r="I45" s="11">
        <f t="shared" ca="1" si="1"/>
        <v>43347</v>
      </c>
      <c r="J45" s="10">
        <v>2</v>
      </c>
      <c r="K45" s="10">
        <f ca="1">RANDBETWEEN(0,Tableau1[[#This Row],[budget]])</f>
        <v>0</v>
      </c>
      <c r="L45" s="10">
        <f ca="1">Tableau1[[#This Row],[budget]]-Tableau1[[#This Row],[conso]]</f>
        <v>2</v>
      </c>
    </row>
    <row r="46" spans="1:12" x14ac:dyDescent="0.25">
      <c r="A46" s="8" t="s">
        <v>18</v>
      </c>
      <c r="B46" s="9" t="str">
        <f>Tableau1[[#This Row],[titre]]</f>
        <v>Modification parcours</v>
      </c>
      <c r="C46" s="4">
        <f ca="1">CELL("ligne",Tableau1[[#This Row],[id]])-1</f>
        <v>45</v>
      </c>
      <c r="D46" s="3">
        <f ca="1">IFERROR(VLOOKUP(Tableau1[[#This Row],[parent]],B:C,2,FALSE),"")</f>
        <v>39</v>
      </c>
      <c r="E46" s="5" t="s">
        <v>92</v>
      </c>
      <c r="F46" s="7" t="s">
        <v>93</v>
      </c>
      <c r="G46" s="6" t="s">
        <v>271</v>
      </c>
      <c r="H46" s="3">
        <f>VLOOKUP(Tableau1[[#This Row],[libelle_etat]],Tableau2[],2,FALSE)</f>
        <v>11</v>
      </c>
      <c r="I46" s="11">
        <f t="shared" ca="1" si="1"/>
        <v>43364</v>
      </c>
      <c r="J46" s="10">
        <v>5</v>
      </c>
      <c r="K46" s="10">
        <f ca="1">RANDBETWEEN(0,Tableau1[[#This Row],[budget]])</f>
        <v>2</v>
      </c>
      <c r="L46" s="10">
        <f ca="1">Tableau1[[#This Row],[budget]]-Tableau1[[#This Row],[conso]]</f>
        <v>3</v>
      </c>
    </row>
    <row r="47" spans="1:12" x14ac:dyDescent="0.25">
      <c r="A47" s="8" t="s">
        <v>18</v>
      </c>
      <c r="B47" s="9" t="str">
        <f>Tableau1[[#This Row],[titre]]</f>
        <v>Suppression parcours</v>
      </c>
      <c r="C47" s="4">
        <f ca="1">CELL("ligne",Tableau1[[#This Row],[id]])-1</f>
        <v>46</v>
      </c>
      <c r="D47" s="3">
        <f ca="1">IFERROR(VLOOKUP(Tableau1[[#This Row],[parent]],B:C,2,FALSE),"")</f>
        <v>39</v>
      </c>
      <c r="E47" s="5" t="s">
        <v>91</v>
      </c>
      <c r="F47" s="7" t="s">
        <v>94</v>
      </c>
      <c r="G47" s="6" t="s">
        <v>271</v>
      </c>
      <c r="H47" s="3">
        <f>VLOOKUP(Tableau1[[#This Row],[libelle_etat]],Tableau2[],2,FALSE)</f>
        <v>11</v>
      </c>
      <c r="I47" s="11">
        <f t="shared" ca="1" si="1"/>
        <v>43325</v>
      </c>
      <c r="J47" s="10">
        <v>5</v>
      </c>
      <c r="K47" s="10">
        <f ca="1">RANDBETWEEN(0,Tableau1[[#This Row],[budget]])</f>
        <v>3</v>
      </c>
      <c r="L47" s="10">
        <f ca="1">Tableau1[[#This Row],[budget]]-Tableau1[[#This Row],[conso]]</f>
        <v>2</v>
      </c>
    </row>
    <row r="48" spans="1:12" x14ac:dyDescent="0.25">
      <c r="A48" s="8" t="s">
        <v>18</v>
      </c>
      <c r="B48" s="9" t="str">
        <f>Tableau1[[#This Row],[titre]]</f>
        <v>Monotravaux</v>
      </c>
      <c r="C48" s="4">
        <f ca="1">CELL("ligne",Tableau1[[#This Row],[id]])-1</f>
        <v>47</v>
      </c>
      <c r="D48" s="3">
        <f ca="1">IFERROR(VLOOKUP(Tableau1[[#This Row],[parent]],B:C,2,FALSE),"")</f>
        <v>39</v>
      </c>
      <c r="E48" s="5" t="s">
        <v>95</v>
      </c>
      <c r="F48" s="7" t="s">
        <v>96</v>
      </c>
      <c r="G48" s="6" t="s">
        <v>269</v>
      </c>
      <c r="H48" s="3">
        <f>VLOOKUP(Tableau1[[#This Row],[libelle_etat]],Tableau2[],2,FALSE)</f>
        <v>6</v>
      </c>
      <c r="I48" s="11">
        <f t="shared" ca="1" si="1"/>
        <v>43311</v>
      </c>
      <c r="J48" s="10">
        <v>2</v>
      </c>
      <c r="K48" s="10">
        <f ca="1">RANDBETWEEN(0,Tableau1[[#This Row],[budget]])</f>
        <v>2</v>
      </c>
      <c r="L48" s="10">
        <f ca="1">Tableau1[[#This Row],[budget]]-Tableau1[[#This Row],[conso]]</f>
        <v>0</v>
      </c>
    </row>
    <row r="49" spans="1:12" x14ac:dyDescent="0.25">
      <c r="A49" s="8" t="s">
        <v>18</v>
      </c>
      <c r="B49" s="9" t="str">
        <f>Tableau1[[#This Row],[titre]]</f>
        <v>Validation guidage</v>
      </c>
      <c r="C49" s="4">
        <f ca="1">CELL("ligne",Tableau1[[#This Row],[id]])-1</f>
        <v>48</v>
      </c>
      <c r="D49" s="3">
        <f ca="1">IFERROR(VLOOKUP(Tableau1[[#This Row],[parent]],B:C,2,FALSE),"")</f>
        <v>39</v>
      </c>
      <c r="E49" s="5" t="s">
        <v>97</v>
      </c>
      <c r="F49" s="7" t="s">
        <v>98</v>
      </c>
      <c r="G49" s="6" t="s">
        <v>271</v>
      </c>
      <c r="H49" s="3">
        <f>VLOOKUP(Tableau1[[#This Row],[libelle_etat]],Tableau2[],2,FALSE)</f>
        <v>11</v>
      </c>
      <c r="I49" s="11">
        <f t="shared" ca="1" si="1"/>
        <v>43253</v>
      </c>
      <c r="J49" s="10">
        <v>2</v>
      </c>
      <c r="K49" s="10">
        <f ca="1">RANDBETWEEN(0,Tableau1[[#This Row],[budget]])</f>
        <v>2</v>
      </c>
      <c r="L49" s="10">
        <f ca="1">Tableau1[[#This Row],[budget]]-Tableau1[[#This Row],[conso]]</f>
        <v>0</v>
      </c>
    </row>
    <row r="50" spans="1:12" ht="30" x14ac:dyDescent="0.25">
      <c r="A50" s="8" t="s">
        <v>18</v>
      </c>
      <c r="B50" s="9" t="str">
        <f>Tableau1[[#This Row],[titre]]</f>
        <v>Traitement d'initialisation de la saisie</v>
      </c>
      <c r="C50" s="4">
        <f ca="1">CELL("ligne",Tableau1[[#This Row],[id]])-1</f>
        <v>49</v>
      </c>
      <c r="D50" s="3">
        <f ca="1">IFERROR(VLOOKUP(Tableau1[[#This Row],[parent]],B:C,2,FALSE),"")</f>
        <v>39</v>
      </c>
      <c r="E50" s="5" t="s">
        <v>99</v>
      </c>
      <c r="F50" s="7" t="s">
        <v>100</v>
      </c>
      <c r="G50" s="6" t="s">
        <v>269</v>
      </c>
      <c r="H50" s="3">
        <f>VLOOKUP(Tableau1[[#This Row],[libelle_etat]],Tableau2[],2,FALSE)</f>
        <v>6</v>
      </c>
      <c r="I50" s="11">
        <f t="shared" ca="1" si="1"/>
        <v>43343</v>
      </c>
      <c r="J50" s="10">
        <v>5</v>
      </c>
      <c r="K50" s="10">
        <f ca="1">RANDBETWEEN(0,Tableau1[[#This Row],[budget]])</f>
        <v>3</v>
      </c>
      <c r="L50" s="10">
        <f ca="1">Tableau1[[#This Row],[budget]]-Tableau1[[#This Row],[conso]]</f>
        <v>2</v>
      </c>
    </row>
    <row r="51" spans="1:12" x14ac:dyDescent="0.25">
      <c r="A51" s="8" t="s">
        <v>18</v>
      </c>
      <c r="B51" s="9" t="str">
        <f>Tableau1[[#This Row],[titre]]</f>
        <v>Icones de parcours</v>
      </c>
      <c r="C51" s="4">
        <f ca="1">CELL("ligne",Tableau1[[#This Row],[id]])-1</f>
        <v>50</v>
      </c>
      <c r="D51" s="3">
        <f ca="1">IFERROR(VLOOKUP(Tableau1[[#This Row],[parent]],B:C,2,FALSE),"")</f>
        <v>39</v>
      </c>
      <c r="E51" s="5" t="s">
        <v>101</v>
      </c>
      <c r="F51" s="7" t="s">
        <v>102</v>
      </c>
      <c r="G51" s="6" t="s">
        <v>269</v>
      </c>
      <c r="H51" s="3">
        <f>VLOOKUP(Tableau1[[#This Row],[libelle_etat]],Tableau2[],2,FALSE)</f>
        <v>6</v>
      </c>
      <c r="I51" s="11">
        <f t="shared" ca="1" si="1"/>
        <v>43250</v>
      </c>
      <c r="J51" s="10">
        <v>1</v>
      </c>
      <c r="K51" s="10">
        <f ca="1">RANDBETWEEN(0,Tableau1[[#This Row],[budget]])</f>
        <v>0</v>
      </c>
      <c r="L51" s="10">
        <f ca="1">Tableau1[[#This Row],[budget]]-Tableau1[[#This Row],[conso]]</f>
        <v>1</v>
      </c>
    </row>
    <row r="52" spans="1:12" x14ac:dyDescent="0.25">
      <c r="A52" s="8" t="s">
        <v>5</v>
      </c>
      <c r="B52" s="9" t="str">
        <f>Tableau1[[#This Row],[titre]]</f>
        <v>guidage</v>
      </c>
      <c r="C52" s="4">
        <f ca="1">CELL("ligne",Tableau1[[#This Row],[id]])-1</f>
        <v>51</v>
      </c>
      <c r="D52" s="3">
        <f ca="1">IFERROR(VLOOKUP(Tableau1[[#This Row],[parent]],B:C,2,FALSE),"")</f>
        <v>2</v>
      </c>
      <c r="E52" s="5" t="s">
        <v>19</v>
      </c>
      <c r="F52" s="7" t="s">
        <v>111</v>
      </c>
      <c r="G52" s="6" t="s">
        <v>269</v>
      </c>
      <c r="H52" s="3">
        <f>VLOOKUP(Tableau1[[#This Row],[libelle_etat]],Tableau2[],2,FALSE)</f>
        <v>6</v>
      </c>
      <c r="I52" s="11">
        <f t="shared" ca="1" si="1"/>
        <v>43211</v>
      </c>
      <c r="J52" s="10">
        <f ca="1">SUMIF(Tableau1[idParent],Tableau1[[#This Row],[id]],Tableau1[budget])</f>
        <v>130</v>
      </c>
      <c r="K52" s="10">
        <f ca="1">SUMIF(Tableau1[idParent],Tableau1[[#This Row],[id]],Tableau1[conso])</f>
        <v>69</v>
      </c>
      <c r="L52" s="10">
        <f ca="1">Tableau1[[#This Row],[budget]]-Tableau1[[#This Row],[conso]]</f>
        <v>61</v>
      </c>
    </row>
    <row r="53" spans="1:12" x14ac:dyDescent="0.25">
      <c r="A53" s="8" t="s">
        <v>19</v>
      </c>
      <c r="B53" s="9" t="str">
        <f>Tableau1[[#This Row],[titre]]</f>
        <v>Moteur Nashorn</v>
      </c>
      <c r="C53" s="4">
        <f ca="1">CELL("ligne",Tableau1[[#This Row],[id]])-1</f>
        <v>52</v>
      </c>
      <c r="D53" s="3">
        <f ca="1">IFERROR(VLOOKUP(Tableau1[[#This Row],[parent]],B:C,2,FALSE),"")</f>
        <v>51</v>
      </c>
      <c r="E53" s="5" t="s">
        <v>109</v>
      </c>
      <c r="F53" s="7" t="s">
        <v>110</v>
      </c>
      <c r="G53" s="6" t="s">
        <v>271</v>
      </c>
      <c r="H53" s="3">
        <f>VLOOKUP(Tableau1[[#This Row],[libelle_etat]],Tableau2[],2,FALSE)</f>
        <v>11</v>
      </c>
      <c r="I53" s="11">
        <f t="shared" ca="1" si="1"/>
        <v>43213</v>
      </c>
      <c r="J53" s="10">
        <v>40</v>
      </c>
      <c r="K53" s="10">
        <f ca="1">RANDBETWEEN(0,Tableau1[[#This Row],[budget]])</f>
        <v>21</v>
      </c>
      <c r="L53" s="10">
        <f ca="1">Tableau1[[#This Row],[budget]]-Tableau1[[#This Row],[conso]]</f>
        <v>19</v>
      </c>
    </row>
    <row r="54" spans="1:12" x14ac:dyDescent="0.25">
      <c r="A54" s="8" t="s">
        <v>19</v>
      </c>
      <c r="B54" s="9" t="str">
        <f>Tableau1[[#This Row],[titre]]</f>
        <v>Affichage des questions</v>
      </c>
      <c r="C54" s="4">
        <f ca="1">CELL("ligne",Tableau1[[#This Row],[id]])-1</f>
        <v>53</v>
      </c>
      <c r="D54" s="3">
        <f ca="1">IFERROR(VLOOKUP(Tableau1[[#This Row],[parent]],B:C,2,FALSE),"")</f>
        <v>51</v>
      </c>
      <c r="E54" s="5" t="s">
        <v>112</v>
      </c>
      <c r="F54" s="7" t="s">
        <v>114</v>
      </c>
      <c r="G54" s="6" t="s">
        <v>271</v>
      </c>
      <c r="H54" s="3">
        <f>VLOOKUP(Tableau1[[#This Row],[libelle_etat]],Tableau2[],2,FALSE)</f>
        <v>11</v>
      </c>
      <c r="I54" s="11">
        <f t="shared" ca="1" si="1"/>
        <v>43350</v>
      </c>
      <c r="J54" s="10">
        <v>30</v>
      </c>
      <c r="K54" s="10">
        <f ca="1">RANDBETWEEN(0,Tableau1[[#This Row],[budget]])</f>
        <v>10</v>
      </c>
      <c r="L54" s="10">
        <f ca="1">Tableau1[[#This Row],[budget]]-Tableau1[[#This Row],[conso]]</f>
        <v>20</v>
      </c>
    </row>
    <row r="55" spans="1:12" x14ac:dyDescent="0.25">
      <c r="A55" s="8" t="s">
        <v>19</v>
      </c>
      <c r="B55" s="9" t="str">
        <f>Tableau1[[#This Row],[titre]]</f>
        <v>Prise en compte des réponses</v>
      </c>
      <c r="C55" s="4">
        <f ca="1">CELL("ligne",Tableau1[[#This Row],[id]])-1</f>
        <v>54</v>
      </c>
      <c r="D55" s="3">
        <f ca="1">IFERROR(VLOOKUP(Tableau1[[#This Row],[parent]],B:C,2,FALSE),"")</f>
        <v>51</v>
      </c>
      <c r="E55" s="5" t="s">
        <v>113</v>
      </c>
      <c r="F55" s="7" t="s">
        <v>115</v>
      </c>
      <c r="G55" s="6" t="s">
        <v>271</v>
      </c>
      <c r="H55" s="3">
        <f>VLOOKUP(Tableau1[[#This Row],[libelle_etat]],Tableau2[],2,FALSE)</f>
        <v>11</v>
      </c>
      <c r="I55" s="11">
        <f t="shared" ca="1" si="1"/>
        <v>43198</v>
      </c>
      <c r="J55" s="10">
        <v>20</v>
      </c>
      <c r="K55" s="10">
        <f ca="1">RANDBETWEEN(0,Tableau1[[#This Row],[budget]])</f>
        <v>13</v>
      </c>
      <c r="L55" s="10">
        <f ca="1">Tableau1[[#This Row],[budget]]-Tableau1[[#This Row],[conso]]</f>
        <v>7</v>
      </c>
    </row>
    <row r="56" spans="1:12" x14ac:dyDescent="0.25">
      <c r="A56" s="8" t="s">
        <v>19</v>
      </c>
      <c r="B56" s="9" t="str">
        <f>Tableau1[[#This Row],[titre]]</f>
        <v>Fin de guidage</v>
      </c>
      <c r="C56" s="4">
        <f ca="1">CELL("ligne",Tableau1[[#This Row],[id]])-1</f>
        <v>55</v>
      </c>
      <c r="D56" s="3">
        <f ca="1">IFERROR(VLOOKUP(Tableau1[[#This Row],[parent]],B:C,2,FALSE),"")</f>
        <v>51</v>
      </c>
      <c r="E56" s="5" t="s">
        <v>116</v>
      </c>
      <c r="F56" s="7" t="s">
        <v>120</v>
      </c>
      <c r="G56" s="6" t="s">
        <v>271</v>
      </c>
      <c r="H56" s="3">
        <f>VLOOKUP(Tableau1[[#This Row],[libelle_etat]],Tableau2[],2,FALSE)</f>
        <v>11</v>
      </c>
      <c r="I56" s="11">
        <f t="shared" ca="1" si="1"/>
        <v>43286</v>
      </c>
      <c r="J56" s="10">
        <v>5</v>
      </c>
      <c r="K56" s="10">
        <f ca="1">RANDBETWEEN(0,Tableau1[[#This Row],[budget]])</f>
        <v>3</v>
      </c>
      <c r="L56" s="10">
        <f ca="1">Tableau1[[#This Row],[budget]]-Tableau1[[#This Row],[conso]]</f>
        <v>2</v>
      </c>
    </row>
    <row r="57" spans="1:12" x14ac:dyDescent="0.25">
      <c r="A57" s="8" t="s">
        <v>19</v>
      </c>
      <c r="B57" s="9" t="str">
        <f>Tableau1[[#This Row],[titre]]</f>
        <v>Initialisation des variables</v>
      </c>
      <c r="C57" s="4">
        <f ca="1">CELL("ligne",Tableau1[[#This Row],[id]])-1</f>
        <v>56</v>
      </c>
      <c r="D57" s="3">
        <f ca="1">IFERROR(VLOOKUP(Tableau1[[#This Row],[parent]],B:C,2,FALSE),"")</f>
        <v>51</v>
      </c>
      <c r="E57" s="5" t="s">
        <v>117</v>
      </c>
      <c r="F57" s="7" t="s">
        <v>121</v>
      </c>
      <c r="G57" s="6" t="s">
        <v>269</v>
      </c>
      <c r="H57" s="3">
        <f>VLOOKUP(Tableau1[[#This Row],[libelle_etat]],Tableau2[],2,FALSE)</f>
        <v>6</v>
      </c>
      <c r="I57" s="11">
        <f t="shared" ca="1" si="1"/>
        <v>43216</v>
      </c>
      <c r="J57" s="10">
        <v>5</v>
      </c>
      <c r="K57" s="10">
        <f ca="1">RANDBETWEEN(0,Tableau1[[#This Row],[budget]])</f>
        <v>5</v>
      </c>
      <c r="L57" s="10">
        <f ca="1">Tableau1[[#This Row],[budget]]-Tableau1[[#This Row],[conso]]</f>
        <v>0</v>
      </c>
    </row>
    <row r="58" spans="1:12" x14ac:dyDescent="0.25">
      <c r="A58" s="8" t="s">
        <v>19</v>
      </c>
      <c r="B58" s="9" t="str">
        <f>Tableau1[[#This Row],[titre]]</f>
        <v>Interprétation des traitements</v>
      </c>
      <c r="C58" s="4">
        <f ca="1">CELL("ligne",Tableau1[[#This Row],[id]])-1</f>
        <v>57</v>
      </c>
      <c r="D58" s="3">
        <f ca="1">IFERROR(VLOOKUP(Tableau1[[#This Row],[parent]],B:C,2,FALSE),"")</f>
        <v>51</v>
      </c>
      <c r="E58" s="5" t="s">
        <v>118</v>
      </c>
      <c r="F58" s="7" t="s">
        <v>122</v>
      </c>
      <c r="G58" s="6" t="s">
        <v>271</v>
      </c>
      <c r="H58" s="3">
        <f>VLOOKUP(Tableau1[[#This Row],[libelle_etat]],Tableau2[],2,FALSE)</f>
        <v>11</v>
      </c>
      <c r="I58" s="11">
        <f t="shared" ca="1" si="1"/>
        <v>43375</v>
      </c>
      <c r="J58" s="10">
        <v>10</v>
      </c>
      <c r="K58" s="10">
        <f ca="1">RANDBETWEEN(0,Tableau1[[#This Row],[budget]])</f>
        <v>8</v>
      </c>
      <c r="L58" s="10">
        <f ca="1">Tableau1[[#This Row],[budget]]-Tableau1[[#This Row],[conso]]</f>
        <v>2</v>
      </c>
    </row>
    <row r="59" spans="1:12" x14ac:dyDescent="0.25">
      <c r="A59" s="8" t="s">
        <v>19</v>
      </c>
      <c r="B59" s="9" t="str">
        <f>Tableau1[[#This Row],[titre]]</f>
        <v>Valorisation des variables</v>
      </c>
      <c r="C59" s="4">
        <f ca="1">CELL("ligne",Tableau1[[#This Row],[id]])-1</f>
        <v>58</v>
      </c>
      <c r="D59" s="3">
        <f ca="1">IFERROR(VLOOKUP(Tableau1[[#This Row],[parent]],B:C,2,FALSE),"")</f>
        <v>51</v>
      </c>
      <c r="E59" s="5" t="s">
        <v>119</v>
      </c>
      <c r="F59" s="7" t="s">
        <v>123</v>
      </c>
      <c r="G59" s="6" t="s">
        <v>269</v>
      </c>
      <c r="H59" s="3">
        <f>VLOOKUP(Tableau1[[#This Row],[libelle_etat]],Tableau2[],2,FALSE)</f>
        <v>6</v>
      </c>
      <c r="I59" s="11">
        <f t="shared" ca="1" si="1"/>
        <v>43352</v>
      </c>
      <c r="J59" s="10">
        <v>5</v>
      </c>
      <c r="K59" s="10">
        <f ca="1">RANDBETWEEN(0,Tableau1[[#This Row],[budget]])</f>
        <v>4</v>
      </c>
      <c r="L59" s="10">
        <f ca="1">Tableau1[[#This Row],[budget]]-Tableau1[[#This Row],[conso]]</f>
        <v>1</v>
      </c>
    </row>
    <row r="60" spans="1:12" x14ac:dyDescent="0.25">
      <c r="A60" s="8" t="s">
        <v>19</v>
      </c>
      <c r="B60" s="9" t="str">
        <f>Tableau1[[#This Row],[titre]]</f>
        <v>Traitements inter-parcours</v>
      </c>
      <c r="C60" s="4">
        <f ca="1">CELL("ligne",Tableau1[[#This Row],[id]])-1</f>
        <v>59</v>
      </c>
      <c r="D60" s="3">
        <f ca="1">IFERROR(VLOOKUP(Tableau1[[#This Row],[parent]],B:C,2,FALSE),"")</f>
        <v>51</v>
      </c>
      <c r="E60" s="5" t="s">
        <v>124</v>
      </c>
      <c r="F60" s="7" t="s">
        <v>125</v>
      </c>
      <c r="G60" s="6" t="s">
        <v>271</v>
      </c>
      <c r="H60" s="3">
        <f>VLOOKUP(Tableau1[[#This Row],[libelle_etat]],Tableau2[],2,FALSE)</f>
        <v>11</v>
      </c>
      <c r="I60" s="11">
        <f t="shared" ca="1" si="1"/>
        <v>43206</v>
      </c>
      <c r="J60" s="10">
        <v>5</v>
      </c>
      <c r="K60" s="10">
        <f ca="1">RANDBETWEEN(0,Tableau1[[#This Row],[budget]])</f>
        <v>2</v>
      </c>
      <c r="L60" s="10">
        <f ca="1">Tableau1[[#This Row],[budget]]-Tableau1[[#This Row],[conso]]</f>
        <v>3</v>
      </c>
    </row>
    <row r="61" spans="1:12" x14ac:dyDescent="0.25">
      <c r="A61" s="9" t="s">
        <v>19</v>
      </c>
      <c r="B61" s="9" t="str">
        <f>Tableau1[[#This Row],[titre]]</f>
        <v>Assistance guidage</v>
      </c>
      <c r="C61" s="4">
        <f ca="1">CELL("ligne",Tableau1[[#This Row],[id]])-1</f>
        <v>60</v>
      </c>
      <c r="D61" s="4">
        <f ca="1">IFERROR(VLOOKUP(Tableau1[[#This Row],[parent]],B:C,2,FALSE),"")</f>
        <v>51</v>
      </c>
      <c r="E61" s="5" t="s">
        <v>176</v>
      </c>
      <c r="F61" s="7" t="s">
        <v>178</v>
      </c>
      <c r="G61" s="6" t="s">
        <v>268</v>
      </c>
      <c r="H61" s="3">
        <f>VLOOKUP(Tableau1[[#This Row],[libelle_etat]],Tableau2[],2,FALSE)</f>
        <v>3</v>
      </c>
      <c r="I61" s="11">
        <f t="shared" ca="1" si="1"/>
        <v>43220</v>
      </c>
      <c r="J61" s="10">
        <v>5</v>
      </c>
      <c r="K61" s="10">
        <f ca="1">RANDBETWEEN(0,Tableau1[[#This Row],[budget]])</f>
        <v>3</v>
      </c>
      <c r="L61" s="10">
        <f ca="1">Tableau1[[#This Row],[budget]]-Tableau1[[#This Row],[conso]]</f>
        <v>2</v>
      </c>
    </row>
    <row r="62" spans="1:12" x14ac:dyDescent="0.25">
      <c r="A62" s="9" t="s">
        <v>19</v>
      </c>
      <c r="B62" s="9" t="str">
        <f>Tableau1[[#This Row],[titre]]</f>
        <v>Controles de surface guidage</v>
      </c>
      <c r="C62" s="4">
        <f ca="1">CELL("ligne",Tableau1[[#This Row],[id]])-1</f>
        <v>61</v>
      </c>
      <c r="D62" s="4">
        <f ca="1">IFERROR(VLOOKUP(Tableau1[[#This Row],[parent]],B:C,2,FALSE),"")</f>
        <v>51</v>
      </c>
      <c r="E62" s="5" t="s">
        <v>177</v>
      </c>
      <c r="F62" s="7" t="s">
        <v>179</v>
      </c>
      <c r="G62" s="6" t="s">
        <v>269</v>
      </c>
      <c r="H62" s="3">
        <f>VLOOKUP(Tableau1[[#This Row],[libelle_etat]],Tableau2[],2,FALSE)</f>
        <v>6</v>
      </c>
      <c r="I62" s="11">
        <f t="shared" ca="1" si="1"/>
        <v>43271</v>
      </c>
      <c r="J62" s="10">
        <v>5</v>
      </c>
      <c r="K62" s="10">
        <f ca="1">RANDBETWEEN(0,Tableau1[[#This Row],[budget]])</f>
        <v>0</v>
      </c>
      <c r="L62" s="10">
        <f ca="1">Tableau1[[#This Row],[budget]]-Tableau1[[#This Row],[conso]]</f>
        <v>5</v>
      </c>
    </row>
    <row r="63" spans="1:12" x14ac:dyDescent="0.25">
      <c r="A63" s="8" t="s">
        <v>5</v>
      </c>
      <c r="B63" s="9" t="str">
        <f>Tableau1[[#This Row],[titre]]</f>
        <v>Vue d'ensemble</v>
      </c>
      <c r="C63" s="4">
        <f ca="1">CELL("ligne",Tableau1[[#This Row],[id]])-1</f>
        <v>62</v>
      </c>
      <c r="D63" s="3">
        <f ca="1">IFERROR(VLOOKUP(Tableau1[[#This Row],[parent]],B:C,2,FALSE),"")</f>
        <v>2</v>
      </c>
      <c r="E63" s="5" t="s">
        <v>136</v>
      </c>
      <c r="F63" s="7" t="s">
        <v>135</v>
      </c>
      <c r="G63" s="6" t="s">
        <v>269</v>
      </c>
      <c r="H63" s="3">
        <f>VLOOKUP(Tableau1[[#This Row],[libelle_etat]],Tableau2[],2,FALSE)</f>
        <v>6</v>
      </c>
      <c r="I63" s="11">
        <f t="shared" ca="1" si="1"/>
        <v>43306</v>
      </c>
      <c r="J63" s="10">
        <f ca="1">SUMIF(Tableau1[idParent],Tableau1[[#This Row],[id]],Tableau1[budget])</f>
        <v>56</v>
      </c>
      <c r="K63" s="10">
        <f ca="1">SUMIF(Tableau1[idParent],Tableau1[[#This Row],[id]],Tableau1[conso])</f>
        <v>35</v>
      </c>
      <c r="L63" s="10">
        <f ca="1">Tableau1[[#This Row],[budget]]-Tableau1[[#This Row],[conso]]</f>
        <v>21</v>
      </c>
    </row>
    <row r="64" spans="1:12" x14ac:dyDescent="0.25">
      <c r="A64" s="8" t="s">
        <v>136</v>
      </c>
      <c r="B64" s="9" t="str">
        <f>Tableau1[[#This Row],[titre]]</f>
        <v>Récapitulatif Guidage</v>
      </c>
      <c r="C64" s="4">
        <f ca="1">CELL("ligne",Tableau1[[#This Row],[id]])-1</f>
        <v>63</v>
      </c>
      <c r="D64" s="3">
        <f ca="1">IFERROR(VLOOKUP(Tableau1[[#This Row],[parent]],B:C,2,FALSE),"")</f>
        <v>62</v>
      </c>
      <c r="E64" s="5" t="s">
        <v>126</v>
      </c>
      <c r="F64" s="7" t="s">
        <v>137</v>
      </c>
      <c r="G64" s="6" t="s">
        <v>268</v>
      </c>
      <c r="H64" s="3">
        <f>VLOOKUP(Tableau1[[#This Row],[libelle_etat]],Tableau2[],2,FALSE)</f>
        <v>3</v>
      </c>
      <c r="I64" s="11">
        <f t="shared" ca="1" si="1"/>
        <v>43295</v>
      </c>
      <c r="J64" s="10">
        <v>5</v>
      </c>
      <c r="K64" s="10">
        <f ca="1">RANDBETWEEN(0,Tableau1[[#This Row],[budget]])</f>
        <v>2</v>
      </c>
      <c r="L64" s="10">
        <f ca="1">Tableau1[[#This Row],[budget]]-Tableau1[[#This Row],[conso]]</f>
        <v>3</v>
      </c>
    </row>
    <row r="65" spans="1:12" x14ac:dyDescent="0.25">
      <c r="A65" s="8" t="s">
        <v>136</v>
      </c>
      <c r="B65" s="9" t="str">
        <f>Tableau1[[#This Row],[titre]]</f>
        <v>Récapitulatif Saisie</v>
      </c>
      <c r="C65" s="4">
        <f ca="1">CELL("ligne",Tableau1[[#This Row],[id]])-1</f>
        <v>64</v>
      </c>
      <c r="D65" s="3">
        <f ca="1">IFERROR(VLOOKUP(Tableau1[[#This Row],[parent]],B:C,2,FALSE),"")</f>
        <v>62</v>
      </c>
      <c r="E65" s="5" t="s">
        <v>127</v>
      </c>
      <c r="F65" s="7" t="s">
        <v>138</v>
      </c>
      <c r="G65" s="6" t="s">
        <v>269</v>
      </c>
      <c r="H65" s="3">
        <f>VLOOKUP(Tableau1[[#This Row],[libelle_etat]],Tableau2[],2,FALSE)</f>
        <v>6</v>
      </c>
      <c r="I65" s="11">
        <f t="shared" ca="1" si="1"/>
        <v>43387</v>
      </c>
      <c r="J65" s="10">
        <v>10</v>
      </c>
      <c r="K65" s="10">
        <f ca="1">RANDBETWEEN(0,Tableau1[[#This Row],[budget]])</f>
        <v>7</v>
      </c>
      <c r="L65" s="10">
        <f ca="1">Tableau1[[#This Row],[budget]]-Tableau1[[#This Row],[conso]]</f>
        <v>3</v>
      </c>
    </row>
    <row r="66" spans="1:12" ht="30" x14ac:dyDescent="0.25">
      <c r="A66" s="8" t="s">
        <v>136</v>
      </c>
      <c r="B66" s="9" t="str">
        <f>Tableau1[[#This Row],[titre]]</f>
        <v>Affichage conditionnel des champs</v>
      </c>
      <c r="C66" s="4">
        <f ca="1">CELL("ligne",Tableau1[[#This Row],[id]])-1</f>
        <v>65</v>
      </c>
      <c r="D66" s="3">
        <f ca="1">IFERROR(VLOOKUP(Tableau1[[#This Row],[parent]],B:C,2,FALSE),"")</f>
        <v>62</v>
      </c>
      <c r="E66" s="5" t="s">
        <v>128</v>
      </c>
      <c r="F66" s="7" t="s">
        <v>139</v>
      </c>
      <c r="G66" s="6" t="s">
        <v>262</v>
      </c>
      <c r="H66" s="3">
        <f>VLOOKUP(Tableau1[[#This Row],[libelle_etat]],Tableau2[],2,FALSE)</f>
        <v>7</v>
      </c>
      <c r="I66" s="11">
        <f t="shared" ref="I66:I97" ca="1" si="2">TODAY()+RANDBETWEEN(-100,100)</f>
        <v>43273</v>
      </c>
      <c r="J66" s="10">
        <v>3</v>
      </c>
      <c r="K66" s="10">
        <f ca="1">RANDBETWEEN(0,Tableau1[[#This Row],[budget]])</f>
        <v>2</v>
      </c>
      <c r="L66" s="10">
        <f ca="1">Tableau1[[#This Row],[budget]]-Tableau1[[#This Row],[conso]]</f>
        <v>1</v>
      </c>
    </row>
    <row r="67" spans="1:12" ht="30" x14ac:dyDescent="0.25">
      <c r="A67" s="8" t="s">
        <v>136</v>
      </c>
      <c r="B67" s="9" t="str">
        <f>Tableau1[[#This Row],[titre]]</f>
        <v>Avancement de saisie</v>
      </c>
      <c r="C67" s="4">
        <f ca="1">CELL("ligne",Tableau1[[#This Row],[id]])-1</f>
        <v>66</v>
      </c>
      <c r="D67" s="3">
        <f ca="1">IFERROR(VLOOKUP(Tableau1[[#This Row],[parent]],B:C,2,FALSE),"")</f>
        <v>62</v>
      </c>
      <c r="E67" s="3" t="s">
        <v>129</v>
      </c>
      <c r="F67" s="7" t="s">
        <v>140</v>
      </c>
      <c r="G67" s="6" t="s">
        <v>271</v>
      </c>
      <c r="H67" s="3">
        <f>VLOOKUP(Tableau1[[#This Row],[libelle_etat]],Tableau2[],2,FALSE)</f>
        <v>11</v>
      </c>
      <c r="I67" s="11">
        <f t="shared" ca="1" si="2"/>
        <v>43274</v>
      </c>
      <c r="J67" s="10">
        <v>5</v>
      </c>
      <c r="K67" s="10">
        <f ca="1">RANDBETWEEN(0,Tableau1[[#This Row],[budget]])</f>
        <v>3</v>
      </c>
      <c r="L67" s="10">
        <f ca="1">Tableau1[[#This Row],[budget]]-Tableau1[[#This Row],[conso]]</f>
        <v>2</v>
      </c>
    </row>
    <row r="68" spans="1:12" x14ac:dyDescent="0.25">
      <c r="A68" s="8" t="s">
        <v>136</v>
      </c>
      <c r="B68" s="9" t="str">
        <f>Tableau1[[#This Row],[titre]]</f>
        <v>Récapitulatif Pièces jointes</v>
      </c>
      <c r="C68" s="4">
        <f ca="1">CELL("ligne",Tableau1[[#This Row],[id]])-1</f>
        <v>67</v>
      </c>
      <c r="D68" s="3">
        <f ca="1">IFERROR(VLOOKUP(Tableau1[[#This Row],[parent]],B:C,2,FALSE),"")</f>
        <v>62</v>
      </c>
      <c r="E68" s="3" t="s">
        <v>130</v>
      </c>
      <c r="F68" s="7" t="s">
        <v>141</v>
      </c>
      <c r="G68" s="6" t="s">
        <v>271</v>
      </c>
      <c r="H68" s="3">
        <f>VLOOKUP(Tableau1[[#This Row],[libelle_etat]],Tableau2[],2,FALSE)</f>
        <v>11</v>
      </c>
      <c r="I68" s="11">
        <f t="shared" ca="1" si="2"/>
        <v>43224</v>
      </c>
      <c r="J68" s="10">
        <v>3</v>
      </c>
      <c r="K68" s="10">
        <f ca="1">RANDBETWEEN(0,Tableau1[[#This Row],[budget]])</f>
        <v>0</v>
      </c>
      <c r="L68" s="10">
        <f ca="1">Tableau1[[#This Row],[budget]]-Tableau1[[#This Row],[conso]]</f>
        <v>3</v>
      </c>
    </row>
    <row r="69" spans="1:12" x14ac:dyDescent="0.25">
      <c r="A69" s="8" t="s">
        <v>136</v>
      </c>
      <c r="B69" s="9" t="str">
        <f>Tableau1[[#This Row],[titre]]</f>
        <v>Note à l'administration</v>
      </c>
      <c r="C69" s="4">
        <f ca="1">CELL("ligne",Tableau1[[#This Row],[id]])-1</f>
        <v>68</v>
      </c>
      <c r="D69" s="3">
        <f ca="1">IFERROR(VLOOKUP(Tableau1[[#This Row],[parent]],B:C,2,FALSE),"")</f>
        <v>62</v>
      </c>
      <c r="E69" s="3" t="s">
        <v>131</v>
      </c>
      <c r="F69" s="7" t="s">
        <v>142</v>
      </c>
      <c r="G69" s="6" t="s">
        <v>271</v>
      </c>
      <c r="H69" s="3">
        <f>VLOOKUP(Tableau1[[#This Row],[libelle_etat]],Tableau2[],2,FALSE)</f>
        <v>11</v>
      </c>
      <c r="I69" s="11">
        <f t="shared" ca="1" si="2"/>
        <v>43342</v>
      </c>
      <c r="J69" s="10">
        <v>1</v>
      </c>
      <c r="K69" s="10">
        <f ca="1">RANDBETWEEN(0,Tableau1[[#This Row],[budget]])</f>
        <v>1</v>
      </c>
      <c r="L69" s="10">
        <f ca="1">Tableau1[[#This Row],[budget]]-Tableau1[[#This Row],[conso]]</f>
        <v>0</v>
      </c>
    </row>
    <row r="70" spans="1:12" x14ac:dyDescent="0.25">
      <c r="A70" s="8" t="s">
        <v>136</v>
      </c>
      <c r="B70" s="9" t="str">
        <f>Tableau1[[#This Row],[titre]]</f>
        <v>Génération PDF Récapitulatif</v>
      </c>
      <c r="C70" s="4">
        <f ca="1">CELL("ligne",Tableau1[[#This Row],[id]])-1</f>
        <v>69</v>
      </c>
      <c r="D70" s="3">
        <f ca="1">IFERROR(VLOOKUP(Tableau1[[#This Row],[parent]],B:C,2,FALSE),"")</f>
        <v>62</v>
      </c>
      <c r="E70" s="3" t="s">
        <v>132</v>
      </c>
      <c r="F70" s="7" t="s">
        <v>143</v>
      </c>
      <c r="G70" s="6" t="s">
        <v>269</v>
      </c>
      <c r="H70" s="3">
        <f>VLOOKUP(Tableau1[[#This Row],[libelle_etat]],Tableau2[],2,FALSE)</f>
        <v>6</v>
      </c>
      <c r="I70" s="11">
        <f t="shared" ca="1" si="2"/>
        <v>43303</v>
      </c>
      <c r="J70" s="10">
        <v>10</v>
      </c>
      <c r="K70" s="10">
        <f ca="1">RANDBETWEEN(0,Tableau1[[#This Row],[budget]])</f>
        <v>6</v>
      </c>
      <c r="L70" s="10">
        <f ca="1">Tableau1[[#This Row],[budget]]-Tableau1[[#This Row],[conso]]</f>
        <v>4</v>
      </c>
    </row>
    <row r="71" spans="1:12" x14ac:dyDescent="0.25">
      <c r="A71" s="8" t="s">
        <v>136</v>
      </c>
      <c r="B71" s="9" t="str">
        <f>Tableau1[[#This Row],[titre]]</f>
        <v>Génération PDF Pièces jointes</v>
      </c>
      <c r="C71" s="4">
        <f ca="1">CELL("ligne",Tableau1[[#This Row],[id]])-1</f>
        <v>70</v>
      </c>
      <c r="D71" s="3">
        <f ca="1">IFERROR(VLOOKUP(Tableau1[[#This Row],[parent]],B:C,2,FALSE),"")</f>
        <v>62</v>
      </c>
      <c r="E71" s="3" t="s">
        <v>133</v>
      </c>
      <c r="F71" s="7" t="s">
        <v>144</v>
      </c>
      <c r="G71" s="6" t="s">
        <v>271</v>
      </c>
      <c r="H71" s="3">
        <f>VLOOKUP(Tableau1[[#This Row],[libelle_etat]],Tableau2[],2,FALSE)</f>
        <v>11</v>
      </c>
      <c r="I71" s="11">
        <f t="shared" ca="1" si="2"/>
        <v>43297</v>
      </c>
      <c r="J71" s="10">
        <v>5</v>
      </c>
      <c r="K71" s="10">
        <f ca="1">RANDBETWEEN(0,Tableau1[[#This Row],[budget]])</f>
        <v>5</v>
      </c>
      <c r="L71" s="10">
        <f ca="1">Tableau1[[#This Row],[budget]]-Tableau1[[#This Row],[conso]]</f>
        <v>0</v>
      </c>
    </row>
    <row r="72" spans="1:12" x14ac:dyDescent="0.25">
      <c r="A72" s="8" t="s">
        <v>136</v>
      </c>
      <c r="B72" s="9" t="str">
        <f>Tableau1[[#This Row],[titre]]</f>
        <v>Génération PDF Note administration</v>
      </c>
      <c r="C72" s="4">
        <f ca="1">CELL("ligne",Tableau1[[#This Row],[id]])-1</f>
        <v>71</v>
      </c>
      <c r="D72" s="3">
        <f ca="1">IFERROR(VLOOKUP(Tableau1[[#This Row],[parent]],B:C,2,FALSE),"")</f>
        <v>62</v>
      </c>
      <c r="E72" s="3" t="s">
        <v>134</v>
      </c>
      <c r="F72" s="7" t="s">
        <v>145</v>
      </c>
      <c r="G72" s="6" t="s">
        <v>261</v>
      </c>
      <c r="H72" s="3">
        <f>VLOOKUP(Tableau1[[#This Row],[libelle_etat]],Tableau2[],2,FALSE)</f>
        <v>4</v>
      </c>
      <c r="I72" s="11">
        <f t="shared" ca="1" si="2"/>
        <v>43314</v>
      </c>
      <c r="J72" s="10">
        <v>3</v>
      </c>
      <c r="K72" s="10">
        <f ca="1">RANDBETWEEN(0,Tableau1[[#This Row],[budget]])</f>
        <v>3</v>
      </c>
      <c r="L72" s="10">
        <f ca="1">Tableau1[[#This Row],[budget]]-Tableau1[[#This Row],[conso]]</f>
        <v>0</v>
      </c>
    </row>
    <row r="73" spans="1:12" x14ac:dyDescent="0.25">
      <c r="A73" s="8" t="s">
        <v>136</v>
      </c>
      <c r="B73" s="9" t="str">
        <f>Tableau1[[#This Row],[titre]]</f>
        <v>Impression de la page</v>
      </c>
      <c r="C73" s="4">
        <f ca="1">CELL("ligne",Tableau1[[#This Row],[id]])-1</f>
        <v>72</v>
      </c>
      <c r="D73" s="3">
        <f ca="1">IFERROR(VLOOKUP(Tableau1[[#This Row],[parent]],B:C,2,FALSE),"")</f>
        <v>62</v>
      </c>
      <c r="E73" s="3" t="s">
        <v>146</v>
      </c>
      <c r="F73" s="7" t="s">
        <v>147</v>
      </c>
      <c r="G73" s="6" t="s">
        <v>269</v>
      </c>
      <c r="H73" s="3">
        <f>VLOOKUP(Tableau1[[#This Row],[libelle_etat]],Tableau2[],2,FALSE)</f>
        <v>6</v>
      </c>
      <c r="I73" s="11">
        <f t="shared" ca="1" si="2"/>
        <v>43219</v>
      </c>
      <c r="J73" s="10">
        <v>3</v>
      </c>
      <c r="K73" s="10">
        <f ca="1">RANDBETWEEN(0,Tableau1[[#This Row],[budget]])</f>
        <v>3</v>
      </c>
      <c r="L73" s="10">
        <f ca="1">Tableau1[[#This Row],[budget]]-Tableau1[[#This Row],[conso]]</f>
        <v>0</v>
      </c>
    </row>
    <row r="74" spans="1:12" x14ac:dyDescent="0.25">
      <c r="A74" s="9" t="s">
        <v>136</v>
      </c>
      <c r="B74" s="9" t="str">
        <f>Tableau1[[#This Row],[titre]]</f>
        <v>Navigation Retour Récap</v>
      </c>
      <c r="C74" s="4">
        <f ca="1">CELL("ligne",Tableau1[[#This Row],[id]])-1</f>
        <v>73</v>
      </c>
      <c r="D74" s="4">
        <f ca="1">IFERROR(VLOOKUP(Tableau1[[#This Row],[parent]],B:C,2,FALSE),"")</f>
        <v>62</v>
      </c>
      <c r="E74" s="3" t="s">
        <v>161</v>
      </c>
      <c r="F74" s="7" t="s">
        <v>158</v>
      </c>
      <c r="G74" s="6" t="s">
        <v>269</v>
      </c>
      <c r="H74" s="3">
        <f>VLOOKUP(Tableau1[[#This Row],[libelle_etat]],Tableau2[],2,FALSE)</f>
        <v>6</v>
      </c>
      <c r="I74" s="11">
        <f t="shared" ca="1" si="2"/>
        <v>43252</v>
      </c>
      <c r="J74" s="10">
        <v>3</v>
      </c>
      <c r="K74" s="10">
        <f ca="1">RANDBETWEEN(0,Tableau1[[#This Row],[budget]])</f>
        <v>0</v>
      </c>
      <c r="L74" s="10">
        <f ca="1">Tableau1[[#This Row],[budget]]-Tableau1[[#This Row],[conso]]</f>
        <v>3</v>
      </c>
    </row>
    <row r="75" spans="1:12" x14ac:dyDescent="0.25">
      <c r="A75" s="9" t="s">
        <v>136</v>
      </c>
      <c r="B75" s="9" t="str">
        <f>Tableau1[[#This Row],[titre]]</f>
        <v>Validation Saisie</v>
      </c>
      <c r="C75" s="4">
        <f ca="1">CELL("ligne",Tableau1[[#This Row],[id]])-1</f>
        <v>74</v>
      </c>
      <c r="D75" s="4">
        <f ca="1">IFERROR(VLOOKUP(Tableau1[[#This Row],[parent]],B:C,2,FALSE),"")</f>
        <v>62</v>
      </c>
      <c r="E75" s="3" t="s">
        <v>159</v>
      </c>
      <c r="F75" s="7" t="s">
        <v>160</v>
      </c>
      <c r="G75" s="6" t="s">
        <v>262</v>
      </c>
      <c r="H75" s="3">
        <f>VLOOKUP(Tableau1[[#This Row],[libelle_etat]],Tableau2[],2,FALSE)</f>
        <v>7</v>
      </c>
      <c r="I75" s="11">
        <f t="shared" ca="1" si="2"/>
        <v>43251</v>
      </c>
      <c r="J75" s="10">
        <v>5</v>
      </c>
      <c r="K75" s="10">
        <f ca="1">RANDBETWEEN(0,Tableau1[[#This Row],[budget]])</f>
        <v>3</v>
      </c>
      <c r="L75" s="10">
        <f ca="1">Tableau1[[#This Row],[budget]]-Tableau1[[#This Row],[conso]]</f>
        <v>2</v>
      </c>
    </row>
    <row r="76" spans="1:12" x14ac:dyDescent="0.25">
      <c r="A76" s="8" t="s">
        <v>5</v>
      </c>
      <c r="B76" s="9" t="str">
        <f>Tableau1[[#This Row],[titre]]</f>
        <v>Saisie</v>
      </c>
      <c r="C76" s="4">
        <f ca="1">CELL("ligne",Tableau1[[#This Row],[id]])-1</f>
        <v>75</v>
      </c>
      <c r="D76" s="3">
        <f ca="1">IFERROR(VLOOKUP(Tableau1[[#This Row],[parent]],B:C,2,FALSE),"")</f>
        <v>2</v>
      </c>
      <c r="E76" s="5" t="s">
        <v>20</v>
      </c>
      <c r="F76" s="7" t="s">
        <v>163</v>
      </c>
      <c r="G76" s="6" t="s">
        <v>269</v>
      </c>
      <c r="H76" s="3">
        <f>VLOOKUP(Tableau1[[#This Row],[libelle_etat]],Tableau2[],2,FALSE)</f>
        <v>6</v>
      </c>
      <c r="I76" s="11">
        <f t="shared" ca="1" si="2"/>
        <v>43229</v>
      </c>
      <c r="J76" s="10">
        <f ca="1">SUMIF(Tableau1[idParent],Tableau1[[#This Row],[id]],Tableau1[budget])</f>
        <v>102</v>
      </c>
      <c r="K76" s="10">
        <f ca="1">SUMIF(Tableau1[idParent],Tableau1[[#This Row],[id]],Tableau1[conso])</f>
        <v>62</v>
      </c>
      <c r="L76" s="10">
        <f ca="1">Tableau1[[#This Row],[budget]]-Tableau1[[#This Row],[conso]]</f>
        <v>40</v>
      </c>
    </row>
    <row r="77" spans="1:12" x14ac:dyDescent="0.25">
      <c r="A77" s="9" t="s">
        <v>20</v>
      </c>
      <c r="B77" s="9" t="str">
        <f>Tableau1[[#This Row],[titre]]</f>
        <v>Navigation vers Récap</v>
      </c>
      <c r="C77" s="4">
        <f ca="1">CELL("ligne",Tableau1[[#This Row],[id]])-1</f>
        <v>76</v>
      </c>
      <c r="D77" s="4">
        <f ca="1">IFERROR(VLOOKUP(Tableau1[[#This Row],[parent]],B:C,2,FALSE),"")</f>
        <v>75</v>
      </c>
      <c r="E77" s="5" t="s">
        <v>206</v>
      </c>
      <c r="F77" s="7" t="s">
        <v>207</v>
      </c>
      <c r="G77" s="6" t="s">
        <v>269</v>
      </c>
      <c r="H77" s="3">
        <f>VLOOKUP(Tableau1[[#This Row],[libelle_etat]],Tableau2[],2,FALSE)</f>
        <v>6</v>
      </c>
      <c r="I77" s="11">
        <f t="shared" ca="1" si="2"/>
        <v>43330</v>
      </c>
      <c r="J77" s="10">
        <v>3</v>
      </c>
      <c r="K77" s="10">
        <f ca="1">RANDBETWEEN(0,Tableau1[[#This Row],[budget]])</f>
        <v>1</v>
      </c>
      <c r="L77" s="10">
        <f ca="1">Tableau1[[#This Row],[budget]]-Tableau1[[#This Row],[conso]]</f>
        <v>2</v>
      </c>
    </row>
    <row r="78" spans="1:12" x14ac:dyDescent="0.25">
      <c r="A78" s="8" t="s">
        <v>20</v>
      </c>
      <c r="B78" s="9" t="str">
        <f>Tableau1[[#This Row],[titre]]</f>
        <v>Champs de saisie</v>
      </c>
      <c r="C78" s="4">
        <f ca="1">CELL("ligne",Tableau1[[#This Row],[id]])-1</f>
        <v>77</v>
      </c>
      <c r="D78" s="3">
        <f ca="1">IFERROR(VLOOKUP(Tableau1[[#This Row],[parent]],B:C,2,FALSE),"")</f>
        <v>75</v>
      </c>
      <c r="E78" s="3" t="s">
        <v>166</v>
      </c>
      <c r="F78" s="7" t="s">
        <v>164</v>
      </c>
      <c r="G78" s="6" t="s">
        <v>269</v>
      </c>
      <c r="H78" s="3">
        <f>VLOOKUP(Tableau1[[#This Row],[libelle_etat]],Tableau2[],2,FALSE)</f>
        <v>6</v>
      </c>
      <c r="I78" s="11">
        <f t="shared" ca="1" si="2"/>
        <v>43253</v>
      </c>
      <c r="J78" s="10">
        <v>10</v>
      </c>
      <c r="K78" s="10">
        <f ca="1">RANDBETWEEN(0,Tableau1[[#This Row],[budget]])</f>
        <v>5</v>
      </c>
      <c r="L78" s="10">
        <f ca="1">Tableau1[[#This Row],[budget]]-Tableau1[[#This Row],[conso]]</f>
        <v>5</v>
      </c>
    </row>
    <row r="79" spans="1:12" x14ac:dyDescent="0.25">
      <c r="A79" s="9" t="s">
        <v>20</v>
      </c>
      <c r="B79" s="9" t="str">
        <f>Tableau1[[#This Row],[titre]]</f>
        <v>Assistance de saisie</v>
      </c>
      <c r="C79" s="4">
        <f ca="1">CELL("ligne",Tableau1[[#This Row],[id]])-1</f>
        <v>78</v>
      </c>
      <c r="D79" s="4">
        <f ca="1">IFERROR(VLOOKUP(Tableau1[[#This Row],[parent]],B:C,2,FALSE),"")</f>
        <v>75</v>
      </c>
      <c r="E79" s="3" t="s">
        <v>165</v>
      </c>
      <c r="F79" s="7" t="s">
        <v>167</v>
      </c>
      <c r="G79" s="6" t="s">
        <v>271</v>
      </c>
      <c r="H79" s="3">
        <f>VLOOKUP(Tableau1[[#This Row],[libelle_etat]],Tableau2[],2,FALSE)</f>
        <v>11</v>
      </c>
      <c r="I79" s="11">
        <f t="shared" ca="1" si="2"/>
        <v>43337</v>
      </c>
      <c r="J79" s="10">
        <v>5</v>
      </c>
      <c r="K79" s="10">
        <f ca="1">RANDBETWEEN(0,Tableau1[[#This Row],[budget]])</f>
        <v>5</v>
      </c>
      <c r="L79" s="10">
        <f ca="1">Tableau1[[#This Row],[budget]]-Tableau1[[#This Row],[conso]]</f>
        <v>0</v>
      </c>
    </row>
    <row r="80" spans="1:12" x14ac:dyDescent="0.25">
      <c r="A80" s="9" t="s">
        <v>20</v>
      </c>
      <c r="B80" s="9" t="str">
        <f>Tableau1[[#This Row],[titre]]</f>
        <v>NAS de stockage de l'assistance de saisie</v>
      </c>
      <c r="C80" s="4">
        <f ca="1">CELL("ligne",Tableau1[[#This Row],[id]])-1</f>
        <v>79</v>
      </c>
      <c r="D80" s="4">
        <f ca="1">IFERROR(VLOOKUP(Tableau1[[#This Row],[parent]],B:C,2,FALSE),"")</f>
        <v>75</v>
      </c>
      <c r="E80" s="3" t="s">
        <v>168</v>
      </c>
      <c r="F80" s="7" t="s">
        <v>169</v>
      </c>
      <c r="G80" s="6" t="s">
        <v>268</v>
      </c>
      <c r="H80" s="3">
        <f>VLOOKUP(Tableau1[[#This Row],[libelle_etat]],Tableau2[],2,FALSE)</f>
        <v>3</v>
      </c>
      <c r="I80" s="11">
        <f t="shared" ca="1" si="2"/>
        <v>43359</v>
      </c>
      <c r="J80" s="10">
        <v>10</v>
      </c>
      <c r="K80" s="10">
        <f ca="1">RANDBETWEEN(0,Tableau1[[#This Row],[budget]])</f>
        <v>5</v>
      </c>
      <c r="L80" s="10">
        <f ca="1">Tableau1[[#This Row],[budget]]-Tableau1[[#This Row],[conso]]</f>
        <v>5</v>
      </c>
    </row>
    <row r="81" spans="1:12" x14ac:dyDescent="0.25">
      <c r="A81" s="9" t="s">
        <v>20</v>
      </c>
      <c r="B81" s="9" t="str">
        <f>Tableau1[[#This Row],[titre]]</f>
        <v>Blocs de saisie</v>
      </c>
      <c r="C81" s="4">
        <f ca="1">CELL("ligne",Tableau1[[#This Row],[id]])-1</f>
        <v>80</v>
      </c>
      <c r="D81" s="4">
        <f ca="1">IFERROR(VLOOKUP(Tableau1[[#This Row],[parent]],B:C,2,FALSE),"")</f>
        <v>75</v>
      </c>
      <c r="E81" s="3" t="s">
        <v>170</v>
      </c>
      <c r="F81" s="7" t="s">
        <v>171</v>
      </c>
      <c r="G81" s="6" t="s">
        <v>271</v>
      </c>
      <c r="H81" s="3">
        <f>VLOOKUP(Tableau1[[#This Row],[libelle_etat]],Tableau2[],2,FALSE)</f>
        <v>11</v>
      </c>
      <c r="I81" s="11">
        <f t="shared" ca="1" si="2"/>
        <v>43334</v>
      </c>
      <c r="J81" s="10">
        <v>5</v>
      </c>
      <c r="K81" s="10">
        <f ca="1">RANDBETWEEN(0,Tableau1[[#This Row],[budget]])</f>
        <v>3</v>
      </c>
      <c r="L81" s="10">
        <f ca="1">Tableau1[[#This Row],[budget]]-Tableau1[[#This Row],[conso]]</f>
        <v>2</v>
      </c>
    </row>
    <row r="82" spans="1:12" x14ac:dyDescent="0.25">
      <c r="A82" s="9" t="s">
        <v>20</v>
      </c>
      <c r="B82" s="9" t="str">
        <f>Tableau1[[#This Row],[titre]]</f>
        <v>Tableaux de saisie</v>
      </c>
      <c r="C82" s="4">
        <f ca="1">CELL("ligne",Tableau1[[#This Row],[id]])-1</f>
        <v>81</v>
      </c>
      <c r="D82" s="4">
        <f ca="1">IFERROR(VLOOKUP(Tableau1[[#This Row],[parent]],B:C,2,FALSE),"")</f>
        <v>75</v>
      </c>
      <c r="E82" s="3" t="s">
        <v>172</v>
      </c>
      <c r="F82" s="7" t="s">
        <v>173</v>
      </c>
      <c r="G82" s="6" t="s">
        <v>274</v>
      </c>
      <c r="H82" s="3">
        <f>VLOOKUP(Tableau1[[#This Row],[libelle_etat]],Tableau2[],2,FALSE)</f>
        <v>1</v>
      </c>
      <c r="I82" s="11">
        <f t="shared" ca="1" si="2"/>
        <v>43299</v>
      </c>
      <c r="J82" s="10">
        <v>10</v>
      </c>
      <c r="K82" s="10">
        <f ca="1">RANDBETWEEN(0,Tableau1[[#This Row],[budget]])</f>
        <v>4</v>
      </c>
      <c r="L82" s="10">
        <f ca="1">Tableau1[[#This Row],[budget]]-Tableau1[[#This Row],[conso]]</f>
        <v>6</v>
      </c>
    </row>
    <row r="83" spans="1:12" x14ac:dyDescent="0.25">
      <c r="A83" s="9" t="s">
        <v>20</v>
      </c>
      <c r="B83" s="9" t="str">
        <f>Tableau1[[#This Row],[titre]]</f>
        <v>Retour guidage</v>
      </c>
      <c r="C83" s="4">
        <f ca="1">CELL("ligne",Tableau1[[#This Row],[id]])-1</f>
        <v>82</v>
      </c>
      <c r="D83" s="4">
        <f ca="1">IFERROR(VLOOKUP(Tableau1[[#This Row],[parent]],B:C,2,FALSE),"")</f>
        <v>75</v>
      </c>
      <c r="E83" s="3" t="s">
        <v>174</v>
      </c>
      <c r="F83" s="7" t="s">
        <v>175</v>
      </c>
      <c r="G83" s="6" t="s">
        <v>269</v>
      </c>
      <c r="H83" s="3">
        <f>VLOOKUP(Tableau1[[#This Row],[libelle_etat]],Tableau2[],2,FALSE)</f>
        <v>6</v>
      </c>
      <c r="I83" s="11">
        <f t="shared" ca="1" si="2"/>
        <v>43275</v>
      </c>
      <c r="J83" s="10">
        <v>2</v>
      </c>
      <c r="K83" s="10">
        <f ca="1">RANDBETWEEN(0,Tableau1[[#This Row],[budget]])</f>
        <v>0</v>
      </c>
      <c r="L83" s="10">
        <f ca="1">Tableau1[[#This Row],[budget]]-Tableau1[[#This Row],[conso]]</f>
        <v>2</v>
      </c>
    </row>
    <row r="84" spans="1:12" x14ac:dyDescent="0.25">
      <c r="A84" s="9" t="s">
        <v>20</v>
      </c>
      <c r="B84" s="9" t="str">
        <f>Tableau1[[#This Row],[titre]]</f>
        <v>Controles de surface saisie</v>
      </c>
      <c r="C84" s="4">
        <f ca="1">CELL("ligne",Tableau1[[#This Row],[id]])-1</f>
        <v>83</v>
      </c>
      <c r="D84" s="4">
        <f ca="1">IFERROR(VLOOKUP(Tableau1[[#This Row],[parent]],B:C,2,FALSE),"")</f>
        <v>75</v>
      </c>
      <c r="E84" s="3" t="s">
        <v>180</v>
      </c>
      <c r="F84" s="7" t="s">
        <v>181</v>
      </c>
      <c r="G84" s="6" t="s">
        <v>271</v>
      </c>
      <c r="H84" s="3">
        <f>VLOOKUP(Tableau1[[#This Row],[libelle_etat]],Tableau2[],2,FALSE)</f>
        <v>11</v>
      </c>
      <c r="I84" s="11">
        <f t="shared" ca="1" si="2"/>
        <v>43241</v>
      </c>
      <c r="J84" s="10">
        <v>5</v>
      </c>
      <c r="K84" s="10">
        <f ca="1">RANDBETWEEN(0,Tableau1[[#This Row],[budget]])</f>
        <v>5</v>
      </c>
      <c r="L84" s="10">
        <f ca="1">Tableau1[[#This Row],[budget]]-Tableau1[[#This Row],[conso]]</f>
        <v>0</v>
      </c>
    </row>
    <row r="85" spans="1:12" x14ac:dyDescent="0.25">
      <c r="A85" s="8" t="s">
        <v>20</v>
      </c>
      <c r="B85" s="9" t="str">
        <f>Tableau1[[#This Row],[titre]]</f>
        <v>Page Demandeur</v>
      </c>
      <c r="C85" s="4">
        <f ca="1">CELL("ligne",Tableau1[[#This Row],[id]])-1</f>
        <v>84</v>
      </c>
      <c r="D85" s="3">
        <f ca="1">IFERROR(VLOOKUP(Tableau1[[#This Row],[parent]],B:C,2,FALSE),"")</f>
        <v>75</v>
      </c>
      <c r="E85" s="3" t="s">
        <v>148</v>
      </c>
      <c r="F85" s="7" t="s">
        <v>186</v>
      </c>
      <c r="G85" s="6" t="s">
        <v>271</v>
      </c>
      <c r="H85" s="3">
        <f>VLOOKUP(Tableau1[[#This Row],[libelle_etat]],Tableau2[],2,FALSE)</f>
        <v>11</v>
      </c>
      <c r="I85" s="11">
        <f t="shared" ca="1" si="2"/>
        <v>43321</v>
      </c>
      <c r="J85" s="10">
        <f ca="1">SUMIF(Tableau1[idParent],Tableau1[[#This Row],[id]],Tableau1[budget])</f>
        <v>26</v>
      </c>
      <c r="K85" s="10">
        <f ca="1">SUMIF(Tableau1[idParent],Tableau1[[#This Row],[id]],Tableau1[conso])</f>
        <v>14</v>
      </c>
      <c r="L85" s="10">
        <f ca="1">Tableau1[[#This Row],[budget]]-Tableau1[[#This Row],[conso]]</f>
        <v>12</v>
      </c>
    </row>
    <row r="86" spans="1:12" x14ac:dyDescent="0.25">
      <c r="A86" s="9" t="s">
        <v>148</v>
      </c>
      <c r="B86" s="9" t="str">
        <f>Tableau1[[#This Row],[titre]]</f>
        <v>Autocomplétion pays</v>
      </c>
      <c r="C86" s="4">
        <f ca="1">CELL("ligne",Tableau1[[#This Row],[id]])-1</f>
        <v>85</v>
      </c>
      <c r="D86" s="4">
        <f ca="1">IFERROR(VLOOKUP(Tableau1[[#This Row],[parent]],B:C,2,FALSE),"")</f>
        <v>84</v>
      </c>
      <c r="E86" s="3" t="s">
        <v>192</v>
      </c>
      <c r="F86" s="7" t="s">
        <v>196</v>
      </c>
      <c r="G86" s="6" t="s">
        <v>269</v>
      </c>
      <c r="H86" s="3">
        <f>VLOOKUP(Tableau1[[#This Row],[libelle_etat]],Tableau2[],2,FALSE)</f>
        <v>6</v>
      </c>
      <c r="I86" s="11">
        <f t="shared" ca="1" si="2"/>
        <v>43369</v>
      </c>
      <c r="J86" s="10">
        <v>1</v>
      </c>
      <c r="K86" s="10">
        <f ca="1">RANDBETWEEN(0,Tableau1[[#This Row],[budget]])</f>
        <v>0</v>
      </c>
      <c r="L86" s="10">
        <f ca="1">Tableau1[[#This Row],[budget]]-Tableau1[[#This Row],[conso]]</f>
        <v>1</v>
      </c>
    </row>
    <row r="87" spans="1:12" x14ac:dyDescent="0.25">
      <c r="A87" s="9" t="s">
        <v>148</v>
      </c>
      <c r="B87" s="9" t="str">
        <f>Tableau1[[#This Row],[titre]]</f>
        <v>Autocomplétion commune BAN</v>
      </c>
      <c r="C87" s="4">
        <f ca="1">CELL("ligne",Tableau1[[#This Row],[id]])-1</f>
        <v>86</v>
      </c>
      <c r="D87" s="4">
        <f ca="1">IFERROR(VLOOKUP(Tableau1[[#This Row],[parent]],B:C,2,FALSE),"")</f>
        <v>84</v>
      </c>
      <c r="E87" s="3" t="s">
        <v>30</v>
      </c>
      <c r="F87" s="7" t="s">
        <v>197</v>
      </c>
      <c r="G87" s="6" t="s">
        <v>259</v>
      </c>
      <c r="H87" s="3">
        <f>VLOOKUP(Tableau1[[#This Row],[libelle_etat]],Tableau2[],2,FALSE)</f>
        <v>5</v>
      </c>
      <c r="I87" s="11">
        <f t="shared" ca="1" si="2"/>
        <v>43265</v>
      </c>
      <c r="J87" s="10">
        <v>5</v>
      </c>
      <c r="K87" s="10">
        <f ca="1">RANDBETWEEN(0,Tableau1[[#This Row],[budget]])</f>
        <v>3</v>
      </c>
      <c r="L87" s="10">
        <f ca="1">Tableau1[[#This Row],[budget]]-Tableau1[[#This Row],[conso]]</f>
        <v>2</v>
      </c>
    </row>
    <row r="88" spans="1:12" x14ac:dyDescent="0.25">
      <c r="A88" s="9" t="s">
        <v>148</v>
      </c>
      <c r="B88" s="9" t="str">
        <f>Tableau1[[#This Row],[titre]]</f>
        <v>Autocomplétion département BAN</v>
      </c>
      <c r="C88" s="4">
        <f ca="1">CELL("ligne",Tableau1[[#This Row],[id]])-1</f>
        <v>87</v>
      </c>
      <c r="D88" s="4">
        <f ca="1">IFERROR(VLOOKUP(Tableau1[[#This Row],[parent]],B:C,2,FALSE),"")</f>
        <v>84</v>
      </c>
      <c r="E88" s="3" t="s">
        <v>194</v>
      </c>
      <c r="F88" s="7" t="s">
        <v>198</v>
      </c>
      <c r="G88" s="6" t="s">
        <v>259</v>
      </c>
      <c r="H88" s="3">
        <f>VLOOKUP(Tableau1[[#This Row],[libelle_etat]],Tableau2[],2,FALSE)</f>
        <v>5</v>
      </c>
      <c r="I88" s="11">
        <f t="shared" ca="1" si="2"/>
        <v>43334</v>
      </c>
      <c r="J88" s="10">
        <v>5</v>
      </c>
      <c r="K88" s="10">
        <f ca="1">RANDBETWEEN(0,Tableau1[[#This Row],[budget]])</f>
        <v>4</v>
      </c>
      <c r="L88" s="10">
        <f ca="1">Tableau1[[#This Row],[budget]]-Tableau1[[#This Row],[conso]]</f>
        <v>1</v>
      </c>
    </row>
    <row r="89" spans="1:12" x14ac:dyDescent="0.25">
      <c r="A89" s="9" t="s">
        <v>148</v>
      </c>
      <c r="B89" s="9" t="str">
        <f>Tableau1[[#This Row],[titre]]</f>
        <v>Autocomplétion cp BAN</v>
      </c>
      <c r="C89" s="4">
        <f ca="1">CELL("ligne",Tableau1[[#This Row],[id]])-1</f>
        <v>88</v>
      </c>
      <c r="D89" s="4">
        <f ca="1">IFERROR(VLOOKUP(Tableau1[[#This Row],[parent]],B:C,2,FALSE),"")</f>
        <v>84</v>
      </c>
      <c r="E89" s="3" t="s">
        <v>195</v>
      </c>
      <c r="F89" s="7" t="s">
        <v>199</v>
      </c>
      <c r="G89" s="6" t="s">
        <v>259</v>
      </c>
      <c r="H89" s="3">
        <f>VLOOKUP(Tableau1[[#This Row],[libelle_etat]],Tableau2[],2,FALSE)</f>
        <v>5</v>
      </c>
      <c r="I89" s="11">
        <f t="shared" ca="1" si="2"/>
        <v>43295</v>
      </c>
      <c r="J89" s="10">
        <v>5</v>
      </c>
      <c r="K89" s="10">
        <f ca="1">RANDBETWEEN(0,Tableau1[[#This Row],[budget]])</f>
        <v>4</v>
      </c>
      <c r="L89" s="10">
        <f ca="1">Tableau1[[#This Row],[budget]]-Tableau1[[#This Row],[conso]]</f>
        <v>1</v>
      </c>
    </row>
    <row r="90" spans="1:12" x14ac:dyDescent="0.25">
      <c r="A90" s="9" t="s">
        <v>148</v>
      </c>
      <c r="B90" s="9" t="str">
        <f>Tableau1[[#This Row],[titre]]</f>
        <v>Appel API Entreprise</v>
      </c>
      <c r="C90" s="4">
        <f ca="1">CELL("ligne",Tableau1[[#This Row],[id]])-1</f>
        <v>89</v>
      </c>
      <c r="D90" s="4">
        <f ca="1">IFERROR(VLOOKUP(Tableau1[[#This Row],[parent]],B:C,2,FALSE),"")</f>
        <v>84</v>
      </c>
      <c r="E90" s="3" t="s">
        <v>200</v>
      </c>
      <c r="F90" s="7" t="s">
        <v>201</v>
      </c>
      <c r="G90" s="6" t="s">
        <v>269</v>
      </c>
      <c r="H90" s="3">
        <f>VLOOKUP(Tableau1[[#This Row],[libelle_etat]],Tableau2[],2,FALSE)</f>
        <v>6</v>
      </c>
      <c r="I90" s="11">
        <f t="shared" ca="1" si="2"/>
        <v>43257</v>
      </c>
      <c r="J90" s="10">
        <v>2</v>
      </c>
      <c r="K90" s="10">
        <f ca="1">RANDBETWEEN(0,Tableau1[[#This Row],[budget]])</f>
        <v>2</v>
      </c>
      <c r="L90" s="10">
        <f ca="1">Tableau1[[#This Row],[budget]]-Tableau1[[#This Row],[conso]]</f>
        <v>0</v>
      </c>
    </row>
    <row r="91" spans="1:12" x14ac:dyDescent="0.25">
      <c r="A91" s="9" t="s">
        <v>148</v>
      </c>
      <c r="B91" s="9" t="str">
        <f>Tableau1[[#This Row],[titre]]</f>
        <v>Modales de validation commune + cp + département</v>
      </c>
      <c r="C91" s="4">
        <f ca="1">CELL("ligne",Tableau1[[#This Row],[id]])-1</f>
        <v>90</v>
      </c>
      <c r="D91" s="4">
        <f ca="1">IFERROR(VLOOKUP(Tableau1[[#This Row],[parent]],B:C,2,FALSE),"")</f>
        <v>84</v>
      </c>
      <c r="E91" s="3" t="s">
        <v>202</v>
      </c>
      <c r="F91" s="7" t="s">
        <v>204</v>
      </c>
      <c r="G91" s="6" t="s">
        <v>259</v>
      </c>
      <c r="H91" s="3">
        <f>VLOOKUP(Tableau1[[#This Row],[libelle_etat]],Tableau2[],2,FALSE)</f>
        <v>5</v>
      </c>
      <c r="I91" s="11">
        <f t="shared" ca="1" si="2"/>
        <v>43324</v>
      </c>
      <c r="J91" s="10">
        <v>5</v>
      </c>
      <c r="K91" s="10">
        <f ca="1">RANDBETWEEN(0,Tableau1[[#This Row],[budget]])</f>
        <v>0</v>
      </c>
      <c r="L91" s="10">
        <f ca="1">Tableau1[[#This Row],[budget]]-Tableau1[[#This Row],[conso]]</f>
        <v>5</v>
      </c>
    </row>
    <row r="92" spans="1:12" x14ac:dyDescent="0.25">
      <c r="A92" s="9" t="s">
        <v>148</v>
      </c>
      <c r="B92" s="9" t="str">
        <f>Tableau1[[#This Row],[titre]]</f>
        <v>Débrayage commune + cp + département</v>
      </c>
      <c r="C92" s="4">
        <f ca="1">CELL("ligne",Tableau1[[#This Row],[id]])-1</f>
        <v>91</v>
      </c>
      <c r="D92" s="4">
        <f ca="1">IFERROR(VLOOKUP(Tableau1[[#This Row],[parent]],B:C,2,FALSE),"")</f>
        <v>84</v>
      </c>
      <c r="E92" s="3" t="s">
        <v>203</v>
      </c>
      <c r="F92" s="7" t="s">
        <v>205</v>
      </c>
      <c r="G92" s="6" t="s">
        <v>259</v>
      </c>
      <c r="H92" s="3">
        <f>VLOOKUP(Tableau1[[#This Row],[libelle_etat]],Tableau2[],2,FALSE)</f>
        <v>5</v>
      </c>
      <c r="I92" s="11">
        <f t="shared" ca="1" si="2"/>
        <v>43212</v>
      </c>
      <c r="J92" s="10">
        <v>3</v>
      </c>
      <c r="K92" s="10">
        <f ca="1">RANDBETWEEN(0,Tableau1[[#This Row],[budget]])</f>
        <v>1</v>
      </c>
      <c r="L92" s="10">
        <f ca="1">Tableau1[[#This Row],[budget]]-Tableau1[[#This Row],[conso]]</f>
        <v>2</v>
      </c>
    </row>
    <row r="93" spans="1:12" x14ac:dyDescent="0.25">
      <c r="A93" s="8" t="s">
        <v>20</v>
      </c>
      <c r="B93" s="9" t="str">
        <f>Tableau1[[#This Row],[titre]]</f>
        <v>Page Démolition</v>
      </c>
      <c r="C93" s="4">
        <f ca="1">CELL("ligne",Tableau1[[#This Row],[id]])-1</f>
        <v>92</v>
      </c>
      <c r="D93" s="3">
        <f ca="1">IFERROR(VLOOKUP(Tableau1[[#This Row],[parent]],B:C,2,FALSE),"")</f>
        <v>75</v>
      </c>
      <c r="E93" s="3" t="s">
        <v>149</v>
      </c>
      <c r="F93" s="7" t="s">
        <v>187</v>
      </c>
      <c r="G93" s="6" t="s">
        <v>269</v>
      </c>
      <c r="H93" s="3">
        <f>VLOOKUP(Tableau1[[#This Row],[libelle_etat]],Tableau2[],2,FALSE)</f>
        <v>6</v>
      </c>
      <c r="I93" s="11">
        <f t="shared" ca="1" si="2"/>
        <v>43211</v>
      </c>
      <c r="J93" s="10">
        <v>5</v>
      </c>
      <c r="K93" s="10">
        <f ca="1">RANDBETWEEN(0,Tableau1[[#This Row],[budget]])</f>
        <v>3</v>
      </c>
      <c r="L93" s="10">
        <f ca="1">Tableau1[[#This Row],[budget]]-Tableau1[[#This Row],[conso]]</f>
        <v>2</v>
      </c>
    </row>
    <row r="94" spans="1:12" x14ac:dyDescent="0.25">
      <c r="A94" s="8" t="s">
        <v>20</v>
      </c>
      <c r="B94" s="9" t="str">
        <f>Tableau1[[#This Row],[titre]]</f>
        <v>Page Mairie</v>
      </c>
      <c r="C94" s="4">
        <f ca="1">CELL("ligne",Tableau1[[#This Row],[id]])-1</f>
        <v>93</v>
      </c>
      <c r="D94" s="3">
        <f ca="1">IFERROR(VLOOKUP(Tableau1[[#This Row],[parent]],B:C,2,FALSE),"")</f>
        <v>75</v>
      </c>
      <c r="E94" s="3" t="s">
        <v>150</v>
      </c>
      <c r="F94" s="7" t="s">
        <v>188</v>
      </c>
      <c r="G94" s="6" t="s">
        <v>271</v>
      </c>
      <c r="H94" s="3">
        <f>VLOOKUP(Tableau1[[#This Row],[libelle_etat]],Tableau2[],2,FALSE)</f>
        <v>11</v>
      </c>
      <c r="I94" s="11">
        <f t="shared" ca="1" si="2"/>
        <v>43309</v>
      </c>
      <c r="J94" s="10">
        <v>5</v>
      </c>
      <c r="K94" s="10">
        <f ca="1">RANDBETWEEN(0,Tableau1[[#This Row],[budget]])</f>
        <v>4</v>
      </c>
      <c r="L94" s="10">
        <f ca="1">Tableau1[[#This Row],[budget]]-Tableau1[[#This Row],[conso]]</f>
        <v>1</v>
      </c>
    </row>
    <row r="95" spans="1:12" x14ac:dyDescent="0.25">
      <c r="A95" s="8" t="s">
        <v>20</v>
      </c>
      <c r="B95" s="9" t="str">
        <f>Tableau1[[#This Row],[titre]]</f>
        <v>Page Tableau des surfaces 1</v>
      </c>
      <c r="C95" s="4">
        <f ca="1">CELL("ligne",Tableau1[[#This Row],[id]])-1</f>
        <v>94</v>
      </c>
      <c r="D95" s="3">
        <f ca="1">IFERROR(VLOOKUP(Tableau1[[#This Row],[parent]],B:C,2,FALSE),"")</f>
        <v>75</v>
      </c>
      <c r="E95" s="3" t="s">
        <v>151</v>
      </c>
      <c r="F95" s="7" t="s">
        <v>189</v>
      </c>
      <c r="G95" s="6" t="s">
        <v>271</v>
      </c>
      <c r="H95" s="3">
        <f>VLOOKUP(Tableau1[[#This Row],[libelle_etat]],Tableau2[],2,FALSE)</f>
        <v>11</v>
      </c>
      <c r="I95" s="11">
        <f t="shared" ca="1" si="2"/>
        <v>43375</v>
      </c>
      <c r="J95" s="10">
        <v>5</v>
      </c>
      <c r="K95" s="10">
        <f ca="1">RANDBETWEEN(0,Tableau1[[#This Row],[budget]])</f>
        <v>5</v>
      </c>
      <c r="L95" s="10">
        <f ca="1">Tableau1[[#This Row],[budget]]-Tableau1[[#This Row],[conso]]</f>
        <v>0</v>
      </c>
    </row>
    <row r="96" spans="1:12" x14ac:dyDescent="0.25">
      <c r="A96" s="8" t="s">
        <v>20</v>
      </c>
      <c r="B96" s="9" t="str">
        <f>Tableau1[[#This Row],[titre]]</f>
        <v>Page Tableau des surfaces 2</v>
      </c>
      <c r="C96" s="4">
        <f ca="1">CELL("ligne",Tableau1[[#This Row],[id]])-1</f>
        <v>95</v>
      </c>
      <c r="D96" s="3">
        <f ca="1">IFERROR(VLOOKUP(Tableau1[[#This Row],[parent]],B:C,2,FALSE),"")</f>
        <v>75</v>
      </c>
      <c r="E96" s="3" t="s">
        <v>152</v>
      </c>
      <c r="F96" s="7" t="s">
        <v>190</v>
      </c>
      <c r="G96" s="6" t="s">
        <v>271</v>
      </c>
      <c r="H96" s="3">
        <f>VLOOKUP(Tableau1[[#This Row],[libelle_etat]],Tableau2[],2,FALSE)</f>
        <v>11</v>
      </c>
      <c r="I96" s="11">
        <f t="shared" ca="1" si="2"/>
        <v>43304</v>
      </c>
      <c r="J96" s="10">
        <v>5</v>
      </c>
      <c r="K96" s="10">
        <f ca="1">RANDBETWEEN(0,Tableau1[[#This Row],[budget]])</f>
        <v>3</v>
      </c>
      <c r="L96" s="10">
        <f ca="1">Tableau1[[#This Row],[budget]]-Tableau1[[#This Row],[conso]]</f>
        <v>2</v>
      </c>
    </row>
    <row r="97" spans="1:12" x14ac:dyDescent="0.25">
      <c r="A97" s="8" t="s">
        <v>20</v>
      </c>
      <c r="B97" s="9" t="str">
        <f>Tableau1[[#This Row],[titre]]</f>
        <v>Page pièces justificatives</v>
      </c>
      <c r="C97" s="4">
        <f ca="1">CELL("ligne",Tableau1[[#This Row],[id]])-1</f>
        <v>96</v>
      </c>
      <c r="D97" s="3">
        <f ca="1">IFERROR(VLOOKUP(Tableau1[[#This Row],[parent]],B:C,2,FALSE),"")</f>
        <v>75</v>
      </c>
      <c r="E97" s="3" t="s">
        <v>153</v>
      </c>
      <c r="F97" s="7" t="s">
        <v>191</v>
      </c>
      <c r="G97" s="6" t="s">
        <v>271</v>
      </c>
      <c r="H97" s="3">
        <f>VLOOKUP(Tableau1[[#This Row],[libelle_etat]],Tableau2[],2,FALSE)</f>
        <v>11</v>
      </c>
      <c r="I97" s="11">
        <f t="shared" ca="1" si="2"/>
        <v>43231</v>
      </c>
      <c r="J97" s="10">
        <f ca="1">SUMIF(Tableau1[idParent],Tableau1[[#This Row],[id]],Tableau1[budget])</f>
        <v>6</v>
      </c>
      <c r="K97" s="10">
        <f ca="1">SUMIF(Tableau1[idParent],Tableau1[[#This Row],[id]],Tableau1[conso])</f>
        <v>5</v>
      </c>
      <c r="L97" s="10">
        <f ca="1">Tableau1[[#This Row],[budget]]-Tableau1[[#This Row],[conso]]</f>
        <v>1</v>
      </c>
    </row>
    <row r="98" spans="1:12" x14ac:dyDescent="0.25">
      <c r="A98" s="9" t="s">
        <v>153</v>
      </c>
      <c r="B98" s="9" t="str">
        <f>Tableau1[[#This Row],[titre]]</f>
        <v>Selection des PJ</v>
      </c>
      <c r="C98" s="4">
        <f ca="1">CELL("ligne",Tableau1[[#This Row],[id]])-1</f>
        <v>97</v>
      </c>
      <c r="D98" s="4">
        <f ca="1">IFERROR(VLOOKUP(Tableau1[[#This Row],[parent]],B:C,2,FALSE),"")</f>
        <v>96</v>
      </c>
      <c r="E98" s="3" t="s">
        <v>182</v>
      </c>
      <c r="F98" s="7" t="s">
        <v>209</v>
      </c>
      <c r="G98" s="6" t="s">
        <v>271</v>
      </c>
      <c r="H98" s="3">
        <f>VLOOKUP(Tableau1[[#This Row],[libelle_etat]],Tableau2[],2,FALSE)</f>
        <v>11</v>
      </c>
      <c r="I98" s="11">
        <f t="shared" ref="I98:I128" ca="1" si="3">TODAY()+RANDBETWEEN(-100,100)</f>
        <v>43361</v>
      </c>
      <c r="J98" s="10">
        <v>2</v>
      </c>
      <c r="K98" s="10">
        <f ca="1">RANDBETWEEN(0,Tableau1[[#This Row],[budget]])</f>
        <v>2</v>
      </c>
      <c r="L98" s="10">
        <f ca="1">Tableau1[[#This Row],[budget]]-Tableau1[[#This Row],[conso]]</f>
        <v>0</v>
      </c>
    </row>
    <row r="99" spans="1:12" x14ac:dyDescent="0.25">
      <c r="A99" s="9" t="s">
        <v>153</v>
      </c>
      <c r="B99" s="9" t="str">
        <f>Tableau1[[#This Row],[titre]]</f>
        <v>Affichage des critères</v>
      </c>
      <c r="C99" s="4">
        <f ca="1">CELL("ligne",Tableau1[[#This Row],[id]])-1</f>
        <v>98</v>
      </c>
      <c r="D99" s="4">
        <f ca="1">IFERROR(VLOOKUP(Tableau1[[#This Row],[parent]],B:C,2,FALSE),"")</f>
        <v>96</v>
      </c>
      <c r="E99" s="3" t="s">
        <v>183</v>
      </c>
      <c r="F99" s="7" t="s">
        <v>208</v>
      </c>
      <c r="G99" s="6" t="s">
        <v>271</v>
      </c>
      <c r="H99" s="3">
        <f>VLOOKUP(Tableau1[[#This Row],[libelle_etat]],Tableau2[],2,FALSE)</f>
        <v>11</v>
      </c>
      <c r="I99" s="11">
        <f t="shared" ca="1" si="3"/>
        <v>43307</v>
      </c>
      <c r="J99" s="10">
        <v>2</v>
      </c>
      <c r="K99" s="10">
        <f ca="1">RANDBETWEEN(0,Tableau1[[#This Row],[budget]])</f>
        <v>2</v>
      </c>
      <c r="L99" s="10">
        <f ca="1">Tableau1[[#This Row],[budget]]-Tableau1[[#This Row],[conso]]</f>
        <v>0</v>
      </c>
    </row>
    <row r="100" spans="1:12" x14ac:dyDescent="0.25">
      <c r="A100" s="9" t="s">
        <v>153</v>
      </c>
      <c r="B100" s="9" t="str">
        <f>Tableau1[[#This Row],[titre]]</f>
        <v>Affichage des noms de PJ</v>
      </c>
      <c r="C100" s="4">
        <f ca="1">CELL("ligne",Tableau1[[#This Row],[id]])-1</f>
        <v>99</v>
      </c>
      <c r="D100" s="4">
        <f ca="1">IFERROR(VLOOKUP(Tableau1[[#This Row],[parent]],B:C,2,FALSE),"")</f>
        <v>96</v>
      </c>
      <c r="E100" s="3" t="s">
        <v>184</v>
      </c>
      <c r="F100" s="7" t="s">
        <v>210</v>
      </c>
      <c r="G100" s="6" t="s">
        <v>261</v>
      </c>
      <c r="H100" s="3">
        <f>VLOOKUP(Tableau1[[#This Row],[libelle_etat]],Tableau2[],2,FALSE)</f>
        <v>4</v>
      </c>
      <c r="I100" s="11">
        <f t="shared" ca="1" si="3"/>
        <v>43317</v>
      </c>
      <c r="J100" s="10">
        <v>1</v>
      </c>
      <c r="K100" s="10">
        <f ca="1">RANDBETWEEN(0,Tableau1[[#This Row],[budget]])</f>
        <v>0</v>
      </c>
      <c r="L100" s="10">
        <f ca="1">Tableau1[[#This Row],[budget]]-Tableau1[[#This Row],[conso]]</f>
        <v>1</v>
      </c>
    </row>
    <row r="101" spans="1:12" x14ac:dyDescent="0.25">
      <c r="A101" s="9" t="s">
        <v>153</v>
      </c>
      <c r="B101" s="9" t="str">
        <f>Tableau1[[#This Row],[titre]]</f>
        <v>Champs d'URL d'upload</v>
      </c>
      <c r="C101" s="4">
        <f ca="1">CELL("ligne",Tableau1[[#This Row],[id]])-1</f>
        <v>100</v>
      </c>
      <c r="D101" s="4">
        <f ca="1">IFERROR(VLOOKUP(Tableau1[[#This Row],[parent]],B:C,2,FALSE),"")</f>
        <v>96</v>
      </c>
      <c r="E101" s="3" t="s">
        <v>185</v>
      </c>
      <c r="F101" s="7" t="s">
        <v>211</v>
      </c>
      <c r="G101" s="6" t="s">
        <v>260</v>
      </c>
      <c r="H101" s="3">
        <f>VLOOKUP(Tableau1[[#This Row],[libelle_etat]],Tableau2[],2,FALSE)</f>
        <v>0</v>
      </c>
      <c r="I101" s="11">
        <f t="shared" ca="1" si="3"/>
        <v>43319</v>
      </c>
      <c r="J101" s="10">
        <v>1</v>
      </c>
      <c r="K101" s="10">
        <f ca="1">RANDBETWEEN(0,Tableau1[[#This Row],[budget]])</f>
        <v>1</v>
      </c>
      <c r="L101" s="10">
        <f ca="1">Tableau1[[#This Row],[budget]]-Tableau1[[#This Row],[conso]]</f>
        <v>0</v>
      </c>
    </row>
    <row r="102" spans="1:12" x14ac:dyDescent="0.25">
      <c r="A102" s="8" t="s">
        <v>5</v>
      </c>
      <c r="B102" s="9" t="str">
        <f>Tableau1[[#This Row],[titre]]</f>
        <v>Aide</v>
      </c>
      <c r="C102" s="4">
        <f ca="1">CELL("ligne",Tableau1[[#This Row],[id]])-1</f>
        <v>101</v>
      </c>
      <c r="D102" s="3">
        <f ca="1">IFERROR(VLOOKUP(Tableau1[[#This Row],[parent]],B:C,2,FALSE),"")</f>
        <v>2</v>
      </c>
      <c r="E102" s="5" t="s">
        <v>21</v>
      </c>
      <c r="F102" s="7" t="s">
        <v>212</v>
      </c>
      <c r="G102" s="6" t="s">
        <v>271</v>
      </c>
      <c r="H102" s="3">
        <f>VLOOKUP(Tableau1[[#This Row],[libelle_etat]],Tableau2[],2,FALSE)</f>
        <v>11</v>
      </c>
      <c r="I102" s="11">
        <f t="shared" ca="1" si="3"/>
        <v>43378</v>
      </c>
      <c r="J102" s="10">
        <f ca="1">SUMIF(Tableau1[idParent],Tableau1[[#This Row],[id]],Tableau1[budget])</f>
        <v>4</v>
      </c>
      <c r="K102" s="10">
        <f ca="1">SUMIF(Tableau1[idParent],Tableau1[[#This Row],[id]],Tableau1[conso])</f>
        <v>1</v>
      </c>
      <c r="L102" s="10">
        <f ca="1">Tableau1[[#This Row],[budget]]-Tableau1[[#This Row],[conso]]</f>
        <v>3</v>
      </c>
    </row>
    <row r="103" spans="1:12" x14ac:dyDescent="0.25">
      <c r="A103" s="9" t="s">
        <v>21</v>
      </c>
      <c r="B103" s="9" t="str">
        <f>Tableau1[[#This Row],[titre]]</f>
        <v>Contenu aide</v>
      </c>
      <c r="C103" s="4">
        <f ca="1">CELL("ligne",Tableau1[[#This Row],[id]])-1</f>
        <v>102</v>
      </c>
      <c r="D103" s="4">
        <f ca="1">IFERROR(VLOOKUP(Tableau1[[#This Row],[parent]],B:C,2,FALSE),"")</f>
        <v>101</v>
      </c>
      <c r="E103" s="5" t="s">
        <v>157</v>
      </c>
      <c r="F103" s="7" t="s">
        <v>213</v>
      </c>
      <c r="G103" s="6" t="s">
        <v>271</v>
      </c>
      <c r="H103" s="3">
        <f>VLOOKUP(Tableau1[[#This Row],[libelle_etat]],Tableau2[],2,FALSE)</f>
        <v>11</v>
      </c>
      <c r="I103" s="11">
        <f t="shared" ca="1" si="3"/>
        <v>43290</v>
      </c>
      <c r="J103" s="10">
        <v>1</v>
      </c>
      <c r="K103" s="10">
        <f ca="1">RANDBETWEEN(0,Tableau1[[#This Row],[budget]])</f>
        <v>1</v>
      </c>
      <c r="L103" s="10">
        <f ca="1">Tableau1[[#This Row],[budget]]-Tableau1[[#This Row],[conso]]</f>
        <v>0</v>
      </c>
    </row>
    <row r="104" spans="1:12" x14ac:dyDescent="0.25">
      <c r="A104" s="9" t="s">
        <v>21</v>
      </c>
      <c r="B104" s="9" t="str">
        <f>Tableau1[[#This Row],[titre]]</f>
        <v>Navigation Retour Aide</v>
      </c>
      <c r="C104" s="4">
        <f ca="1">CELL("ligne",Tableau1[[#This Row],[id]])-1</f>
        <v>103</v>
      </c>
      <c r="D104" s="4">
        <f ca="1">IFERROR(VLOOKUP(Tableau1[[#This Row],[parent]],B:C,2,FALSE),"")</f>
        <v>101</v>
      </c>
      <c r="E104" s="3" t="s">
        <v>162</v>
      </c>
      <c r="F104" s="7" t="s">
        <v>214</v>
      </c>
      <c r="G104" s="6" t="s">
        <v>271</v>
      </c>
      <c r="H104" s="3">
        <f>VLOOKUP(Tableau1[[#This Row],[libelle_etat]],Tableau2[],2,FALSE)</f>
        <v>11</v>
      </c>
      <c r="I104" s="11">
        <f t="shared" ca="1" si="3"/>
        <v>43342</v>
      </c>
      <c r="J104" s="10">
        <v>3</v>
      </c>
      <c r="K104" s="10">
        <f ca="1">RANDBETWEEN(0,Tableau1[[#This Row],[budget]])</f>
        <v>0</v>
      </c>
      <c r="L104" s="10">
        <f ca="1">Tableau1[[#This Row],[budget]]-Tableau1[[#This Row],[conso]]</f>
        <v>3</v>
      </c>
    </row>
    <row r="105" spans="1:12" x14ac:dyDescent="0.25">
      <c r="A105" s="8" t="s">
        <v>5</v>
      </c>
      <c r="B105" s="9" t="str">
        <f>Tableau1[[#This Row],[titre]]</f>
        <v>Menu</v>
      </c>
      <c r="C105" s="4">
        <f ca="1">CELL("ligne",Tableau1[[#This Row],[id]])-1</f>
        <v>104</v>
      </c>
      <c r="D105" s="3">
        <f ca="1">IFERROR(VLOOKUP(Tableau1[[#This Row],[parent]],B:C,2,FALSE),"")</f>
        <v>2</v>
      </c>
      <c r="E105" s="5" t="s">
        <v>22</v>
      </c>
      <c r="F105" s="7" t="s">
        <v>221</v>
      </c>
      <c r="G105" s="6" t="s">
        <v>269</v>
      </c>
      <c r="H105" s="3">
        <f>VLOOKUP(Tableau1[[#This Row],[libelle_etat]],Tableau2[],2,FALSE)</f>
        <v>6</v>
      </c>
      <c r="I105" s="11">
        <f t="shared" ca="1" si="3"/>
        <v>43389</v>
      </c>
      <c r="J105" s="10">
        <f ca="1">SUMIF(Tableau1[idParent],Tableau1[[#This Row],[id]],Tableau1[budget])</f>
        <v>31</v>
      </c>
      <c r="K105" s="10">
        <f ca="1">SUMIF(Tableau1[idParent],Tableau1[[#This Row],[id]],Tableau1[conso])</f>
        <v>12</v>
      </c>
      <c r="L105" s="10">
        <f ca="1">Tableau1[[#This Row],[budget]]-Tableau1[[#This Row],[conso]]</f>
        <v>19</v>
      </c>
    </row>
    <row r="106" spans="1:12" x14ac:dyDescent="0.25">
      <c r="A106" s="9" t="s">
        <v>22</v>
      </c>
      <c r="B106" s="9" t="str">
        <f>Tableau1[[#This Row],[titre]]</f>
        <v>Liste des blocs principaux</v>
      </c>
      <c r="C106" s="4">
        <f ca="1">CELL("ligne",Tableau1[[#This Row],[id]])-1</f>
        <v>105</v>
      </c>
      <c r="D106" s="4">
        <f ca="1">IFERROR(VLOOKUP(Tableau1[[#This Row],[parent]],B:C,2,FALSE),"")</f>
        <v>104</v>
      </c>
      <c r="E106" s="5" t="s">
        <v>215</v>
      </c>
      <c r="F106" s="7" t="s">
        <v>224</v>
      </c>
      <c r="G106" s="6" t="s">
        <v>269</v>
      </c>
      <c r="H106" s="3">
        <f>VLOOKUP(Tableau1[[#This Row],[libelle_etat]],Tableau2[],2,FALSE)</f>
        <v>6</v>
      </c>
      <c r="I106" s="11">
        <f t="shared" ca="1" si="3"/>
        <v>43257</v>
      </c>
      <c r="J106" s="10">
        <v>2</v>
      </c>
      <c r="K106" s="10">
        <f ca="1">RANDBETWEEN(0,Tableau1[[#This Row],[budget]])</f>
        <v>1</v>
      </c>
      <c r="L106" s="10">
        <f ca="1">Tableau1[[#This Row],[budget]]-Tableau1[[#This Row],[conso]]</f>
        <v>1</v>
      </c>
    </row>
    <row r="107" spans="1:12" x14ac:dyDescent="0.25">
      <c r="A107" s="9" t="s">
        <v>22</v>
      </c>
      <c r="B107" s="9" t="str">
        <f>Tableau1[[#This Row],[titre]]</f>
        <v>Liste des pages de saisie</v>
      </c>
      <c r="C107" s="4">
        <f ca="1">CELL("ligne",Tableau1[[#This Row],[id]])-1</f>
        <v>106</v>
      </c>
      <c r="D107" s="4">
        <f ca="1">IFERROR(VLOOKUP(Tableau1[[#This Row],[parent]],B:C,2,FALSE),"")</f>
        <v>104</v>
      </c>
      <c r="E107" s="5" t="s">
        <v>216</v>
      </c>
      <c r="F107" s="7" t="s">
        <v>225</v>
      </c>
      <c r="G107" s="6" t="s">
        <v>269</v>
      </c>
      <c r="H107" s="3">
        <f>VLOOKUP(Tableau1[[#This Row],[libelle_etat]],Tableau2[],2,FALSE)</f>
        <v>6</v>
      </c>
      <c r="I107" s="11">
        <f t="shared" ca="1" si="3"/>
        <v>43202</v>
      </c>
      <c r="J107" s="10">
        <v>5</v>
      </c>
      <c r="K107" s="10">
        <f ca="1">RANDBETWEEN(0,Tableau1[[#This Row],[budget]])</f>
        <v>3</v>
      </c>
      <c r="L107" s="10">
        <f ca="1">Tableau1[[#This Row],[budget]]-Tableau1[[#This Row],[conso]]</f>
        <v>2</v>
      </c>
    </row>
    <row r="108" spans="1:12" x14ac:dyDescent="0.25">
      <c r="A108" s="9" t="s">
        <v>22</v>
      </c>
      <c r="B108" s="9" t="str">
        <f>Tableau1[[#This Row],[titre]]</f>
        <v>Affichage de l'état de saisie</v>
      </c>
      <c r="C108" s="4">
        <f ca="1">CELL("ligne",Tableau1[[#This Row],[id]])-1</f>
        <v>107</v>
      </c>
      <c r="D108" s="4">
        <f ca="1">IFERROR(VLOOKUP(Tableau1[[#This Row],[parent]],B:C,2,FALSE),"")</f>
        <v>104</v>
      </c>
      <c r="E108" s="5" t="s">
        <v>217</v>
      </c>
      <c r="F108" s="7" t="s">
        <v>226</v>
      </c>
      <c r="G108" s="6" t="s">
        <v>269</v>
      </c>
      <c r="H108" s="3">
        <f>VLOOKUP(Tableau1[[#This Row],[libelle_etat]],Tableau2[],2,FALSE)</f>
        <v>6</v>
      </c>
      <c r="I108" s="11">
        <f t="shared" ca="1" si="3"/>
        <v>43295</v>
      </c>
      <c r="J108" s="10">
        <v>3</v>
      </c>
      <c r="K108" s="10">
        <f ca="1">RANDBETWEEN(0,Tableau1[[#This Row],[budget]])</f>
        <v>3</v>
      </c>
      <c r="L108" s="10">
        <f ca="1">Tableau1[[#This Row],[budget]]-Tableau1[[#This Row],[conso]]</f>
        <v>0</v>
      </c>
    </row>
    <row r="109" spans="1:12" x14ac:dyDescent="0.25">
      <c r="A109" s="9" t="s">
        <v>22</v>
      </c>
      <c r="B109" s="9" t="str">
        <f>Tableau1[[#This Row],[titre]]</f>
        <v>Bouton d'aide</v>
      </c>
      <c r="C109" s="4">
        <f ca="1">CELL("ligne",Tableau1[[#This Row],[id]])-1</f>
        <v>108</v>
      </c>
      <c r="D109" s="4">
        <f ca="1">IFERROR(VLOOKUP(Tableau1[[#This Row],[parent]],B:C,2,FALSE),"")</f>
        <v>104</v>
      </c>
      <c r="E109" s="5" t="s">
        <v>218</v>
      </c>
      <c r="F109" s="7" t="s">
        <v>227</v>
      </c>
      <c r="G109" s="6" t="s">
        <v>271</v>
      </c>
      <c r="H109" s="3">
        <f>VLOOKUP(Tableau1[[#This Row],[libelle_etat]],Tableau2[],2,FALSE)</f>
        <v>11</v>
      </c>
      <c r="I109" s="11">
        <f t="shared" ca="1" si="3"/>
        <v>43215</v>
      </c>
      <c r="J109" s="10">
        <v>1</v>
      </c>
      <c r="K109" s="10">
        <f ca="1">RANDBETWEEN(0,Tableau1[[#This Row],[budget]])</f>
        <v>0</v>
      </c>
      <c r="L109" s="10">
        <f ca="1">Tableau1[[#This Row],[budget]]-Tableau1[[#This Row],[conso]]</f>
        <v>1</v>
      </c>
    </row>
    <row r="110" spans="1:12" x14ac:dyDescent="0.25">
      <c r="A110" s="9" t="s">
        <v>22</v>
      </c>
      <c r="B110" s="9" t="str">
        <f>Tableau1[[#This Row],[titre]]</f>
        <v>URL Géoportail</v>
      </c>
      <c r="C110" s="4">
        <f ca="1">CELL("ligne",Tableau1[[#This Row],[id]])-1</f>
        <v>109</v>
      </c>
      <c r="D110" s="4">
        <f ca="1">IFERROR(VLOOKUP(Tableau1[[#This Row],[parent]],B:C,2,FALSE),"")</f>
        <v>104</v>
      </c>
      <c r="E110" s="5" t="s">
        <v>56</v>
      </c>
      <c r="F110" s="7" t="s">
        <v>228</v>
      </c>
      <c r="G110" s="6" t="s">
        <v>271</v>
      </c>
      <c r="H110" s="3">
        <f>VLOOKUP(Tableau1[[#This Row],[libelle_etat]],Tableau2[],2,FALSE)</f>
        <v>11</v>
      </c>
      <c r="I110" s="11">
        <f t="shared" ca="1" si="3"/>
        <v>43348</v>
      </c>
      <c r="J110" s="10">
        <v>1</v>
      </c>
      <c r="K110" s="10">
        <f ca="1">RANDBETWEEN(0,Tableau1[[#This Row],[budget]])</f>
        <v>0</v>
      </c>
      <c r="L110" s="10">
        <f ca="1">Tableau1[[#This Row],[budget]]-Tableau1[[#This Row],[conso]]</f>
        <v>1</v>
      </c>
    </row>
    <row r="111" spans="1:12" x14ac:dyDescent="0.25">
      <c r="A111" s="9" t="s">
        <v>22</v>
      </c>
      <c r="B111" s="9" t="str">
        <f>Tableau1[[#This Row],[titre]]</f>
        <v>URL Mairie</v>
      </c>
      <c r="C111" s="4">
        <f ca="1">CELL("ligne",Tableau1[[#This Row],[id]])-1</f>
        <v>110</v>
      </c>
      <c r="D111" s="4">
        <f ca="1">IFERROR(VLOOKUP(Tableau1[[#This Row],[parent]],B:C,2,FALSE),"")</f>
        <v>104</v>
      </c>
      <c r="E111" s="5" t="s">
        <v>219</v>
      </c>
      <c r="F111" s="7" t="s">
        <v>229</v>
      </c>
      <c r="G111" s="6" t="s">
        <v>269</v>
      </c>
      <c r="H111" s="3">
        <f>VLOOKUP(Tableau1[[#This Row],[libelle_etat]],Tableau2[],2,FALSE)</f>
        <v>6</v>
      </c>
      <c r="I111" s="11">
        <f t="shared" ca="1" si="3"/>
        <v>43355</v>
      </c>
      <c r="J111" s="10">
        <v>1</v>
      </c>
      <c r="K111" s="10">
        <f ca="1">RANDBETWEEN(0,Tableau1[[#This Row],[budget]])</f>
        <v>1</v>
      </c>
      <c r="L111" s="10">
        <f ca="1">Tableau1[[#This Row],[budget]]-Tableau1[[#This Row],[conso]]</f>
        <v>0</v>
      </c>
    </row>
    <row r="112" spans="1:12" x14ac:dyDescent="0.25">
      <c r="A112" s="9" t="s">
        <v>22</v>
      </c>
      <c r="B112" s="9" t="str">
        <f>Tableau1[[#This Row],[titre]]</f>
        <v>Responsive design Menu</v>
      </c>
      <c r="C112" s="4">
        <f ca="1">CELL("ligne",Tableau1[[#This Row],[id]])-1</f>
        <v>111</v>
      </c>
      <c r="D112" s="4">
        <f ca="1">IFERROR(VLOOKUP(Tableau1[[#This Row],[parent]],B:C,2,FALSE),"")</f>
        <v>104</v>
      </c>
      <c r="E112" s="5" t="s">
        <v>220</v>
      </c>
      <c r="F112" s="7" t="s">
        <v>230</v>
      </c>
      <c r="G112" s="6" t="s">
        <v>260</v>
      </c>
      <c r="H112" s="3">
        <f>VLOOKUP(Tableau1[[#This Row],[libelle_etat]],Tableau2[],2,FALSE)</f>
        <v>0</v>
      </c>
      <c r="I112" s="11">
        <f t="shared" ca="1" si="3"/>
        <v>43377</v>
      </c>
      <c r="J112" s="10">
        <v>5</v>
      </c>
      <c r="K112" s="10">
        <f ca="1">RANDBETWEEN(0,Tableau1[[#This Row],[budget]])</f>
        <v>3</v>
      </c>
      <c r="L112" s="10">
        <f ca="1">Tableau1[[#This Row],[budget]]-Tableau1[[#This Row],[conso]]</f>
        <v>2</v>
      </c>
    </row>
    <row r="113" spans="1:12" x14ac:dyDescent="0.25">
      <c r="A113" s="9" t="s">
        <v>22</v>
      </c>
      <c r="B113" s="9" t="str">
        <f>Tableau1[[#This Row],[titre]]</f>
        <v>Champ mémo</v>
      </c>
      <c r="C113" s="4">
        <f ca="1">CELL("ligne",Tableau1[[#This Row],[id]])-1</f>
        <v>112</v>
      </c>
      <c r="D113" s="4">
        <f ca="1">IFERROR(VLOOKUP(Tableau1[[#This Row],[parent]],B:C,2,FALSE),"")</f>
        <v>104</v>
      </c>
      <c r="E113" s="5" t="s">
        <v>222</v>
      </c>
      <c r="F113" s="7" t="s">
        <v>231</v>
      </c>
      <c r="G113" s="6" t="s">
        <v>260</v>
      </c>
      <c r="H113" s="3">
        <f>VLOOKUP(Tableau1[[#This Row],[libelle_etat]],Tableau2[],2,FALSE)</f>
        <v>0</v>
      </c>
      <c r="I113" s="11">
        <f t="shared" ca="1" si="3"/>
        <v>43247</v>
      </c>
      <c r="J113" s="10">
        <v>10</v>
      </c>
      <c r="K113" s="10">
        <f ca="1">RANDBETWEEN(0,Tableau1[[#This Row],[budget]])</f>
        <v>0</v>
      </c>
      <c r="L113" s="10">
        <f ca="1">Tableau1[[#This Row],[budget]]-Tableau1[[#This Row],[conso]]</f>
        <v>10</v>
      </c>
    </row>
    <row r="114" spans="1:12" x14ac:dyDescent="0.25">
      <c r="A114" s="9" t="s">
        <v>22</v>
      </c>
      <c r="B114" s="9" t="str">
        <f>Tableau1[[#This Row],[titre]]</f>
        <v>Génération PDF Mémo</v>
      </c>
      <c r="C114" s="4">
        <f ca="1">CELL("ligne",Tableau1[[#This Row],[id]])-1</f>
        <v>113</v>
      </c>
      <c r="D114" s="4">
        <f ca="1">IFERROR(VLOOKUP(Tableau1[[#This Row],[parent]],B:C,2,FALSE),"")</f>
        <v>104</v>
      </c>
      <c r="E114" s="5" t="s">
        <v>223</v>
      </c>
      <c r="F114" s="7" t="s">
        <v>232</v>
      </c>
      <c r="G114" s="6" t="s">
        <v>260</v>
      </c>
      <c r="H114" s="3">
        <f>VLOOKUP(Tableau1[[#This Row],[libelle_etat]],Tableau2[],2,FALSE)</f>
        <v>0</v>
      </c>
      <c r="I114" s="11">
        <f t="shared" ca="1" si="3"/>
        <v>43242</v>
      </c>
      <c r="J114" s="10">
        <v>3</v>
      </c>
      <c r="K114" s="10">
        <f ca="1">RANDBETWEEN(0,Tableau1[[#This Row],[budget]])</f>
        <v>1</v>
      </c>
      <c r="L114" s="10">
        <f ca="1">Tableau1[[#This Row],[budget]]-Tableau1[[#This Row],[conso]]</f>
        <v>2</v>
      </c>
    </row>
    <row r="115" spans="1:12" x14ac:dyDescent="0.25">
      <c r="A115" s="8" t="s">
        <v>5</v>
      </c>
      <c r="B115" s="9" t="str">
        <f>Tableau1[[#This Row],[titre]]</f>
        <v>Cartouche</v>
      </c>
      <c r="C115" s="4">
        <f ca="1">CELL("ligne",Tableau1[[#This Row],[id]])-1</f>
        <v>114</v>
      </c>
      <c r="D115" s="3">
        <f ca="1">IFERROR(VLOOKUP(Tableau1[[#This Row],[parent]],B:C,2,FALSE),"")</f>
        <v>2</v>
      </c>
      <c r="E115" s="5" t="s">
        <v>23</v>
      </c>
      <c r="F115" s="7" t="s">
        <v>237</v>
      </c>
      <c r="G115" s="6" t="s">
        <v>269</v>
      </c>
      <c r="H115" s="3">
        <f>VLOOKUP(Tableau1[[#This Row],[libelle_etat]],Tableau2[],2,FALSE)</f>
        <v>6</v>
      </c>
      <c r="I115" s="11">
        <f t="shared" ca="1" si="3"/>
        <v>43389</v>
      </c>
      <c r="J115" s="10">
        <f ca="1">SUMIF(Tableau1[idParent],Tableau1[[#This Row],[id]],Tableau1[budget])</f>
        <v>6</v>
      </c>
      <c r="K115" s="10">
        <f ca="1">SUMIF(Tableau1[idParent],Tableau1[[#This Row],[id]],Tableau1[conso])</f>
        <v>2</v>
      </c>
      <c r="L115" s="10">
        <f ca="1">Tableau1[[#This Row],[budget]]-Tableau1[[#This Row],[conso]]</f>
        <v>4</v>
      </c>
    </row>
    <row r="116" spans="1:12" x14ac:dyDescent="0.25">
      <c r="A116" s="9" t="s">
        <v>23</v>
      </c>
      <c r="B116" s="9" t="str">
        <f>Tableau1[[#This Row],[titre]]</f>
        <v>Avancement de la saisie</v>
      </c>
      <c r="C116" s="4">
        <f ca="1">CELL("ligne",Tableau1[[#This Row],[id]])-1</f>
        <v>115</v>
      </c>
      <c r="D116" s="4">
        <f ca="1">IFERROR(VLOOKUP(Tableau1[[#This Row],[parent]],B:C,2,FALSE),"")</f>
        <v>114</v>
      </c>
      <c r="E116" s="5" t="s">
        <v>233</v>
      </c>
      <c r="F116" s="7" t="s">
        <v>238</v>
      </c>
      <c r="G116" s="6" t="s">
        <v>271</v>
      </c>
      <c r="H116" s="3">
        <f>VLOOKUP(Tableau1[[#This Row],[libelle_etat]],Tableau2[],2,FALSE)</f>
        <v>11</v>
      </c>
      <c r="I116" s="11">
        <f t="shared" ca="1" si="3"/>
        <v>43387</v>
      </c>
      <c r="J116" s="10">
        <v>1</v>
      </c>
      <c r="K116" s="10">
        <f ca="1">RANDBETWEEN(0,Tableau1[[#This Row],[budget]])</f>
        <v>1</v>
      </c>
      <c r="L116" s="10">
        <f ca="1">Tableau1[[#This Row],[budget]]-Tableau1[[#This Row],[conso]]</f>
        <v>0</v>
      </c>
    </row>
    <row r="117" spans="1:12" x14ac:dyDescent="0.25">
      <c r="A117" s="9" t="s">
        <v>23</v>
      </c>
      <c r="B117" s="9" t="str">
        <f>Tableau1[[#This Row],[titre]]</f>
        <v>Information démarche</v>
      </c>
      <c r="C117" s="4">
        <f ca="1">CELL("ligne",Tableau1[[#This Row],[id]])-1</f>
        <v>116</v>
      </c>
      <c r="D117" s="4">
        <f ca="1">IFERROR(VLOOKUP(Tableau1[[#This Row],[parent]],B:C,2,FALSE),"")</f>
        <v>114</v>
      </c>
      <c r="E117" s="5" t="s">
        <v>234</v>
      </c>
      <c r="F117" s="7" t="s">
        <v>239</v>
      </c>
      <c r="G117" s="6" t="s">
        <v>269</v>
      </c>
      <c r="H117" s="3">
        <f>VLOOKUP(Tableau1[[#This Row],[libelle_etat]],Tableau2[],2,FALSE)</f>
        <v>6</v>
      </c>
      <c r="I117" s="11">
        <f t="shared" ca="1" si="3"/>
        <v>43362</v>
      </c>
      <c r="J117" s="10">
        <v>2</v>
      </c>
      <c r="K117" s="10">
        <f ca="1">RANDBETWEEN(0,Tableau1[[#This Row],[budget]])</f>
        <v>0</v>
      </c>
      <c r="L117" s="10">
        <f ca="1">Tableau1[[#This Row],[budget]]-Tableau1[[#This Row],[conso]]</f>
        <v>2</v>
      </c>
    </row>
    <row r="118" spans="1:12" x14ac:dyDescent="0.25">
      <c r="A118" s="9" t="s">
        <v>23</v>
      </c>
      <c r="B118" s="9" t="str">
        <f>Tableau1[[#This Row],[titre]]</f>
        <v>délais instruction</v>
      </c>
      <c r="C118" s="4">
        <f ca="1">CELL("ligne",Tableau1[[#This Row],[id]])-1</f>
        <v>117</v>
      </c>
      <c r="D118" s="4">
        <f ca="1">IFERROR(VLOOKUP(Tableau1[[#This Row],[parent]],B:C,2,FALSE),"")</f>
        <v>114</v>
      </c>
      <c r="E118" s="5" t="s">
        <v>235</v>
      </c>
      <c r="F118" s="7" t="s">
        <v>240</v>
      </c>
      <c r="G118" s="6" t="s">
        <v>271</v>
      </c>
      <c r="H118" s="3">
        <f>VLOOKUP(Tableau1[[#This Row],[libelle_etat]],Tableau2[],2,FALSE)</f>
        <v>11</v>
      </c>
      <c r="I118" s="11">
        <f t="shared" ca="1" si="3"/>
        <v>43236</v>
      </c>
      <c r="J118" s="10">
        <v>2</v>
      </c>
      <c r="K118" s="10">
        <f ca="1">RANDBETWEEN(0,Tableau1[[#This Row],[budget]])</f>
        <v>0</v>
      </c>
      <c r="L118" s="10">
        <f ca="1">Tableau1[[#This Row],[budget]]-Tableau1[[#This Row],[conso]]</f>
        <v>2</v>
      </c>
    </row>
    <row r="119" spans="1:12" x14ac:dyDescent="0.25">
      <c r="A119" s="9" t="s">
        <v>23</v>
      </c>
      <c r="B119" s="9" t="str">
        <f>Tableau1[[#This Row],[titre]]</f>
        <v>type travaux</v>
      </c>
      <c r="C119" s="4">
        <f ca="1">CELL("ligne",Tableau1[[#This Row],[id]])-1</f>
        <v>118</v>
      </c>
      <c r="D119" s="4">
        <f ca="1">IFERROR(VLOOKUP(Tableau1[[#This Row],[parent]],B:C,2,FALSE),"")</f>
        <v>114</v>
      </c>
      <c r="E119" s="5" t="s">
        <v>236</v>
      </c>
      <c r="F119" s="7" t="s">
        <v>241</v>
      </c>
      <c r="G119" s="6" t="s">
        <v>271</v>
      </c>
      <c r="H119" s="3">
        <f>VLOOKUP(Tableau1[[#This Row],[libelle_etat]],Tableau2[],2,FALSE)</f>
        <v>11</v>
      </c>
      <c r="I119" s="11">
        <f t="shared" ca="1" si="3"/>
        <v>43310</v>
      </c>
      <c r="J119" s="10">
        <v>1</v>
      </c>
      <c r="K119" s="10">
        <f ca="1">RANDBETWEEN(0,Tableau1[[#This Row],[budget]])</f>
        <v>1</v>
      </c>
      <c r="L119" s="10">
        <f ca="1">Tableau1[[#This Row],[budget]]-Tableau1[[#This Row],[conso]]</f>
        <v>0</v>
      </c>
    </row>
    <row r="120" spans="1:12" x14ac:dyDescent="0.25">
      <c r="A120" s="8" t="s">
        <v>5</v>
      </c>
      <c r="B120" s="9" t="str">
        <f>Tableau1[[#This Row],[titre]]</f>
        <v>Transfert/Téléchargement</v>
      </c>
      <c r="C120" s="4">
        <f ca="1">CELL("ligne",Tableau1[[#This Row],[id]])-1</f>
        <v>119</v>
      </c>
      <c r="D120" s="3">
        <f ca="1">IFERROR(VLOOKUP(Tableau1[[#This Row],[parent]],B:C,2,FALSE),"")</f>
        <v>2</v>
      </c>
      <c r="E120" s="5" t="s">
        <v>24</v>
      </c>
      <c r="F120" s="7" t="s">
        <v>242</v>
      </c>
      <c r="G120" s="6" t="s">
        <v>271</v>
      </c>
      <c r="H120" s="3">
        <f>VLOOKUP(Tableau1[[#This Row],[libelle_etat]],Tableau2[],2,FALSE)</f>
        <v>11</v>
      </c>
      <c r="I120" s="11">
        <f t="shared" ca="1" si="3"/>
        <v>43362</v>
      </c>
      <c r="J120" s="10">
        <f ca="1">SUMIF(Tableau1[idParent],Tableau1[[#This Row],[id]],Tableau1[budget])</f>
        <v>30</v>
      </c>
      <c r="K120" s="10">
        <f ca="1">SUMIF(Tableau1[idParent],Tableau1[[#This Row],[id]],Tableau1[conso])</f>
        <v>7</v>
      </c>
      <c r="L120" s="10">
        <f ca="1">Tableau1[[#This Row],[budget]]-Tableau1[[#This Row],[conso]]</f>
        <v>23</v>
      </c>
    </row>
    <row r="121" spans="1:12" x14ac:dyDescent="0.25">
      <c r="A121" s="9" t="s">
        <v>24</v>
      </c>
      <c r="B121" s="9" t="str">
        <f>Tableau1[[#This Row],[titre]]</f>
        <v>Choix de soumission</v>
      </c>
      <c r="C121" s="4">
        <f ca="1">CELL("ligne",Tableau1[[#This Row],[id]])-1</f>
        <v>120</v>
      </c>
      <c r="D121" s="4">
        <f ca="1">IFERROR(VLOOKUP(Tableau1[[#This Row],[parent]],B:C,2,FALSE),"")</f>
        <v>119</v>
      </c>
      <c r="E121" s="5" t="s">
        <v>243</v>
      </c>
      <c r="F121" s="7" t="s">
        <v>248</v>
      </c>
      <c r="G121" s="6" t="s">
        <v>271</v>
      </c>
      <c r="H121" s="3">
        <f>VLOOKUP(Tableau1[[#This Row],[libelle_etat]],Tableau2[],2,FALSE)</f>
        <v>11</v>
      </c>
      <c r="I121" s="11">
        <f t="shared" ca="1" si="3"/>
        <v>43257</v>
      </c>
      <c r="J121" s="10">
        <v>2</v>
      </c>
      <c r="K121" s="10">
        <f ca="1">RANDBETWEEN(0,Tableau1[[#This Row],[budget]])</f>
        <v>2</v>
      </c>
      <c r="L121" s="10">
        <f ca="1">Tableau1[[#This Row],[budget]]-Tableau1[[#This Row],[conso]]</f>
        <v>0</v>
      </c>
    </row>
    <row r="122" spans="1:12" x14ac:dyDescent="0.25">
      <c r="A122" s="9" t="s">
        <v>24</v>
      </c>
      <c r="B122" s="9" t="str">
        <f>Tableau1[[#This Row],[titre]]</f>
        <v>Téléchargement Docs</v>
      </c>
      <c r="C122" s="4">
        <f ca="1">CELL("ligne",Tableau1[[#This Row],[id]])-1</f>
        <v>121</v>
      </c>
      <c r="D122" s="4">
        <f ca="1">IFERROR(VLOOKUP(Tableau1[[#This Row],[parent]],B:C,2,FALSE),"")</f>
        <v>119</v>
      </c>
      <c r="E122" s="5" t="s">
        <v>244</v>
      </c>
      <c r="F122" s="7" t="s">
        <v>250</v>
      </c>
      <c r="G122" s="6" t="s">
        <v>269</v>
      </c>
      <c r="H122" s="3">
        <f>VLOOKUP(Tableau1[[#This Row],[libelle_etat]],Tableau2[],2,FALSE)</f>
        <v>6</v>
      </c>
      <c r="I122" s="11">
        <f t="shared" ca="1" si="3"/>
        <v>43245</v>
      </c>
      <c r="J122" s="10">
        <v>5</v>
      </c>
      <c r="K122" s="10">
        <f ca="1">RANDBETWEEN(0,Tableau1[[#This Row],[budget]])</f>
        <v>0</v>
      </c>
      <c r="L122" s="10">
        <f ca="1">Tableau1[[#This Row],[budget]]-Tableau1[[#This Row],[conso]]</f>
        <v>5</v>
      </c>
    </row>
    <row r="123" spans="1:12" x14ac:dyDescent="0.25">
      <c r="A123" s="9" t="s">
        <v>24</v>
      </c>
      <c r="B123" s="9" t="str">
        <f>Tableau1[[#This Row],[titre]]</f>
        <v>Génération Docs</v>
      </c>
      <c r="C123" s="4">
        <f ca="1">CELL("ligne",Tableau1[[#This Row],[id]])-1</f>
        <v>122</v>
      </c>
      <c r="D123" s="4">
        <f ca="1">IFERROR(VLOOKUP(Tableau1[[#This Row],[parent]],B:C,2,FALSE),"")</f>
        <v>119</v>
      </c>
      <c r="E123" s="5" t="s">
        <v>245</v>
      </c>
      <c r="F123" s="7" t="s">
        <v>251</v>
      </c>
      <c r="G123" s="6" t="s">
        <v>269</v>
      </c>
      <c r="H123" s="3">
        <f>VLOOKUP(Tableau1[[#This Row],[libelle_etat]],Tableau2[],2,FALSE)</f>
        <v>6</v>
      </c>
      <c r="I123" s="11">
        <f t="shared" ca="1" si="3"/>
        <v>43300</v>
      </c>
      <c r="J123" s="10">
        <f ca="1">SUMIF(Tableau1[idParent],Tableau1[[#This Row],[id]],Tableau1[budget])</f>
        <v>20</v>
      </c>
      <c r="K123" s="10">
        <f ca="1">SUMIF(Tableau1[idParent],Tableau1[[#This Row],[id]],Tableau1[conso])</f>
        <v>4</v>
      </c>
      <c r="L123" s="10">
        <f ca="1">Tableau1[[#This Row],[budget]]-Tableau1[[#This Row],[conso]]</f>
        <v>16</v>
      </c>
    </row>
    <row r="124" spans="1:12" x14ac:dyDescent="0.25">
      <c r="A124" s="9" t="s">
        <v>245</v>
      </c>
      <c r="B124" s="9" t="str">
        <f>Tableau1[[#This Row],[titre]]</f>
        <v>ZIP</v>
      </c>
      <c r="C124" s="4">
        <f ca="1">CELL("ligne",Tableau1[[#This Row],[id]])-1</f>
        <v>123</v>
      </c>
      <c r="D124" s="4">
        <f ca="1">IFERROR(VLOOKUP(Tableau1[[#This Row],[parent]],B:C,2,FALSE),"")</f>
        <v>122</v>
      </c>
      <c r="E124" s="5" t="s">
        <v>246</v>
      </c>
      <c r="F124" s="7" t="s">
        <v>252</v>
      </c>
      <c r="G124" s="6" t="s">
        <v>271</v>
      </c>
      <c r="H124" s="3">
        <f>VLOOKUP(Tableau1[[#This Row],[libelle_etat]],Tableau2[],2,FALSE)</f>
        <v>11</v>
      </c>
      <c r="I124" s="11">
        <f t="shared" ca="1" si="3"/>
        <v>43202</v>
      </c>
      <c r="J124" s="10">
        <v>5</v>
      </c>
      <c r="K124" s="10">
        <f ca="1">RANDBETWEEN(0,Tableau1[[#This Row],[budget]])</f>
        <v>0</v>
      </c>
      <c r="L124" s="10">
        <f ca="1">Tableau1[[#This Row],[budget]]-Tableau1[[#This Row],[conso]]</f>
        <v>5</v>
      </c>
    </row>
    <row r="125" spans="1:12" x14ac:dyDescent="0.25">
      <c r="A125" s="9" t="s">
        <v>245</v>
      </c>
      <c r="B125" s="9" t="str">
        <f>Tableau1[[#This Row],[titre]]</f>
        <v>Cerfa</v>
      </c>
      <c r="C125" s="4">
        <f ca="1">CELL("ligne",Tableau1[[#This Row],[id]])-1</f>
        <v>124</v>
      </c>
      <c r="D125" s="4">
        <f ca="1">IFERROR(VLOOKUP(Tableau1[[#This Row],[parent]],B:C,2,FALSE),"")</f>
        <v>122</v>
      </c>
      <c r="E125" s="5" t="s">
        <v>247</v>
      </c>
      <c r="F125" s="7" t="s">
        <v>253</v>
      </c>
      <c r="G125" s="6" t="s">
        <v>269</v>
      </c>
      <c r="H125" s="3">
        <f>VLOOKUP(Tableau1[[#This Row],[libelle_etat]],Tableau2[],2,FALSE)</f>
        <v>6</v>
      </c>
      <c r="I125" s="11">
        <f t="shared" ca="1" si="3"/>
        <v>43356</v>
      </c>
      <c r="J125" s="10">
        <v>15</v>
      </c>
      <c r="K125" s="10">
        <f ca="1">RANDBETWEEN(0,Tableau1[[#This Row],[budget]])</f>
        <v>4</v>
      </c>
      <c r="L125" s="10">
        <f ca="1">Tableau1[[#This Row],[budget]]-Tableau1[[#This Row],[conso]]</f>
        <v>11</v>
      </c>
    </row>
    <row r="126" spans="1:12" x14ac:dyDescent="0.25">
      <c r="A126" s="9" t="s">
        <v>24</v>
      </c>
      <c r="B126" s="9" t="str">
        <f>Tableau1[[#This Row],[titre]]</f>
        <v>Affichage des infos mairie</v>
      </c>
      <c r="C126" s="4">
        <f ca="1">CELL("ligne",Tableau1[[#This Row],[id]])-1</f>
        <v>125</v>
      </c>
      <c r="D126" s="4">
        <f ca="1">IFERROR(VLOOKUP(Tableau1[[#This Row],[parent]],B:C,2,FALSE),"")</f>
        <v>119</v>
      </c>
      <c r="E126" s="5" t="s">
        <v>249</v>
      </c>
      <c r="F126" s="7" t="s">
        <v>254</v>
      </c>
      <c r="G126" s="6" t="s">
        <v>271</v>
      </c>
      <c r="H126" s="3">
        <f>VLOOKUP(Tableau1[[#This Row],[libelle_etat]],Tableau2[],2,FALSE)</f>
        <v>11</v>
      </c>
      <c r="I126" s="11">
        <f t="shared" ca="1" si="3"/>
        <v>43346</v>
      </c>
      <c r="J126" s="10">
        <v>3</v>
      </c>
      <c r="K126" s="10">
        <f ca="1">RANDBETWEEN(0,Tableau1[[#This Row],[budget]])</f>
        <v>1</v>
      </c>
      <c r="L126" s="10">
        <f ca="1">Tableau1[[#This Row],[budget]]-Tableau1[[#This Row],[conso]]</f>
        <v>2</v>
      </c>
    </row>
    <row r="127" spans="1:12" x14ac:dyDescent="0.25">
      <c r="A127" s="8" t="s">
        <v>5</v>
      </c>
      <c r="B127" s="9" t="str">
        <f>Tableau1[[#This Row],[titre]]</f>
        <v>Fin démarche</v>
      </c>
      <c r="C127" s="4">
        <f ca="1">CELL("ligne",Tableau1[[#This Row],[id]])-1</f>
        <v>126</v>
      </c>
      <c r="D127" s="3">
        <f ca="1">IFERROR(VLOOKUP(Tableau1[[#This Row],[parent]],B:C,2,FALSE),"")</f>
        <v>2</v>
      </c>
      <c r="E127" s="5" t="s">
        <v>25</v>
      </c>
      <c r="F127" s="7" t="s">
        <v>255</v>
      </c>
      <c r="G127" s="6" t="s">
        <v>271</v>
      </c>
      <c r="H127" s="3">
        <f>VLOOKUP(Tableau1[[#This Row],[libelle_etat]],Tableau2[],2,FALSE)</f>
        <v>11</v>
      </c>
      <c r="I127" s="11">
        <f t="shared" ca="1" si="3"/>
        <v>43199</v>
      </c>
      <c r="J127" s="10">
        <v>1</v>
      </c>
      <c r="K127" s="10">
        <f ca="1">RANDBETWEEN(0,Tableau1[[#This Row],[budget]])</f>
        <v>1</v>
      </c>
      <c r="L127" s="10">
        <f ca="1">Tableau1[[#This Row],[budget]]-Tableau1[[#This Row],[conso]]</f>
        <v>0</v>
      </c>
    </row>
    <row r="128" spans="1:12" x14ac:dyDescent="0.25">
      <c r="A128" s="8" t="s">
        <v>5</v>
      </c>
      <c r="B128" s="9" t="str">
        <f>Tableau1[[#This Row],[titre]]</f>
        <v>Confirmation</v>
      </c>
      <c r="C128" s="4">
        <f ca="1">CELL("ligne",Tableau1[[#This Row],[id]])-1</f>
        <v>127</v>
      </c>
      <c r="D128" s="3">
        <f ca="1">IFERROR(VLOOKUP(Tableau1[[#This Row],[parent]],B:C,2,FALSE),"")</f>
        <v>2</v>
      </c>
      <c r="E128" s="5" t="s">
        <v>26</v>
      </c>
      <c r="F128" s="7" t="s">
        <v>256</v>
      </c>
      <c r="G128" s="6" t="s">
        <v>271</v>
      </c>
      <c r="H128" s="3">
        <f>VLOOKUP(Tableau1[[#This Row],[libelle_etat]],Tableau2[],2,FALSE)</f>
        <v>11</v>
      </c>
      <c r="I128" s="11">
        <f t="shared" ca="1" si="3"/>
        <v>43318</v>
      </c>
      <c r="J128" s="10">
        <v>1</v>
      </c>
      <c r="K128" s="10">
        <f ca="1">RANDBETWEEN(0,Tableau1[[#This Row],[budget]])</f>
        <v>1</v>
      </c>
      <c r="L128" s="10">
        <f ca="1">Tableau1[[#This Row],[budget]]-Tableau1[[#This Row],[conso]]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18ED84-EE11-4E9C-8745-C1091CF690F1}">
          <x14:formula1>
            <xm:f>Enums!$A$3:$A$15</xm:f>
          </x14:formula1>
          <xm:sqref>G2:G128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D53F-BCBD-493B-8E4D-E95CC7B7E164}">
  <dimension ref="A1:B15"/>
  <sheetViews>
    <sheetView workbookViewId="0">
      <selection activeCell="D9" sqref="D9"/>
    </sheetView>
  </sheetViews>
  <sheetFormatPr baseColWidth="10" defaultRowHeight="15" x14ac:dyDescent="0.25"/>
  <cols>
    <col min="1" max="1" width="14.140625" customWidth="1"/>
    <col min="2" max="2" width="12.7109375" customWidth="1"/>
  </cols>
  <sheetData>
    <row r="1" spans="1:2" x14ac:dyDescent="0.25">
      <c r="A1" t="s">
        <v>266</v>
      </c>
      <c r="B1" t="s">
        <v>267</v>
      </c>
    </row>
    <row r="2" spans="1:2" x14ac:dyDescent="0.25">
      <c r="A2" t="s">
        <v>272</v>
      </c>
      <c r="B2">
        <v>-1</v>
      </c>
    </row>
    <row r="3" spans="1:2" x14ac:dyDescent="0.25">
      <c r="A3" t="s">
        <v>260</v>
      </c>
      <c r="B3">
        <v>0</v>
      </c>
    </row>
    <row r="4" spans="1:2" x14ac:dyDescent="0.25">
      <c r="A4" t="s">
        <v>274</v>
      </c>
      <c r="B4">
        <v>1</v>
      </c>
    </row>
    <row r="5" spans="1:2" x14ac:dyDescent="0.25">
      <c r="A5" t="s">
        <v>273</v>
      </c>
      <c r="B5">
        <v>2</v>
      </c>
    </row>
    <row r="6" spans="1:2" x14ac:dyDescent="0.25">
      <c r="A6" t="s">
        <v>268</v>
      </c>
      <c r="B6">
        <v>3</v>
      </c>
    </row>
    <row r="7" spans="1:2" x14ac:dyDescent="0.25">
      <c r="A7" t="s">
        <v>261</v>
      </c>
      <c r="B7">
        <v>4</v>
      </c>
    </row>
    <row r="8" spans="1:2" x14ac:dyDescent="0.25">
      <c r="A8" t="s">
        <v>259</v>
      </c>
      <c r="B8">
        <v>5</v>
      </c>
    </row>
    <row r="9" spans="1:2" x14ac:dyDescent="0.25">
      <c r="A9" t="s">
        <v>269</v>
      </c>
      <c r="B9">
        <v>6</v>
      </c>
    </row>
    <row r="10" spans="1:2" x14ac:dyDescent="0.25">
      <c r="A10" t="s">
        <v>262</v>
      </c>
      <c r="B10">
        <v>7</v>
      </c>
    </row>
    <row r="11" spans="1:2" x14ac:dyDescent="0.25">
      <c r="A11" t="s">
        <v>270</v>
      </c>
      <c r="B11">
        <v>8</v>
      </c>
    </row>
    <row r="12" spans="1:2" x14ac:dyDescent="0.25">
      <c r="A12" t="s">
        <v>265</v>
      </c>
      <c r="B12">
        <v>9</v>
      </c>
    </row>
    <row r="13" spans="1:2" x14ac:dyDescent="0.25">
      <c r="A13" t="s">
        <v>264</v>
      </c>
      <c r="B13">
        <v>10</v>
      </c>
    </row>
    <row r="14" spans="1:2" x14ac:dyDescent="0.25">
      <c r="A14" t="s">
        <v>271</v>
      </c>
      <c r="B14">
        <v>11</v>
      </c>
    </row>
    <row r="15" spans="1:2" x14ac:dyDescent="0.25">
      <c r="A15" t="s">
        <v>263</v>
      </c>
      <c r="B15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Worksheet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Jacques</dc:creator>
  <cp:lastModifiedBy>Jonathan Jacques</cp:lastModifiedBy>
  <dcterms:created xsi:type="dcterms:W3CDTF">2018-07-07T15:31:07Z</dcterms:created>
  <dcterms:modified xsi:type="dcterms:W3CDTF">2018-07-08T14:51:19Z</dcterms:modified>
</cp:coreProperties>
</file>