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ewycomllc-my.sharepoint.com/personal/abhatt_chewy_com/Documents/Desktop/Pick Planning/fc-sci-pick-planning-model/root/docs/"/>
    </mc:Choice>
  </mc:AlternateContent>
  <xr:revisionPtr revIDLastSave="473" documentId="8_{4D0FFCE1-E525-487D-B46E-3A86FC12B6A7}" xr6:coauthVersionLast="47" xr6:coauthVersionMax="47" xr10:uidLastSave="{DA99622D-D107-4CEA-8C95-65C682EB229D}"/>
  <bookViews>
    <workbookView xWindow="28680" yWindow="-120" windowWidth="29040" windowHeight="15720" xr2:uid="{9F9E384C-46B4-44CB-9F2C-B1DF8621CA53}"/>
  </bookViews>
  <sheets>
    <sheet name="Metrics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2" l="1"/>
  <c r="D123" i="2"/>
  <c r="D124" i="2" s="1"/>
  <c r="C123" i="2"/>
  <c r="C124" i="2" s="1"/>
  <c r="D117" i="2"/>
  <c r="D95" i="2"/>
  <c r="D96" i="2"/>
  <c r="C95" i="2"/>
  <c r="D53" i="2"/>
  <c r="D54" i="2" s="1"/>
  <c r="E54" i="2" s="1"/>
  <c r="D47" i="2"/>
  <c r="C78" i="2"/>
  <c r="C79" i="2" s="1"/>
  <c r="E79" i="2" s="1"/>
  <c r="D30" i="2"/>
  <c r="D31" i="2" s="1"/>
  <c r="D24" i="2"/>
  <c r="C53" i="2"/>
  <c r="C54" i="2" s="1"/>
  <c r="C30" i="2"/>
  <c r="C31" i="2" s="1"/>
  <c r="E31" i="2" l="1"/>
</calcChain>
</file>

<file path=xl/sharedStrings.xml><?xml version="1.0" encoding="utf-8"?>
<sst xmlns="http://schemas.openxmlformats.org/spreadsheetml/2006/main" count="122" uniqueCount="49">
  <si>
    <t>FC</t>
  </si>
  <si>
    <t>Planning Time</t>
  </si>
  <si>
    <t>AVP1</t>
  </si>
  <si>
    <t>Aisles Across to Aisle In Ratio</t>
  </si>
  <si>
    <t>Pick Optimization Model</t>
  </si>
  <si>
    <t>Total Tours</t>
  </si>
  <si>
    <t>Total Units</t>
  </si>
  <si>
    <t>AutoBatching (Real-world)</t>
  </si>
  <si>
    <t>Total Containers</t>
  </si>
  <si>
    <t>Batching Summary</t>
  </si>
  <si>
    <t>Aisles Traveled In - Sum</t>
  </si>
  <si>
    <t>Aisles Traveled Across - Sum</t>
  </si>
  <si>
    <t>Pick Density units per ft. (approx.)</t>
  </si>
  <si>
    <t>Total Distance ft. (approx.)</t>
  </si>
  <si>
    <t>Chase containers batched 
(PC, VC, RC rules)</t>
  </si>
  <si>
    <t>Critical containers batched
(slack time &lt; 60 minutes)</t>
  </si>
  <si>
    <t>Length of an Aisle In (ft)</t>
  </si>
  <si>
    <t>N/A</t>
  </si>
  <si>
    <t xml:space="preserve">1. Pick Density </t>
  </si>
  <si>
    <t>2. On-time Shipping / 1PY</t>
  </si>
  <si>
    <t>Pick Optimization vs AutoBatching</t>
  </si>
  <si>
    <t>Goal</t>
  </si>
  <si>
    <t>Methodology -</t>
  </si>
  <si>
    <t xml:space="preserve"> Given a specific planning time and same inputs (backlog, HC), how does Pick Optimization perform against AutoBatching?</t>
  </si>
  <si>
    <t xml:space="preserve">Next Steps - </t>
  </si>
  <si>
    <t xml:space="preserve"> Provide early projections of our business metrics based on model output.</t>
  </si>
  <si>
    <t>1. Detailed simulations over multiple planning periods - long time horizon.</t>
  </si>
  <si>
    <t>2. Detailed documentation of model I/O, logic, and parameters.</t>
  </si>
  <si>
    <t>Test 1 - Prior to cut window</t>
  </si>
  <si>
    <t>Test 2 - During cut window</t>
  </si>
  <si>
    <t>Test 3 - Late night /  OP mode</t>
  </si>
  <si>
    <t>% Pick Density Change</t>
  </si>
  <si>
    <t>.</t>
  </si>
  <si>
    <t>1. Pick Density  (directly impacts UPH)</t>
  </si>
  <si>
    <t>Date</t>
  </si>
  <si>
    <t>Containers whose original CPT is today</t>
  </si>
  <si>
    <t xml:space="preserve">Containers whose original CPT is yesterday </t>
  </si>
  <si>
    <t>Target</t>
  </si>
  <si>
    <t>Ship</t>
  </si>
  <si>
    <t>1PY</t>
  </si>
  <si>
    <t>2PY</t>
  </si>
  <si>
    <t>Pick UPH</t>
  </si>
  <si>
    <t>1 PY</t>
  </si>
  <si>
    <t>Pending Detailed Sim.</t>
  </si>
  <si>
    <t>AutoBatching (OP Rules Python)</t>
  </si>
  <si>
    <t>1. PC - Priority Chase - specific vet diet and long TNT orders</t>
  </si>
  <si>
    <t>2. RC - Route Chase (between cut / pull typically)</t>
  </si>
  <si>
    <t>3. VC - Variable Chase (extended window of RC - before cut time)</t>
  </si>
  <si>
    <t>4. AC - No route chase rules (edited)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</si>
</sst>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6" formatCode="_(* #,##0.0000_);_(* \(#,##0.0000\);_(* &quot;-&quot;??_);_(@_)"/>
    <numFmt numFmtId="167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22" fontId="3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7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67" fontId="0" fillId="0" borderId="1" xfId="1" applyNumberFormat="1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14" fontId="2" fillId="0" borderId="0" xfId="0" applyNumberFormat="1" applyFont="1" applyAlignment="1">
      <alignment horizontal="left"/>
    </xf>
    <xf numFmtId="0" fontId="4" fillId="0" borderId="0" xfId="0" applyFont="1"/>
    <xf numFmtId="164" fontId="0" fillId="0" borderId="0" xfId="2" applyNumberFormat="1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0" fontId="0" fillId="0" borderId="0" xfId="2" applyNumberFormat="1" applyFont="1"/>
    <xf numFmtId="14" fontId="0" fillId="0" borderId="0" xfId="0" applyNumberFormat="1" applyAlignment="1">
      <alignment horizontal="right"/>
    </xf>
    <xf numFmtId="166" fontId="0" fillId="0" borderId="2" xfId="1" applyNumberFormat="1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 vertical="center" wrapText="1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F871-07EF-480A-A434-5C32A82C515D}">
  <dimension ref="B2:G130"/>
  <sheetViews>
    <sheetView showGridLines="0" tabSelected="1" topLeftCell="A37" zoomScale="130" zoomScaleNormal="130" workbookViewId="0">
      <selection activeCell="G86" sqref="G86"/>
    </sheetView>
  </sheetViews>
  <sheetFormatPr defaultRowHeight="14.4" x14ac:dyDescent="0.3"/>
  <cols>
    <col min="2" max="2" width="37.109375" customWidth="1"/>
    <col min="3" max="3" width="36.88671875" customWidth="1"/>
    <col min="4" max="4" width="35" customWidth="1"/>
    <col min="5" max="5" width="24" customWidth="1"/>
    <col min="7" max="7" width="19.5546875" customWidth="1"/>
  </cols>
  <sheetData>
    <row r="2" spans="2:3" ht="21" x14ac:dyDescent="0.4">
      <c r="B2" s="25" t="s">
        <v>20</v>
      </c>
    </row>
    <row r="3" spans="2:3" x14ac:dyDescent="0.3">
      <c r="B3" s="26">
        <v>45729</v>
      </c>
    </row>
    <row r="4" spans="2:3" x14ac:dyDescent="0.3">
      <c r="B4" s="26"/>
    </row>
    <row r="5" spans="2:3" x14ac:dyDescent="0.3">
      <c r="B5" s="1" t="s">
        <v>21</v>
      </c>
    </row>
    <row r="6" spans="2:3" x14ac:dyDescent="0.3">
      <c r="B6" s="27" t="s">
        <v>25</v>
      </c>
    </row>
    <row r="7" spans="2:3" x14ac:dyDescent="0.3">
      <c r="B7" s="27"/>
    </row>
    <row r="8" spans="2:3" x14ac:dyDescent="0.3">
      <c r="B8" s="1" t="s">
        <v>22</v>
      </c>
    </row>
    <row r="9" spans="2:3" x14ac:dyDescent="0.3">
      <c r="B9" s="27" t="s">
        <v>23</v>
      </c>
    </row>
    <row r="10" spans="2:3" x14ac:dyDescent="0.3">
      <c r="B10" s="1"/>
    </row>
    <row r="11" spans="2:3" x14ac:dyDescent="0.3">
      <c r="B11" s="1" t="s">
        <v>24</v>
      </c>
    </row>
    <row r="12" spans="2:3" x14ac:dyDescent="0.3">
      <c r="B12" s="27" t="s">
        <v>26</v>
      </c>
    </row>
    <row r="13" spans="2:3" x14ac:dyDescent="0.3">
      <c r="B13" s="27" t="s">
        <v>27</v>
      </c>
    </row>
    <row r="15" spans="2:3" x14ac:dyDescent="0.3">
      <c r="B15" s="1" t="s">
        <v>28</v>
      </c>
    </row>
    <row r="16" spans="2:3" x14ac:dyDescent="0.3">
      <c r="B16" s="23" t="s">
        <v>0</v>
      </c>
      <c r="C16" s="3" t="s">
        <v>2</v>
      </c>
    </row>
    <row r="17" spans="2:5" x14ac:dyDescent="0.3">
      <c r="B17" s="23" t="s">
        <v>1</v>
      </c>
      <c r="C17" s="4">
        <v>45721.458333333336</v>
      </c>
    </row>
    <row r="18" spans="2:5" x14ac:dyDescent="0.3">
      <c r="B18" s="23" t="s">
        <v>16</v>
      </c>
      <c r="C18" s="2">
        <v>385</v>
      </c>
    </row>
    <row r="19" spans="2:5" x14ac:dyDescent="0.3">
      <c r="B19" s="23" t="s">
        <v>3</v>
      </c>
      <c r="C19" s="2">
        <v>20</v>
      </c>
    </row>
    <row r="21" spans="2:5" x14ac:dyDescent="0.3">
      <c r="B21" s="24"/>
      <c r="C21" s="24" t="s">
        <v>7</v>
      </c>
      <c r="D21" s="24" t="s">
        <v>4</v>
      </c>
    </row>
    <row r="22" spans="2:5" x14ac:dyDescent="0.3">
      <c r="B22" s="13" t="s">
        <v>9</v>
      </c>
      <c r="C22" s="14"/>
      <c r="D22" s="15"/>
    </row>
    <row r="23" spans="2:5" x14ac:dyDescent="0.3">
      <c r="B23" s="9" t="s">
        <v>5</v>
      </c>
      <c r="C23" s="16">
        <v>42</v>
      </c>
      <c r="D23" s="16">
        <v>42</v>
      </c>
      <c r="E23" t="s">
        <v>32</v>
      </c>
    </row>
    <row r="24" spans="2:5" x14ac:dyDescent="0.3">
      <c r="B24" s="9" t="s">
        <v>8</v>
      </c>
      <c r="C24" s="16">
        <v>825</v>
      </c>
      <c r="D24" s="16">
        <f>D23*20</f>
        <v>840</v>
      </c>
    </row>
    <row r="25" spans="2:5" x14ac:dyDescent="0.3">
      <c r="B25" s="9" t="s">
        <v>6</v>
      </c>
      <c r="C25" s="16">
        <v>3229</v>
      </c>
      <c r="D25" s="16">
        <v>3582</v>
      </c>
    </row>
    <row r="26" spans="2:5" x14ac:dyDescent="0.3">
      <c r="B26" s="10"/>
      <c r="C26" s="11"/>
      <c r="D26" s="12"/>
    </row>
    <row r="27" spans="2:5" x14ac:dyDescent="0.3">
      <c r="B27" s="6" t="s">
        <v>33</v>
      </c>
      <c r="C27" s="6"/>
      <c r="D27" s="6"/>
    </row>
    <row r="28" spans="2:5" x14ac:dyDescent="0.3">
      <c r="B28" s="7" t="s">
        <v>10</v>
      </c>
      <c r="C28" s="18">
        <v>933</v>
      </c>
      <c r="D28" s="18">
        <v>252</v>
      </c>
    </row>
    <row r="29" spans="2:5" x14ac:dyDescent="0.3">
      <c r="B29" s="7" t="s">
        <v>11</v>
      </c>
      <c r="C29" s="18">
        <v>1475</v>
      </c>
      <c r="D29" s="18">
        <v>381</v>
      </c>
    </row>
    <row r="30" spans="2:5" x14ac:dyDescent="0.3">
      <c r="B30" s="7" t="s">
        <v>13</v>
      </c>
      <c r="C30" s="18">
        <f>C28*C18+(C29/C19)*C18</f>
        <v>387598.75</v>
      </c>
      <c r="D30" s="18">
        <f>D28*C18+(D29/C19)*C18</f>
        <v>104354.25</v>
      </c>
      <c r="E30" s="29" t="s">
        <v>31</v>
      </c>
    </row>
    <row r="31" spans="2:5" x14ac:dyDescent="0.3">
      <c r="B31" s="7" t="s">
        <v>12</v>
      </c>
      <c r="C31" s="19">
        <f>C25/C30</f>
        <v>8.3307802205244471E-3</v>
      </c>
      <c r="D31" s="19">
        <f>D25/D30</f>
        <v>3.4325386843372455E-2</v>
      </c>
      <c r="E31" s="28">
        <f>(D31-C31)/C31</f>
        <v>3.1203087747778286</v>
      </c>
    </row>
    <row r="32" spans="2:5" x14ac:dyDescent="0.3">
      <c r="B32" s="20"/>
      <c r="C32" s="21"/>
      <c r="D32" s="22"/>
    </row>
    <row r="33" spans="2:7" x14ac:dyDescent="0.3">
      <c r="B33" s="6" t="s">
        <v>19</v>
      </c>
      <c r="C33" s="6"/>
      <c r="D33" s="6"/>
    </row>
    <row r="34" spans="2:7" ht="28.8" x14ac:dyDescent="0.3">
      <c r="B34" s="7" t="s">
        <v>14</v>
      </c>
      <c r="C34" s="8">
        <v>340</v>
      </c>
      <c r="D34" s="17" t="s">
        <v>17</v>
      </c>
    </row>
    <row r="35" spans="2:7" ht="28.8" x14ac:dyDescent="0.3">
      <c r="B35" s="7" t="s">
        <v>15</v>
      </c>
      <c r="C35" s="17" t="s">
        <v>17</v>
      </c>
      <c r="D35" s="8">
        <v>0</v>
      </c>
    </row>
    <row r="38" spans="2:7" x14ac:dyDescent="0.3">
      <c r="B38" s="1" t="s">
        <v>29</v>
      </c>
    </row>
    <row r="39" spans="2:7" x14ac:dyDescent="0.3">
      <c r="B39" s="23" t="s">
        <v>0</v>
      </c>
      <c r="C39" s="3" t="s">
        <v>2</v>
      </c>
    </row>
    <row r="40" spans="2:7" x14ac:dyDescent="0.3">
      <c r="B40" s="23" t="s">
        <v>1</v>
      </c>
      <c r="C40" s="4">
        <v>45722.583333333336</v>
      </c>
    </row>
    <row r="41" spans="2:7" x14ac:dyDescent="0.3">
      <c r="B41" s="23" t="s">
        <v>16</v>
      </c>
      <c r="C41" s="2">
        <v>385</v>
      </c>
    </row>
    <row r="42" spans="2:7" x14ac:dyDescent="0.3">
      <c r="B42" s="23" t="s">
        <v>3</v>
      </c>
      <c r="C42" s="2">
        <v>20</v>
      </c>
    </row>
    <row r="44" spans="2:7" x14ac:dyDescent="0.3">
      <c r="B44" s="24"/>
      <c r="C44" s="24" t="s">
        <v>7</v>
      </c>
      <c r="D44" s="24" t="s">
        <v>4</v>
      </c>
      <c r="G44" s="24" t="s">
        <v>32</v>
      </c>
    </row>
    <row r="45" spans="2:7" x14ac:dyDescent="0.3">
      <c r="B45" s="13" t="s">
        <v>9</v>
      </c>
      <c r="C45" s="14"/>
      <c r="D45" s="15"/>
    </row>
    <row r="46" spans="2:7" x14ac:dyDescent="0.3">
      <c r="B46" s="9" t="s">
        <v>5</v>
      </c>
      <c r="C46" s="16">
        <v>69</v>
      </c>
      <c r="D46" s="16">
        <v>69</v>
      </c>
    </row>
    <row r="47" spans="2:7" x14ac:dyDescent="0.3">
      <c r="B47" s="9" t="s">
        <v>8</v>
      </c>
      <c r="C47" s="16">
        <v>1371</v>
      </c>
      <c r="D47" s="16">
        <f>D46*20</f>
        <v>1380</v>
      </c>
    </row>
    <row r="48" spans="2:7" x14ac:dyDescent="0.3">
      <c r="B48" s="9" t="s">
        <v>6</v>
      </c>
      <c r="C48" s="16">
        <v>6671</v>
      </c>
      <c r="D48" s="16">
        <v>6028</v>
      </c>
    </row>
    <row r="49" spans="2:5" x14ac:dyDescent="0.3">
      <c r="B49" s="5"/>
      <c r="C49" s="16"/>
      <c r="D49" s="16"/>
    </row>
    <row r="50" spans="2:5" x14ac:dyDescent="0.3">
      <c r="B50" s="6" t="s">
        <v>18</v>
      </c>
      <c r="C50" s="6"/>
      <c r="D50" s="6"/>
    </row>
    <row r="51" spans="2:5" x14ac:dyDescent="0.3">
      <c r="B51" s="7" t="s">
        <v>10</v>
      </c>
      <c r="C51" s="18">
        <v>1574</v>
      </c>
      <c r="D51" s="18">
        <v>560</v>
      </c>
    </row>
    <row r="52" spans="2:5" x14ac:dyDescent="0.3">
      <c r="B52" s="7" t="s">
        <v>11</v>
      </c>
      <c r="C52" s="18">
        <v>2350</v>
      </c>
      <c r="D52" s="18">
        <v>958</v>
      </c>
    </row>
    <row r="53" spans="2:5" x14ac:dyDescent="0.3">
      <c r="B53" s="7" t="s">
        <v>13</v>
      </c>
      <c r="C53" s="18">
        <f>C51*C41+(C52/C42)*C41</f>
        <v>651227.5</v>
      </c>
      <c r="D53" s="18">
        <f>D51*C41+(D52/C42)*C41</f>
        <v>234041.5</v>
      </c>
      <c r="E53" s="29" t="s">
        <v>31</v>
      </c>
    </row>
    <row r="54" spans="2:5" x14ac:dyDescent="0.3">
      <c r="B54" s="7" t="s">
        <v>12</v>
      </c>
      <c r="C54" s="19">
        <f>C48/C53</f>
        <v>1.0243732029129605E-2</v>
      </c>
      <c r="D54" s="19">
        <f>D48/D53</f>
        <v>2.5756115902521561E-2</v>
      </c>
      <c r="E54" s="28">
        <f>(D54-C54)/C54</f>
        <v>1.5143293312710777</v>
      </c>
    </row>
    <row r="55" spans="2:5" x14ac:dyDescent="0.3">
      <c r="B55" s="7" t="s">
        <v>41</v>
      </c>
      <c r="C55" s="34" t="s">
        <v>43</v>
      </c>
      <c r="D55" s="35"/>
      <c r="E55" s="28"/>
    </row>
    <row r="56" spans="2:5" x14ac:dyDescent="0.3">
      <c r="B56" s="7"/>
      <c r="C56" s="18"/>
      <c r="D56" s="18"/>
    </row>
    <row r="57" spans="2:5" x14ac:dyDescent="0.3">
      <c r="B57" s="6" t="s">
        <v>19</v>
      </c>
      <c r="C57" s="6"/>
      <c r="D57" s="6"/>
    </row>
    <row r="58" spans="2:5" ht="28.8" x14ac:dyDescent="0.3">
      <c r="B58" s="7" t="s">
        <v>14</v>
      </c>
      <c r="C58" s="8">
        <v>840</v>
      </c>
      <c r="D58" s="17" t="s">
        <v>17</v>
      </c>
    </row>
    <row r="59" spans="2:5" ht="28.8" x14ac:dyDescent="0.3">
      <c r="B59" s="7" t="s">
        <v>15</v>
      </c>
      <c r="C59" s="17" t="s">
        <v>17</v>
      </c>
      <c r="D59" s="8">
        <v>8</v>
      </c>
    </row>
    <row r="60" spans="2:5" x14ac:dyDescent="0.3">
      <c r="B60" s="36" t="s">
        <v>42</v>
      </c>
      <c r="C60" s="34" t="s">
        <v>43</v>
      </c>
      <c r="D60" s="35"/>
    </row>
    <row r="63" spans="2:5" x14ac:dyDescent="0.3">
      <c r="B63" s="1" t="s">
        <v>30</v>
      </c>
    </row>
    <row r="64" spans="2:5" x14ac:dyDescent="0.3">
      <c r="B64" s="23" t="s">
        <v>0</v>
      </c>
      <c r="C64" s="3" t="s">
        <v>2</v>
      </c>
    </row>
    <row r="65" spans="2:5" x14ac:dyDescent="0.3">
      <c r="B65" s="23" t="s">
        <v>1</v>
      </c>
      <c r="C65" s="4">
        <v>45726.083333333336</v>
      </c>
    </row>
    <row r="66" spans="2:5" x14ac:dyDescent="0.3">
      <c r="B66" s="23" t="s">
        <v>16</v>
      </c>
      <c r="C66" s="2">
        <v>385</v>
      </c>
    </row>
    <row r="67" spans="2:5" x14ac:dyDescent="0.3">
      <c r="B67" s="23" t="s">
        <v>3</v>
      </c>
      <c r="C67" s="2">
        <v>20</v>
      </c>
    </row>
    <row r="69" spans="2:5" x14ac:dyDescent="0.3">
      <c r="B69" s="24"/>
      <c r="C69" s="24" t="s">
        <v>7</v>
      </c>
      <c r="D69" s="24" t="s">
        <v>4</v>
      </c>
    </row>
    <row r="70" spans="2:5" x14ac:dyDescent="0.3">
      <c r="B70" s="13" t="s">
        <v>9</v>
      </c>
      <c r="C70" s="14"/>
      <c r="D70" s="15"/>
    </row>
    <row r="71" spans="2:5" x14ac:dyDescent="0.3">
      <c r="B71" s="9" t="s">
        <v>5</v>
      </c>
      <c r="C71" s="16">
        <v>69</v>
      </c>
      <c r="D71" s="16"/>
    </row>
    <row r="72" spans="2:5" x14ac:dyDescent="0.3">
      <c r="B72" s="9" t="s">
        <v>8</v>
      </c>
      <c r="C72" s="16">
        <v>1371</v>
      </c>
      <c r="D72" s="16"/>
    </row>
    <row r="73" spans="2:5" x14ac:dyDescent="0.3">
      <c r="B73" s="9" t="s">
        <v>6</v>
      </c>
      <c r="C73" s="16">
        <v>6671</v>
      </c>
      <c r="D73" s="16"/>
    </row>
    <row r="74" spans="2:5" x14ac:dyDescent="0.3">
      <c r="B74" s="5"/>
      <c r="C74" s="16"/>
      <c r="D74" s="16"/>
    </row>
    <row r="75" spans="2:5" x14ac:dyDescent="0.3">
      <c r="B75" s="6" t="s">
        <v>18</v>
      </c>
      <c r="C75" s="6"/>
      <c r="D75" s="6"/>
    </row>
    <row r="76" spans="2:5" x14ac:dyDescent="0.3">
      <c r="B76" s="7" t="s">
        <v>10</v>
      </c>
      <c r="C76" s="18">
        <v>1574</v>
      </c>
      <c r="D76" s="18"/>
    </row>
    <row r="77" spans="2:5" x14ac:dyDescent="0.3">
      <c r="B77" s="7" t="s">
        <v>11</v>
      </c>
      <c r="C77" s="18">
        <v>2350</v>
      </c>
      <c r="D77" s="18"/>
    </row>
    <row r="78" spans="2:5" x14ac:dyDescent="0.3">
      <c r="B78" s="7" t="s">
        <v>13</v>
      </c>
      <c r="C78" s="18">
        <f>C76*C66+(C77/C67)*C66</f>
        <v>651227.5</v>
      </c>
      <c r="D78" s="18"/>
      <c r="E78" s="29" t="s">
        <v>31</v>
      </c>
    </row>
    <row r="79" spans="2:5" x14ac:dyDescent="0.3">
      <c r="B79" s="7" t="s">
        <v>12</v>
      </c>
      <c r="C79" s="19">
        <f>C73/C78</f>
        <v>1.0243732029129605E-2</v>
      </c>
      <c r="D79" s="18"/>
      <c r="E79" s="28">
        <f>(D79-C79)/C79</f>
        <v>-1</v>
      </c>
    </row>
    <row r="80" spans="2:5" x14ac:dyDescent="0.3">
      <c r="B80" s="7"/>
      <c r="C80" s="18"/>
      <c r="D80" s="18"/>
    </row>
    <row r="81" spans="2:5" x14ac:dyDescent="0.3">
      <c r="B81" s="6" t="s">
        <v>19</v>
      </c>
      <c r="C81" s="6"/>
      <c r="D81" s="6"/>
    </row>
    <row r="82" spans="2:5" ht="28.8" x14ac:dyDescent="0.3">
      <c r="B82" s="7" t="s">
        <v>14</v>
      </c>
      <c r="C82" s="8">
        <v>840</v>
      </c>
      <c r="D82" s="17" t="s">
        <v>17</v>
      </c>
    </row>
    <row r="83" spans="2:5" ht="28.8" x14ac:dyDescent="0.3">
      <c r="B83" s="7" t="s">
        <v>15</v>
      </c>
      <c r="C83" s="17" t="s">
        <v>17</v>
      </c>
      <c r="D83" s="8"/>
    </row>
    <row r="89" spans="2:5" x14ac:dyDescent="0.3">
      <c r="B89" t="s">
        <v>32</v>
      </c>
      <c r="C89" t="s">
        <v>34</v>
      </c>
    </row>
    <row r="90" spans="2:5" x14ac:dyDescent="0.3">
      <c r="C90" s="30">
        <v>45728</v>
      </c>
    </row>
    <row r="91" spans="2:5" x14ac:dyDescent="0.3">
      <c r="C91" s="33" t="s">
        <v>37</v>
      </c>
      <c r="D91" s="31" t="s">
        <v>38</v>
      </c>
    </row>
    <row r="92" spans="2:5" x14ac:dyDescent="0.3">
      <c r="B92" t="s">
        <v>35</v>
      </c>
      <c r="C92">
        <v>1000</v>
      </c>
      <c r="D92">
        <v>800</v>
      </c>
    </row>
    <row r="93" spans="2:5" x14ac:dyDescent="0.3">
      <c r="B93" t="s">
        <v>36</v>
      </c>
      <c r="C93">
        <v>50</v>
      </c>
      <c r="D93">
        <v>20</v>
      </c>
    </row>
    <row r="95" spans="2:5" x14ac:dyDescent="0.3">
      <c r="C95">
        <f>SUM(C92:C93)</f>
        <v>1050</v>
      </c>
      <c r="D95" s="32">
        <f>D92/C92</f>
        <v>0.8</v>
      </c>
      <c r="E95" t="s">
        <v>39</v>
      </c>
    </row>
    <row r="96" spans="2:5" x14ac:dyDescent="0.3">
      <c r="D96" s="32">
        <f>D93/C93</f>
        <v>0.4</v>
      </c>
      <c r="E96" t="s">
        <v>40</v>
      </c>
    </row>
    <row r="108" spans="2:3" x14ac:dyDescent="0.3">
      <c r="B108" s="1" t="s">
        <v>29</v>
      </c>
    </row>
    <row r="109" spans="2:3" x14ac:dyDescent="0.3">
      <c r="B109" s="23" t="s">
        <v>0</v>
      </c>
      <c r="C109" s="3" t="s">
        <v>2</v>
      </c>
    </row>
    <row r="110" spans="2:3" x14ac:dyDescent="0.3">
      <c r="B110" s="23" t="s">
        <v>1</v>
      </c>
      <c r="C110" s="4">
        <v>45722.583333333336</v>
      </c>
    </row>
    <row r="111" spans="2:3" x14ac:dyDescent="0.3">
      <c r="B111" s="23" t="s">
        <v>16</v>
      </c>
      <c r="C111" s="2">
        <v>385</v>
      </c>
    </row>
    <row r="112" spans="2:3" x14ac:dyDescent="0.3">
      <c r="B112" s="23" t="s">
        <v>3</v>
      </c>
      <c r="C112" s="2">
        <v>20</v>
      </c>
    </row>
    <row r="114" spans="2:5" x14ac:dyDescent="0.3">
      <c r="B114" s="24"/>
      <c r="C114" s="24" t="s">
        <v>44</v>
      </c>
      <c r="D114" s="24" t="s">
        <v>4</v>
      </c>
    </row>
    <row r="115" spans="2:5" x14ac:dyDescent="0.3">
      <c r="B115" s="13" t="s">
        <v>9</v>
      </c>
      <c r="C115" s="14"/>
      <c r="D115" s="15"/>
    </row>
    <row r="116" spans="2:5" x14ac:dyDescent="0.3">
      <c r="B116" s="9" t="s">
        <v>5</v>
      </c>
      <c r="C116" s="16">
        <v>69</v>
      </c>
      <c r="D116" s="16">
        <v>69</v>
      </c>
    </row>
    <row r="117" spans="2:5" x14ac:dyDescent="0.3">
      <c r="B117" s="9" t="s">
        <v>8</v>
      </c>
      <c r="C117" s="16">
        <v>1371</v>
      </c>
      <c r="D117" s="16">
        <f>D116*20</f>
        <v>1380</v>
      </c>
    </row>
    <row r="118" spans="2:5" x14ac:dyDescent="0.3">
      <c r="B118" s="9" t="s">
        <v>6</v>
      </c>
      <c r="C118" s="16">
        <v>6029</v>
      </c>
      <c r="D118" s="16">
        <v>6028</v>
      </c>
    </row>
    <row r="119" spans="2:5" x14ac:dyDescent="0.3">
      <c r="B119" s="5"/>
      <c r="C119" s="16"/>
      <c r="D119" s="16"/>
    </row>
    <row r="120" spans="2:5" x14ac:dyDescent="0.3">
      <c r="B120" s="6" t="s">
        <v>18</v>
      </c>
      <c r="C120" s="6"/>
      <c r="D120" s="6"/>
    </row>
    <row r="121" spans="2:5" x14ac:dyDescent="0.3">
      <c r="B121" s="7" t="s">
        <v>10</v>
      </c>
      <c r="C121" s="18">
        <v>900</v>
      </c>
      <c r="D121" s="18">
        <v>560</v>
      </c>
    </row>
    <row r="122" spans="2:5" x14ac:dyDescent="0.3">
      <c r="B122" s="7" t="s">
        <v>11</v>
      </c>
      <c r="C122" s="18">
        <v>1091</v>
      </c>
      <c r="D122" s="18">
        <v>958</v>
      </c>
    </row>
    <row r="123" spans="2:5" x14ac:dyDescent="0.3">
      <c r="B123" s="7" t="s">
        <v>13</v>
      </c>
      <c r="C123" s="18">
        <f>C121*C111+(C122/C112)*C111</f>
        <v>367501.75</v>
      </c>
      <c r="D123" s="18">
        <f>D121*C111+(D122/C112)*C111</f>
        <v>234041.5</v>
      </c>
      <c r="E123" s="29" t="s">
        <v>31</v>
      </c>
    </row>
    <row r="124" spans="2:5" x14ac:dyDescent="0.3">
      <c r="B124" s="7" t="s">
        <v>12</v>
      </c>
      <c r="C124" s="19">
        <f>C118/C123</f>
        <v>1.6405364056089528E-2</v>
      </c>
      <c r="D124" s="19">
        <f>D118/D123</f>
        <v>2.5756115902521561E-2</v>
      </c>
      <c r="E124" s="28">
        <f>(D124-C124)/C124</f>
        <v>0.56998136795148513</v>
      </c>
    </row>
    <row r="125" spans="2:5" x14ac:dyDescent="0.3">
      <c r="B125" s="7" t="s">
        <v>41</v>
      </c>
      <c r="C125" s="34" t="s">
        <v>43</v>
      </c>
      <c r="D125" s="35"/>
    </row>
    <row r="126" spans="2:5" x14ac:dyDescent="0.3">
      <c r="B126" s="7"/>
      <c r="C126" s="18"/>
      <c r="D126" s="18"/>
    </row>
    <row r="127" spans="2:5" x14ac:dyDescent="0.3">
      <c r="B127" s="6" t="s">
        <v>19</v>
      </c>
      <c r="C127" s="6"/>
      <c r="D127" s="6"/>
    </row>
    <row r="128" spans="2:5" ht="28.8" x14ac:dyDescent="0.3">
      <c r="B128" s="7" t="s">
        <v>14</v>
      </c>
      <c r="C128" s="8">
        <v>0</v>
      </c>
      <c r="D128" s="17" t="s">
        <v>17</v>
      </c>
    </row>
    <row r="129" spans="2:4" ht="28.8" x14ac:dyDescent="0.3">
      <c r="B129" s="7" t="s">
        <v>15</v>
      </c>
      <c r="C129" s="17" t="s">
        <v>17</v>
      </c>
      <c r="D129" s="8">
        <v>8</v>
      </c>
    </row>
    <row r="130" spans="2:4" x14ac:dyDescent="0.3">
      <c r="B130" s="36" t="s">
        <v>42</v>
      </c>
      <c r="C130" s="34" t="s">
        <v>43</v>
      </c>
      <c r="D130" s="35"/>
    </row>
  </sheetData>
  <mergeCells count="18">
    <mergeCell ref="C130:D130"/>
    <mergeCell ref="B115:D115"/>
    <mergeCell ref="B120:D120"/>
    <mergeCell ref="C125:D125"/>
    <mergeCell ref="B127:D127"/>
    <mergeCell ref="B70:D70"/>
    <mergeCell ref="B75:D75"/>
    <mergeCell ref="B81:D81"/>
    <mergeCell ref="C55:D55"/>
    <mergeCell ref="C60:D60"/>
    <mergeCell ref="B22:D22"/>
    <mergeCell ref="B45:D45"/>
    <mergeCell ref="B50:D50"/>
    <mergeCell ref="B57:D57"/>
    <mergeCell ref="B26:D26"/>
    <mergeCell ref="B32:D32"/>
    <mergeCell ref="B27:D27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AED8-FED1-4206-9D45-A997D3E17648}">
  <dimension ref="F8:F11"/>
  <sheetViews>
    <sheetView workbookViewId="0">
      <selection activeCell="D14" sqref="D14"/>
    </sheetView>
  </sheetViews>
  <sheetFormatPr defaultRowHeight="14.4" x14ac:dyDescent="0.3"/>
  <cols>
    <col min="6" max="6" width="63" customWidth="1"/>
  </cols>
  <sheetData>
    <row r="8" spans="6:6" x14ac:dyDescent="0.3">
      <c r="F8" s="37" t="s">
        <v>45</v>
      </c>
    </row>
    <row r="9" spans="6:6" x14ac:dyDescent="0.3">
      <c r="F9" s="37" t="s">
        <v>46</v>
      </c>
    </row>
    <row r="10" spans="6:6" x14ac:dyDescent="0.3">
      <c r="F10" s="37" t="s">
        <v>47</v>
      </c>
    </row>
    <row r="11" spans="6:6" x14ac:dyDescent="0.3">
      <c r="F11" s="37" t="s">
        <v>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879b8e-3b16-427d-902a-05eda342f629}" enabled="0" method="" siteId="{99879b8e-3b16-427d-902a-05eda342f62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Bhatt</dc:creator>
  <cp:lastModifiedBy>Aakash Bhatt</cp:lastModifiedBy>
  <dcterms:created xsi:type="dcterms:W3CDTF">2025-03-05T19:00:05Z</dcterms:created>
  <dcterms:modified xsi:type="dcterms:W3CDTF">2025-03-12T21:44:57Z</dcterms:modified>
</cp:coreProperties>
</file>