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 2018" sheetId="1" r:id="rId4"/>
    <sheet state="visible" name="Fevereiro 2018" sheetId="2" r:id="rId5"/>
    <sheet state="visible" name="Março 2018" sheetId="3" r:id="rId6"/>
    <sheet state="visible" name="Abril 2018" sheetId="4" r:id="rId7"/>
    <sheet state="visible" name="Maio 2018" sheetId="5" r:id="rId8"/>
    <sheet state="visible" name="Junho 2018" sheetId="6" r:id="rId9"/>
    <sheet state="visible" name="Julho 2018" sheetId="7" r:id="rId10"/>
    <sheet state="visible" name="Agosto 2018" sheetId="8" r:id="rId11"/>
    <sheet state="visible" name="Setembro 2018" sheetId="9" r:id="rId12"/>
    <sheet state="visible" name="Outubro 2018" sheetId="10" r:id="rId13"/>
    <sheet state="visible" name="Novembro 2018" sheetId="11" r:id="rId14"/>
    <sheet state="visible" name="Dezembro 2018" sheetId="12" r:id="rId15"/>
    <sheet state="visible" name="Janeiro 2019" sheetId="13" r:id="rId16"/>
    <sheet state="visible" name="Fevereiro 2019" sheetId="14" r:id="rId17"/>
    <sheet state="visible" name="Março 2019" sheetId="15" r:id="rId18"/>
    <sheet state="visible" name="Abril 2019" sheetId="16" r:id="rId19"/>
    <sheet state="visible" name="Maio 2019" sheetId="17" r:id="rId20"/>
    <sheet state="visible" name="Junho 2019" sheetId="18" r:id="rId21"/>
    <sheet state="visible" name="Julho 2019" sheetId="19" r:id="rId22"/>
    <sheet state="visible" name="Agosto 2019" sheetId="20" r:id="rId23"/>
    <sheet state="visible" name="Setembro 2019" sheetId="21" r:id="rId24"/>
    <sheet state="visible" name="Outubro 2019" sheetId="22" r:id="rId25"/>
    <sheet state="visible" name="Novembro 2019" sheetId="23" r:id="rId26"/>
    <sheet state="visible" name="Dezembro 2019" sheetId="24" r:id="rId27"/>
    <sheet state="visible" name="Resumo Estado e Ramo" sheetId="25" r:id="rId28"/>
    <sheet state="visible" name="Janeiro 2020" sheetId="26" r:id="rId29"/>
    <sheet state="visible" name="Fevereiro 2020" sheetId="27" r:id="rId30"/>
    <sheet state="visible" name="Março 2020" sheetId="28" r:id="rId31"/>
    <sheet state="visible" name="Abril 2020" sheetId="29" r:id="rId32"/>
    <sheet state="visible" name="Maio 2020" sheetId="30" r:id="rId33"/>
    <sheet state="visible" name="Junho 2020" sheetId="31" r:id="rId34"/>
    <sheet state="visible" name="Julho 2020" sheetId="32" r:id="rId35"/>
    <sheet state="visible" name="Reaberturas" sheetId="33" r:id="rId36"/>
    <sheet state="visible" name="Agosto 2020" sheetId="34" r:id="rId37"/>
    <sheet state="visible" name="Setembro 2020" sheetId="35" r:id="rId38"/>
    <sheet state="visible" name="Outubro 2020" sheetId="36" r:id="rId39"/>
    <sheet state="visible" name="Novembro 2020" sheetId="37" r:id="rId40"/>
    <sheet state="visible" name="Dezembro 2020" sheetId="38" r:id="rId41"/>
    <sheet state="visible" name="Janeiro 2021" sheetId="39" r:id="rId42"/>
    <sheet state="visible" name="Fevereiro 2021" sheetId="40" r:id="rId43"/>
    <sheet state="visible" name="Março 2021" sheetId="41" r:id="rId44"/>
    <sheet state="visible" name="Abril 2021" sheetId="42" r:id="rId45"/>
    <sheet state="visible" name="Maio 2021" sheetId="43" r:id="rId46"/>
    <sheet state="visible" name="Junho 2021" sheetId="44" r:id="rId47"/>
    <sheet state="visible" name="Julho 2021" sheetId="45" r:id="rId48"/>
    <sheet state="visible" name="Agosto 2021" sheetId="46" r:id="rId49"/>
    <sheet state="visible" name="Setembro 2021" sheetId="47" r:id="rId50"/>
    <sheet state="visible" name="Outubro 2021" sheetId="48" r:id="rId51"/>
    <sheet state="visible" name="Novembro 2021" sheetId="49" r:id="rId52"/>
    <sheet state="visible" name="Dezembro 2021" sheetId="50" r:id="rId53"/>
    <sheet state="visible" name="Janeiro 2022" sheetId="51" r:id="rId54"/>
    <sheet state="visible" name="Fevereiro 2022" sheetId="52" r:id="rId55"/>
    <sheet state="visible" name="Março 2022" sheetId="53" r:id="rId56"/>
    <sheet state="visible" name="Abril 2022" sheetId="54" r:id="rId57"/>
    <sheet state="visible" name="Maio 2022" sheetId="55" r:id="rId58"/>
    <sheet state="visible" name="Junho 2022" sheetId="56" r:id="rId59"/>
    <sheet state="visible" name="Julho 2022" sheetId="57" r:id="rId60"/>
    <sheet state="visible" name="Agosto 2022" sheetId="58" r:id="rId61"/>
    <sheet state="visible" name="Setembro 2022" sheetId="59" r:id="rId62"/>
    <sheet state="visible" name="Outubro 2022" sheetId="60" r:id="rId63"/>
    <sheet state="visible" name="Novembro 2022" sheetId="61" r:id="rId64"/>
    <sheet state="visible" name="Dezembro 2022" sheetId="62" r:id="rId65"/>
    <sheet state="visible" name="Janeiro 2023" sheetId="63" r:id="rId66"/>
    <sheet state="visible" name="Fevereiro 2023" sheetId="64" r:id="rId67"/>
    <sheet state="visible" name="Março 2023" sheetId="65" r:id="rId68"/>
    <sheet state="visible" name="Abril 2023" sheetId="66" r:id="rId69"/>
    <sheet state="visible" name="Maio 2023" sheetId="67" r:id="rId70"/>
    <sheet state="visible" name="Junho  2023" sheetId="68" r:id="rId71"/>
    <sheet state="visible" name="Julho 2023" sheetId="69" r:id="rId72"/>
    <sheet state="visible" name="Agosto 2023" sheetId="70" r:id="rId73"/>
    <sheet state="visible" name="Setembro 2023" sheetId="71" r:id="rId74"/>
    <sheet state="visible" name="Outubro 2023" sheetId="72" r:id="rId75"/>
    <sheet state="visible" name="Novembro 2023" sheetId="73" r:id="rId76"/>
    <sheet state="visible" name="Dezembro 2023" sheetId="74" r:id="rId77"/>
    <sheet state="visible" name="Janeiro 2024" sheetId="75" r:id="rId78"/>
    <sheet state="visible" name="Fevereiro 2024" sheetId="76" r:id="rId79"/>
    <sheet state="visible" name="Março 2024" sheetId="77" r:id="rId80"/>
    <sheet state="visible" name="Abril 2024" sheetId="78" r:id="rId81"/>
    <sheet state="visible" name="Maio 2024" sheetId="79" r:id="rId82"/>
    <sheet state="visible" name="Junho 2024" sheetId="80" r:id="rId83"/>
    <sheet state="visible" name="Julho 2024" sheetId="81" r:id="rId84"/>
    <sheet state="visible" name="Agosto 2024" sheetId="82" r:id="rId85"/>
    <sheet state="visible" name="Setembro 2024" sheetId="83" r:id="rId86"/>
    <sheet state="visible" name="Outubro 2024" sheetId="84" r:id="rId87"/>
    <sheet state="visible" name="Novembro 2024" sheetId="85" r:id="rId88"/>
    <sheet state="visible" name="Dezembro 2024" sheetId="86" r:id="rId89"/>
    <sheet state="visible" name="Janeiro 2025" sheetId="87" r:id="rId90"/>
    <sheet state="visible" name="Fevereiro 2025" sheetId="88" r:id="rId91"/>
    <sheet state="visible" name="Março 2025" sheetId="89" r:id="rId92"/>
    <sheet state="visible" name="Abril 2025" sheetId="90" r:id="rId93"/>
    <sheet state="visible" name="Maio 2025" sheetId="91" r:id="rId94"/>
    <sheet state="visible" name="Junho 2025" sheetId="92" r:id="rId95"/>
    <sheet state="visible" name="Julho 2025" sheetId="93" r:id="rId96"/>
    <sheet state="visible" name="Agosto 2025" sheetId="94" r:id="rId97"/>
    <sheet state="visible" name="Setembro 2025" sheetId="95" r:id="rId98"/>
    <sheet state="visible" name="Outubro 2025" sheetId="96" r:id="rId99"/>
    <sheet state="visible" name="Novembro 2025" sheetId="97" r:id="rId100"/>
    <sheet state="visible" name="Dezembro 2025" sheetId="98" r:id="rId101"/>
    <sheet state="visible" name="Janeiro 2026" sheetId="99" r:id="rId102"/>
    <sheet state="visible" name="Fevereiro 2026" sheetId="100" r:id="rId103"/>
    <sheet state="visible" name="Março 2026" sheetId="101" r:id="rId104"/>
    <sheet state="visible" name="Abril 2026" sheetId="102" r:id="rId105"/>
    <sheet state="visible" name="Resumo mensal por CIA" sheetId="103" r:id="rId106"/>
    <sheet state="visible" name="Resumo Anual" sheetId="104" r:id="rId107"/>
    <sheet state="visible" name="Resumo anual por produto" sheetId="105" r:id="rId108"/>
    <sheet state="visible" name="Sinistros por regulador" sheetId="106" r:id="rId109"/>
    <sheet state="visible" name="Resumo Anual por CIA" sheetId="107" r:id="rId110"/>
  </sheets>
  <externalReferences>
    <externalReference r:id="rId111"/>
  </externalReferences>
  <definedNames/>
  <calcPr/>
  <extLst>
    <ext uri="GoogleSheetsCustomDataVersion2">
      <go:sheetsCustomData xmlns:go="http://customooxmlschemas.google.com/" r:id="rId112" roundtripDataChecksum="/AQHA7VLAnSXkqUCP/VlnVDh0dD8J36E/dlm4Eobl+A="/>
    </ext>
  </extLst>
</workbook>
</file>

<file path=xl/sharedStrings.xml><?xml version="1.0" encoding="utf-8"?>
<sst xmlns="http://schemas.openxmlformats.org/spreadsheetml/2006/main" count="8520" uniqueCount="321">
  <si>
    <t>ACIONAMENTO - JANEIRO</t>
  </si>
  <si>
    <t>Seguradora/Regulador</t>
  </si>
  <si>
    <t>AIG</t>
  </si>
  <si>
    <t>ALLIANZ</t>
  </si>
  <si>
    <t>ARGO</t>
  </si>
  <si>
    <t>AXA</t>
  </si>
  <si>
    <t>BERKLEY</t>
  </si>
  <si>
    <t>CHUBB</t>
  </si>
  <si>
    <t>FAIRFAX</t>
  </si>
  <si>
    <t>FATOR</t>
  </si>
  <si>
    <t>LIBERTY</t>
  </si>
  <si>
    <t>QBE</t>
  </si>
  <si>
    <t>SULAMÉRICA</t>
  </si>
  <si>
    <t>SURA</t>
  </si>
  <si>
    <t>Total</t>
  </si>
  <si>
    <t>Ana Herrera</t>
  </si>
  <si>
    <t>Antonio</t>
  </si>
  <si>
    <t>Carlos</t>
  </si>
  <si>
    <t>Caroline Motta</t>
  </si>
  <si>
    <t>Diego</t>
  </si>
  <si>
    <t>Emílio</t>
  </si>
  <si>
    <t>Everton</t>
  </si>
  <si>
    <t>Fabielle</t>
  </si>
  <si>
    <t>Fernanda</t>
  </si>
  <si>
    <t>Jéssica Carvalho</t>
  </si>
  <si>
    <t>Jéssica Rosa</t>
  </si>
  <si>
    <t>João</t>
  </si>
  <si>
    <t>Karina</t>
  </si>
  <si>
    <t>Karisa</t>
  </si>
  <si>
    <t>Maria Beatriz</t>
  </si>
  <si>
    <t>Pâmela</t>
  </si>
  <si>
    <t>Renata</t>
  </si>
  <si>
    <t>Seidy</t>
  </si>
  <si>
    <t>Teresa</t>
  </si>
  <si>
    <t xml:space="preserve">Total </t>
  </si>
  <si>
    <t>Produto</t>
  </si>
  <si>
    <t>Contador</t>
  </si>
  <si>
    <t>Corretor</t>
  </si>
  <si>
    <t>Médico</t>
  </si>
  <si>
    <t>Dentista</t>
  </si>
  <si>
    <t>RCPM</t>
  </si>
  <si>
    <t>Advogado</t>
  </si>
  <si>
    <t>Despachante</t>
  </si>
  <si>
    <t xml:space="preserve">Posto </t>
  </si>
  <si>
    <t>Cartório</t>
  </si>
  <si>
    <t>D &amp; O</t>
  </si>
  <si>
    <t>Turismo</t>
  </si>
  <si>
    <t>Diversos</t>
  </si>
  <si>
    <t>Estado</t>
  </si>
  <si>
    <t>AL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</si>
  <si>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</si>
  <si>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</si>
  <si>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</si>
  <si>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</si>
  <si>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</si>
  <si>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</si>
  <si>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</si>
  <si>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</si>
  <si>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</si>
  <si>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</si>
  <si>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</si>
  <si>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</si>
  <si>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PR</t>
  </si>
  <si>
    <t>RJ</t>
  </si>
  <si>
    <t>RN</t>
  </si>
  <si>
    <t>RO</t>
  </si>
  <si>
    <t>RS</t>
  </si>
  <si>
    <t>SC</t>
  </si>
  <si>
    <t>SE</t>
  </si>
  <si>
    <t>SP</t>
  </si>
  <si>
    <t>ACIONAMENTO - FEVEREIRO</t>
  </si>
  <si>
    <t>ACIONAMENTO - MARÇO</t>
  </si>
  <si>
    <t>ACIONAMENTO - ABRIL</t>
  </si>
  <si>
    <t>TOKIO</t>
  </si>
  <si>
    <t>SWISS</t>
  </si>
  <si>
    <t>AC</t>
  </si>
  <si>
    <t>AM</t>
  </si>
  <si>
    <t>AP</t>
  </si>
  <si>
    <t>PI</t>
  </si>
  <si>
    <t>RR</t>
  </si>
  <si>
    <t>TO</t>
  </si>
  <si>
    <t>ACIONAMENTO - MAIO</t>
  </si>
  <si>
    <t>Regulador/Seguradora</t>
  </si>
  <si>
    <t>TÓKIO</t>
  </si>
  <si>
    <t>Carlos Edson</t>
  </si>
  <si>
    <t>Everton Gustavo</t>
  </si>
  <si>
    <t>Fernanda Sanches</t>
  </si>
  <si>
    <t>João Vitor</t>
  </si>
  <si>
    <t>Karisa Virgílio</t>
  </si>
  <si>
    <t>ACIONAMENTO - JUNHO</t>
  </si>
  <si>
    <t>Argo</t>
  </si>
  <si>
    <t>Caroline</t>
  </si>
  <si>
    <t>Ana</t>
  </si>
  <si>
    <t>ACIONAMENTO - OUTUBRO</t>
  </si>
  <si>
    <t>Emilio</t>
  </si>
  <si>
    <t>ACIONAMENTO - NOVEMBRO</t>
  </si>
  <si>
    <t>Carol</t>
  </si>
  <si>
    <t>Porto Seguro</t>
  </si>
  <si>
    <t>ZURICH</t>
  </si>
  <si>
    <t>ECV Vistoria Veicular</t>
  </si>
  <si>
    <t>SOMPO</t>
  </si>
  <si>
    <t>Ferananda</t>
  </si>
  <si>
    <t>Reaberturas</t>
  </si>
  <si>
    <t>Addvalora</t>
  </si>
  <si>
    <t>Seguradora</t>
  </si>
  <si>
    <t>Segurado</t>
  </si>
  <si>
    <t>Regulador</t>
  </si>
  <si>
    <t>Data reabertura</t>
  </si>
  <si>
    <t>20170001431 Argo</t>
  </si>
  <si>
    <t>PEDRO GUILHERME MEINBERG</t>
  </si>
  <si>
    <t>ACIONAMENTO - AGOSTO</t>
  </si>
  <si>
    <t>Berkley</t>
  </si>
  <si>
    <t>HDI</t>
  </si>
  <si>
    <t>Excelsior</t>
  </si>
  <si>
    <t>Tiago</t>
  </si>
  <si>
    <t>Austral</t>
  </si>
  <si>
    <t>RCP</t>
  </si>
  <si>
    <t>Vida</t>
  </si>
  <si>
    <t>Evandro</t>
  </si>
  <si>
    <t>Flávio SP4</t>
  </si>
  <si>
    <t>Pedro SP4</t>
  </si>
  <si>
    <t>João SP4</t>
  </si>
  <si>
    <t>Luís SP4</t>
  </si>
  <si>
    <t>Luana SP4</t>
  </si>
  <si>
    <t>Fairfax</t>
  </si>
  <si>
    <t>Kênia</t>
  </si>
  <si>
    <t>Argo Bike</t>
  </si>
  <si>
    <t>Vitor</t>
  </si>
  <si>
    <t>BIKE</t>
  </si>
  <si>
    <t>VIDA</t>
  </si>
  <si>
    <t>Bike</t>
  </si>
  <si>
    <t>bike</t>
  </si>
  <si>
    <t>ACIONAMENTO - JULHO</t>
  </si>
  <si>
    <t>RC Condutor</t>
  </si>
  <si>
    <t>RC CONDUTOR</t>
  </si>
  <si>
    <t>Argo Condutor</t>
  </si>
  <si>
    <t>CONDUTOR</t>
  </si>
  <si>
    <t>Condutor</t>
  </si>
  <si>
    <t>ACIONAMENTO - SETEMBRO</t>
  </si>
  <si>
    <t>Berkley Vida</t>
  </si>
  <si>
    <t>Excelsior Vida</t>
  </si>
  <si>
    <t>Excelsior RCP</t>
  </si>
  <si>
    <t>ACIONAMENTO - DEZEMBRO</t>
  </si>
  <si>
    <t xml:space="preserve">ACIONAMENTO - JANEIRO </t>
  </si>
  <si>
    <t>Letícia</t>
  </si>
  <si>
    <t>Despachante Aduaneiro</t>
  </si>
  <si>
    <t>Certificado Digital</t>
  </si>
  <si>
    <t>RC Operações</t>
  </si>
  <si>
    <t>Engenheiros/Arquit.</t>
  </si>
  <si>
    <t>Veterinário</t>
  </si>
  <si>
    <t>Filmagem</t>
  </si>
  <si>
    <t xml:space="preserve">ACIONAMENTO - FEVEREIRO </t>
  </si>
  <si>
    <t>Tecnologia Informação</t>
  </si>
  <si>
    <t>Sindico/ Adm. Condominios</t>
  </si>
  <si>
    <t xml:space="preserve">ACIONAMENTO - MARÇO </t>
  </si>
  <si>
    <t xml:space="preserve">* </t>
  </si>
  <si>
    <t>Michelle</t>
  </si>
  <si>
    <t>Farmacêuticos</t>
  </si>
  <si>
    <t>*vida</t>
  </si>
  <si>
    <t>*</t>
  </si>
  <si>
    <t>Juliano</t>
  </si>
  <si>
    <t>AKAD</t>
  </si>
  <si>
    <t>Jéssica S.</t>
  </si>
  <si>
    <t>Lucas</t>
  </si>
  <si>
    <t>Editora</t>
  </si>
  <si>
    <t>1 bike cancelado, já corrigido nas tabelas</t>
  </si>
  <si>
    <t>telemarketing Cobrança</t>
  </si>
  <si>
    <t>RCG</t>
  </si>
  <si>
    <t>Leonardo</t>
  </si>
  <si>
    <t>fairfax</t>
  </si>
  <si>
    <t>excelsior rcp</t>
  </si>
  <si>
    <t>Akad Condutor</t>
  </si>
  <si>
    <t>Guilherme</t>
  </si>
  <si>
    <t>Salão de Beleza</t>
  </si>
  <si>
    <t>Willian</t>
  </si>
  <si>
    <t xml:space="preserve">                                                                                </t>
  </si>
  <si>
    <t>AKAD RCPM</t>
  </si>
  <si>
    <t>Fairfax RCPM</t>
  </si>
  <si>
    <t>Sombrero</t>
  </si>
  <si>
    <t>PORTO SEGURO</t>
  </si>
  <si>
    <t>AUSTRAL</t>
  </si>
  <si>
    <t>EXCELSIOR VIDA</t>
  </si>
  <si>
    <t>EXCELSIOR RCP</t>
  </si>
  <si>
    <t>FAIRFAX EXPECTATIVA</t>
  </si>
  <si>
    <t>FAIRFAX RCPM</t>
  </si>
  <si>
    <t>SOMBRERO</t>
  </si>
  <si>
    <t>SOMPO FIANÇA LOCATÍCIA</t>
  </si>
  <si>
    <t>FIANÇA</t>
  </si>
  <si>
    <t>KOVR</t>
  </si>
  <si>
    <t>SOMPO / SOMBRERO FIANÇA LOCATÍCIA</t>
  </si>
  <si>
    <t>REABERTURAS</t>
  </si>
  <si>
    <t>Solange</t>
  </si>
  <si>
    <t>Matheus</t>
  </si>
  <si>
    <t>Sarah</t>
  </si>
  <si>
    <t>Thaynara</t>
  </si>
  <si>
    <t>Adam</t>
  </si>
  <si>
    <t>Aline</t>
  </si>
  <si>
    <t>Expectativa</t>
  </si>
  <si>
    <t>Emily</t>
  </si>
  <si>
    <t>TOTAL</t>
  </si>
  <si>
    <t>EXPECTATIVA</t>
  </si>
  <si>
    <t>Maria Júlia</t>
  </si>
  <si>
    <t>Fabiana</t>
  </si>
  <si>
    <t>Jordan</t>
  </si>
  <si>
    <t>Micheli</t>
  </si>
  <si>
    <t>Rodolfo</t>
  </si>
  <si>
    <t>Everton RCP1</t>
  </si>
  <si>
    <t>Carlos RCP2</t>
  </si>
  <si>
    <t>Aline RCP2</t>
  </si>
  <si>
    <t>Amâncio RCP2</t>
  </si>
  <si>
    <t>Emily RCP1</t>
  </si>
  <si>
    <t>Emily Pedrozo RCP1</t>
  </si>
  <si>
    <t>Fabiana RCP2</t>
  </si>
  <si>
    <t>Guilherme RCP1</t>
  </si>
  <si>
    <t>Jordan RCP2</t>
  </si>
  <si>
    <t>Leonardo RCP1</t>
  </si>
  <si>
    <t>Lucas RCP2</t>
  </si>
  <si>
    <t>Kássia RCP2</t>
  </si>
  <si>
    <t>Maria Júlia RCP1</t>
  </si>
  <si>
    <t>Matheus RCP2</t>
  </si>
  <si>
    <t>Michelle RCP1</t>
  </si>
  <si>
    <t>Micheli RCP2</t>
  </si>
  <si>
    <t>Rodolfo RCP1</t>
  </si>
  <si>
    <t>Sarah RCP1</t>
  </si>
  <si>
    <t>Thaynara RCP2</t>
  </si>
  <si>
    <t>Willian RCP2</t>
  </si>
  <si>
    <t>Maria Júlia RCP2</t>
  </si>
  <si>
    <t>Renata RCP1</t>
  </si>
  <si>
    <t>Carlos RCP1</t>
  </si>
  <si>
    <t>Michelle RCP2</t>
  </si>
  <si>
    <t>Guilherme RCP3</t>
  </si>
  <si>
    <t>Aline RCP1</t>
  </si>
  <si>
    <t>Emily RCP2</t>
  </si>
  <si>
    <t>Jordan RCP3</t>
  </si>
  <si>
    <t>Leonardo RCP3</t>
  </si>
  <si>
    <t>Leticia RCP1</t>
  </si>
  <si>
    <t>Lucas RCP3</t>
  </si>
  <si>
    <t>Kássia RCP1</t>
  </si>
  <si>
    <t>Maria Júlia P RCP3</t>
  </si>
  <si>
    <t>-</t>
  </si>
  <si>
    <t>Maria Júlia D RCP2</t>
  </si>
  <si>
    <t>Matheus RCP3</t>
  </si>
  <si>
    <t>Micheli RCP3</t>
  </si>
  <si>
    <t>Rodolfo RCP2</t>
  </si>
  <si>
    <t>Sarah RCP2</t>
  </si>
  <si>
    <t>Thaynara RCP1</t>
  </si>
  <si>
    <t>Willian RCP1</t>
  </si>
  <si>
    <t>CARLOS</t>
  </si>
  <si>
    <t>MICHELLE</t>
  </si>
  <si>
    <t>GUILHERME</t>
  </si>
  <si>
    <t>Maria Júlia D. RCP2</t>
  </si>
  <si>
    <t>Maria Júlia P. RCP3</t>
  </si>
  <si>
    <t>Natieli RCP3</t>
  </si>
  <si>
    <t>Natiele RCP3</t>
  </si>
  <si>
    <t>João Victor RCP1</t>
  </si>
  <si>
    <t>JOÃO VICTOR</t>
  </si>
  <si>
    <t>Gabrielly</t>
  </si>
  <si>
    <t>Camila</t>
  </si>
  <si>
    <t>Mês/CIA</t>
  </si>
  <si>
    <t>ACE</t>
  </si>
  <si>
    <t>Zurich</t>
  </si>
  <si>
    <t>Chubb</t>
  </si>
  <si>
    <t>Liberty</t>
  </si>
  <si>
    <t>Itaú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</si>
  <si>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</si>
  <si>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</si>
  <si>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</si>
  <si>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</si>
  <si>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</si>
  <si>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</si>
  <si>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</si>
  <si>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</si>
  <si>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</si>
  <si>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</si>
  <si>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</si>
  <si>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</si>
  <si>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Geral</t>
  </si>
  <si>
    <t>Allianz</t>
  </si>
  <si>
    <t>XL</t>
  </si>
  <si>
    <t>Travelers</t>
  </si>
  <si>
    <t>Yasuda</t>
  </si>
  <si>
    <t>Fator</t>
  </si>
  <si>
    <t>Sura</t>
  </si>
  <si>
    <t>Tokio</t>
  </si>
  <si>
    <t>EXCELSIOR</t>
  </si>
  <si>
    <t>ARGO BIKE</t>
  </si>
  <si>
    <t>ARGO CONDUTOR</t>
  </si>
  <si>
    <t>BERKLEY VIDA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</si>
  <si>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</si>
  <si>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</si>
  <si>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</si>
  <si>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</si>
  <si>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</si>
  <si>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</si>
  <si>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</si>
  <si>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</si>
  <si>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</si>
  <si>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</si>
  <si>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</si>
  <si>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</si>
  <si>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ANUAL</t>
  </si>
  <si>
    <t>AKAD CONDUTOR</t>
  </si>
  <si>
    <t>AKAD /RCPM</t>
  </si>
  <si>
    <t>CONDUTOR / RCPM</t>
  </si>
  <si>
    <t>FIANÇA LOCATÍCIA</t>
  </si>
  <si>
    <t>ACIONAMENTO POR MÊS</t>
  </si>
  <si>
    <t>Mês/Ano</t>
  </si>
  <si>
    <t>Média Mensal</t>
  </si>
  <si>
    <t>Ano</t>
  </si>
  <si>
    <t>Acionamento</t>
  </si>
  <si>
    <t>PRODUTO</t>
  </si>
  <si>
    <t>ANO</t>
  </si>
  <si>
    <t>ACIONAMENTO - TOTAL 2021</t>
  </si>
  <si>
    <t>SP4</t>
  </si>
  <si>
    <t xml:space="preserve">ACIONAMENTO - 2022 </t>
  </si>
  <si>
    <t>RESUMO ANUAL DE ACIONAMENTO POR SEGURADORA</t>
  </si>
  <si>
    <t>Ano/CIA</t>
  </si>
  <si>
    <t>ITAÚ</t>
  </si>
  <si>
    <t>SULAMÉRCIA</t>
  </si>
  <si>
    <t>TRAVELERS</t>
  </si>
  <si>
    <t>YASUDA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</si>
</sst>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1.0"/>
      <color rgb="FF000000"/>
      <name val="Calibri"/>
    </font>
    <font/>
    <font>
      <b/>
      <sz val="10.0"/>
      <color rgb="FF000000"/>
      <name val="Calibri"/>
    </font>
    <font>
      <sz val="10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0.0"/>
      <color rgb="FFFF0000"/>
      <name val="Calibri"/>
    </font>
    <font>
      <b/>
      <color theme="1"/>
      <name val="Calibri"/>
      <scheme val="minor"/>
    </font>
    <font>
      <b/>
      <sz val="11.0"/>
      <color rgb="FF0000FF"/>
      <name val="Calibri"/>
    </font>
    <font>
      <b/>
      <color rgb="FFFF0000"/>
      <name val="Calibri"/>
      <scheme val="minor"/>
    </font>
    <font>
      <b/>
      <color rgb="FF0000FF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0000FF"/>
      <name val="Calibri"/>
    </font>
    <font>
      <color rgb="FF000000"/>
      <name val="Calibri"/>
      <scheme val="minor"/>
    </font>
    <font>
      <color rgb="FF0000FF"/>
      <name val="Calibri"/>
      <scheme val="minor"/>
    </font>
    <font>
      <b/>
      <i/>
      <color theme="1"/>
      <name val="Calibri"/>
      <scheme val="minor"/>
    </font>
    <font>
      <i/>
      <color theme="1"/>
      <name val="Calibri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theme="6"/>
        <bgColor theme="6"/>
      </patternFill>
    </fill>
    <fill>
      <patternFill patternType="solid">
        <fgColor rgb="FFCCFF99"/>
        <bgColor rgb="FFCCFF99"/>
      </patternFill>
    </fill>
    <fill>
      <patternFill patternType="solid">
        <fgColor rgb="FFF7CAAC"/>
        <bgColor rgb="FFF7CAAC"/>
      </patternFill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55A11"/>
        <bgColor rgb="FFC55A11"/>
      </patternFill>
    </fill>
    <fill>
      <patternFill patternType="solid">
        <fgColor rgb="FFFFC000"/>
        <bgColor rgb="FFFFC000"/>
      </patternFill>
    </fill>
    <fill>
      <patternFill patternType="solid">
        <fgColor rgb="FF7F6000"/>
        <bgColor rgb="FF7F6000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1C4587"/>
        <bgColor rgb="FF1C4587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FFD965"/>
        <bgColor rgb="FFFFD965"/>
      </patternFill>
    </fill>
    <fill>
      <patternFill patternType="solid">
        <fgColor rgb="FF8E7CC3"/>
        <bgColor rgb="FF8E7CC3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</fills>
  <borders count="39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top/>
      <bottom/>
    </border>
    <border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1" xfId="0" applyAlignment="1" applyBorder="1" applyFont="1" applyNumberFormat="1">
      <alignment horizontal="center" vertical="center"/>
    </xf>
    <xf borderId="4" fillId="3" fontId="4" numFmtId="1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4" numFmtId="1" xfId="0" applyAlignment="1" applyBorder="1" applyFont="1" applyNumberForma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4" fillId="0" fontId="4" numFmtId="10" xfId="0" applyAlignment="1" applyBorder="1" applyFont="1" applyNumberFormat="1">
      <alignment horizontal="center" vertical="center"/>
    </xf>
    <xf borderId="4" fillId="3" fontId="3" numFmtId="1" xfId="0" applyAlignment="1" applyBorder="1" applyFont="1" applyNumberFormat="1">
      <alignment horizontal="center" vertical="center"/>
    </xf>
    <xf borderId="4" fillId="3" fontId="3" numFmtId="10" xfId="0" applyAlignment="1" applyBorder="1" applyFont="1" applyNumberForma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0" fontId="4" numFmtId="1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4" fillId="0" fontId="6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4" numFmtId="1" xfId="0" applyAlignment="1" applyBorder="1" applyFont="1" applyNumberFormat="1">
      <alignment horizontal="center" vertical="center"/>
    </xf>
    <xf borderId="5" fillId="2" fontId="3" numFmtId="1" xfId="0" applyAlignment="1" applyBorder="1" applyFont="1" applyNumberFormat="1">
      <alignment horizontal="center" vertical="center"/>
    </xf>
    <xf borderId="4" fillId="2" fontId="4" numFmtId="10" xfId="0" applyAlignment="1" applyBorder="1" applyFont="1" applyNumberFormat="1">
      <alignment horizontal="center" vertical="center"/>
    </xf>
    <xf borderId="7" fillId="3" fontId="5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Font="1"/>
    <xf borderId="7" fillId="5" fontId="5" numFmtId="0" xfId="0" applyAlignment="1" applyBorder="1" applyFill="1" applyFont="1">
      <alignment horizontal="center"/>
    </xf>
    <xf borderId="0" fillId="0" fontId="7" numFmtId="14" xfId="0" applyAlignment="1" applyFont="1" applyNumberFormat="1">
      <alignment horizontal="center"/>
    </xf>
    <xf borderId="0" fillId="0" fontId="9" numFmtId="0" xfId="0" applyFont="1"/>
    <xf borderId="0" fillId="0" fontId="5" numFmtId="0" xfId="0" applyAlignment="1" applyFont="1">
      <alignment horizontal="center"/>
    </xf>
    <xf borderId="10" fillId="0" fontId="4" numFmtId="1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vertical="center"/>
    </xf>
    <xf borderId="9" fillId="0" fontId="4" numFmtId="1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Font="1"/>
    <xf borderId="4" fillId="0" fontId="11" numFmtId="0" xfId="0" applyAlignment="1" applyBorder="1" applyFont="1">
      <alignment horizontal="center" vertical="center"/>
    </xf>
    <xf borderId="7" fillId="3" fontId="4" numFmtId="10" xfId="0" applyAlignment="1" applyBorder="1" applyFont="1" applyNumberForma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/>
    </xf>
    <xf borderId="0" fillId="0" fontId="9" numFmtId="1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11" fillId="3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4" fillId="0" fontId="7" numFmtId="0" xfId="0" applyBorder="1" applyFont="1"/>
    <xf borderId="4" fillId="0" fontId="7" numFmtId="0" xfId="0" applyAlignment="1" applyBorder="1" applyFont="1">
      <alignment horizontal="center"/>
    </xf>
    <xf borderId="0" fillId="0" fontId="9" numFmtId="1" xfId="0" applyAlignment="1" applyFont="1" applyNumberFormat="1">
      <alignment horizontal="center"/>
    </xf>
    <xf borderId="10" fillId="0" fontId="7" numFmtId="0" xfId="0" applyBorder="1" applyFont="1"/>
    <xf borderId="16" fillId="0" fontId="4" numFmtId="1" xfId="0" applyAlignment="1" applyBorder="1" applyFont="1" applyNumberFormat="1">
      <alignment horizontal="center" vertical="center"/>
    </xf>
    <xf borderId="5" fillId="2" fontId="4" numFmtId="1" xfId="0" applyAlignment="1" applyBorder="1" applyFont="1" applyNumberFormat="1">
      <alignment horizontal="center" vertical="center"/>
    </xf>
    <xf borderId="17" fillId="2" fontId="4" numFmtId="1" xfId="0" applyAlignment="1" applyBorder="1" applyFont="1" applyNumberFormat="1">
      <alignment horizontal="center" vertical="center"/>
    </xf>
    <xf borderId="17" fillId="3" fontId="3" numFmtId="1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4" fillId="3" fontId="5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21" fillId="0" fontId="4" numFmtId="1" xfId="0" applyAlignment="1" applyBorder="1" applyFont="1" applyNumberFormat="1">
      <alignment horizontal="center" vertical="center"/>
    </xf>
    <xf borderId="21" fillId="0" fontId="3" numFmtId="1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4" fillId="2" fontId="4" numFmtId="1" xfId="0" applyAlignment="1" applyBorder="1" applyFont="1" applyNumberFormat="1">
      <alignment horizontal="center" vertical="center"/>
    </xf>
    <xf borderId="22" fillId="2" fontId="4" numFmtId="1" xfId="0" applyAlignment="1" applyBorder="1" applyFont="1" applyNumberFormat="1">
      <alignment horizontal="center" vertical="center"/>
    </xf>
    <xf borderId="23" fillId="2" fontId="4" numFmtId="1" xfId="0" applyAlignment="1" applyBorder="1" applyFont="1" applyNumberFormat="1">
      <alignment horizontal="center" vertical="center"/>
    </xf>
    <xf borderId="4" fillId="2" fontId="3" numFmtId="1" xfId="0" applyAlignment="1" applyBorder="1" applyFont="1" applyNumberFormat="1">
      <alignment horizontal="center" vertical="center"/>
    </xf>
    <xf borderId="17" fillId="2" fontId="4" numFmtId="10" xfId="0" applyAlignment="1" applyBorder="1" applyFont="1" applyNumberFormat="1">
      <alignment horizontal="center" vertical="center"/>
    </xf>
    <xf borderId="14" fillId="3" fontId="3" numFmtId="1" xfId="0" applyAlignment="1" applyBorder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5" fillId="3" fontId="3" numFmtId="0" xfId="0" applyAlignment="1" applyBorder="1" applyFont="1">
      <alignment vertical="center"/>
    </xf>
    <xf borderId="26" fillId="3" fontId="3" numFmtId="0" xfId="0" applyAlignment="1" applyBorder="1" applyFont="1">
      <alignment vertical="center"/>
    </xf>
    <xf borderId="10" fillId="0" fontId="7" numFmtId="0" xfId="0" applyAlignment="1" applyBorder="1" applyFont="1">
      <alignment horizontal="center"/>
    </xf>
    <xf borderId="4" fillId="6" fontId="6" numFmtId="0" xfId="0" applyAlignment="1" applyBorder="1" applyFill="1" applyFont="1">
      <alignment horizontal="center" vertical="center"/>
    </xf>
    <xf borderId="4" fillId="6" fontId="4" numFmtId="1" xfId="0" applyAlignment="1" applyBorder="1" applyFont="1" applyNumberFormat="1">
      <alignment horizontal="center" vertical="center"/>
    </xf>
    <xf borderId="5" fillId="6" fontId="4" numFmtId="1" xfId="0" applyAlignment="1" applyBorder="1" applyFont="1" applyNumberFormat="1">
      <alignment horizontal="center" vertical="center"/>
    </xf>
    <xf borderId="4" fillId="6" fontId="7" numFmtId="0" xfId="0" applyAlignment="1" applyBorder="1" applyFont="1">
      <alignment horizontal="center" vertical="center"/>
    </xf>
    <xf borderId="17" fillId="6" fontId="4" numFmtId="1" xfId="0" applyAlignment="1" applyBorder="1" applyFont="1" applyNumberFormat="1">
      <alignment horizontal="center" vertical="center"/>
    </xf>
    <xf borderId="5" fillId="6" fontId="3" numFmtId="1" xfId="0" applyAlignment="1" applyBorder="1" applyFont="1" applyNumberFormat="1">
      <alignment horizontal="center" vertical="center"/>
    </xf>
    <xf borderId="17" fillId="3" fontId="4" numFmtId="10" xfId="0" applyAlignment="1" applyBorder="1" applyFont="1" applyNumberFormat="1">
      <alignment horizontal="center" vertical="center"/>
    </xf>
    <xf borderId="4" fillId="0" fontId="4" numFmtId="1" xfId="0" applyAlignment="1" applyBorder="1" applyFont="1" applyNumberFormat="1">
      <alignment horizontal="center" readingOrder="0" vertical="center"/>
    </xf>
    <xf borderId="22" fillId="3" fontId="3" numFmtId="1" xfId="0" applyAlignment="1" applyBorder="1" applyFont="1" applyNumberFormat="1">
      <alignment horizontal="center" vertical="center"/>
    </xf>
    <xf borderId="23" fillId="3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4" fillId="0" fontId="7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5" fillId="0" fontId="3" numFmtId="1" xfId="0" applyAlignment="1" applyBorder="1" applyFont="1" applyNumberFormat="1">
      <alignment horizontal="center" vertical="center"/>
    </xf>
    <xf borderId="0" fillId="0" fontId="9" numFmtId="0" xfId="0" applyAlignment="1" applyFont="1">
      <alignment readingOrder="0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4" fillId="6" fontId="4" numFmtId="1" xfId="0" applyAlignment="1" applyBorder="1" applyFont="1" applyNumberFormat="1">
      <alignment horizontal="center" readingOrder="0" vertical="center"/>
    </xf>
    <xf borderId="6" fillId="3" fontId="3" numFmtId="1" xfId="0" applyAlignment="1" applyBorder="1" applyFont="1" applyNumberFormat="1">
      <alignment horizontal="center" readingOrder="0" vertical="center"/>
    </xf>
    <xf borderId="6" fillId="6" fontId="3" numFmtId="1" xfId="0" applyAlignment="1" applyBorder="1" applyFont="1" applyNumberFormat="1">
      <alignment horizontal="center" vertical="center"/>
    </xf>
    <xf borderId="6" fillId="0" fontId="3" numFmtId="1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ont="1">
      <alignment horizontal="center" shrinkToFit="0" vertical="center" wrapText="1"/>
    </xf>
    <xf borderId="6" fillId="3" fontId="3" numFmtId="1" xfId="0" applyAlignment="1" applyBorder="1" applyFont="1" applyNumberFormat="1">
      <alignment horizontal="center" readingOrder="0" shrinkToFit="0" vertical="center" wrapText="1"/>
    </xf>
    <xf borderId="5" fillId="3" fontId="3" numFmtId="1" xfId="0" applyAlignment="1" applyBorder="1" applyFont="1" applyNumberFormat="1">
      <alignment horizontal="center" shrinkToFit="0" vertical="center" wrapText="1"/>
    </xf>
    <xf borderId="4" fillId="3" fontId="4" numFmtId="10" xfId="0" applyAlignment="1" applyBorder="1" applyFont="1" applyNumberFormat="1">
      <alignment horizontal="center" shrinkToFit="0" vertical="center" wrapText="1"/>
    </xf>
    <xf borderId="6" fillId="0" fontId="4" numFmtId="1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11" numFmtId="0" xfId="0" applyAlignment="1" applyBorder="1" applyFont="1">
      <alignment horizontal="center" readingOrder="0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15" fillId="3" fontId="11" numFmtId="0" xfId="0" applyAlignment="1" applyBorder="1" applyFont="1">
      <alignment horizontal="center" shrinkToFit="0" vertical="center" wrapText="1"/>
    </xf>
    <xf borderId="6" fillId="3" fontId="11" numFmtId="1" xfId="0" applyAlignment="1" applyBorder="1" applyFont="1" applyNumberFormat="1">
      <alignment horizontal="center" readingOrder="0" shrinkToFit="0" vertical="center" wrapText="1"/>
    </xf>
    <xf borderId="9" fillId="0" fontId="4" numFmtId="1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4" fillId="7" fontId="3" numFmtId="0" xfId="0" applyAlignment="1" applyBorder="1" applyFill="1" applyFont="1">
      <alignment horizontal="center" vertical="center"/>
    </xf>
    <xf borderId="4" fillId="7" fontId="4" numFmtId="1" xfId="0" applyAlignment="1" applyBorder="1" applyFont="1" applyNumberFormat="1">
      <alignment horizontal="center" readingOrder="0" vertical="center"/>
    </xf>
    <xf borderId="4" fillId="7" fontId="4" numFmtId="1" xfId="0" applyAlignment="1" applyBorder="1" applyFont="1" applyNumberFormat="1">
      <alignment horizontal="center" vertical="center"/>
    </xf>
    <xf borderId="6" fillId="7" fontId="4" numFmtId="1" xfId="0" applyAlignment="1" applyBorder="1" applyFont="1" applyNumberFormat="1">
      <alignment horizontal="center" readingOrder="0" vertical="center"/>
    </xf>
    <xf borderId="4" fillId="7" fontId="7" numFmtId="0" xfId="0" applyAlignment="1" applyBorder="1" applyFont="1">
      <alignment horizontal="center" readingOrder="0"/>
    </xf>
    <xf borderId="9" fillId="7" fontId="4" numFmtId="1" xfId="0" applyAlignment="1" applyBorder="1" applyFont="1" applyNumberFormat="1">
      <alignment horizontal="center" readingOrder="0" vertical="center"/>
    </xf>
    <xf borderId="6" fillId="7" fontId="4" numFmtId="1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5" fillId="0" fontId="3" numFmtId="1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6" fontId="3" numFmtId="1" xfId="0" applyAlignment="1" applyBorder="1" applyFont="1" applyNumberFormat="1">
      <alignment horizontal="center" readingOrder="0" vertical="center"/>
    </xf>
    <xf borderId="4" fillId="8" fontId="6" numFmtId="0" xfId="0" applyAlignment="1" applyBorder="1" applyFill="1" applyFont="1">
      <alignment horizontal="center" vertical="center"/>
    </xf>
    <xf borderId="4" fillId="8" fontId="4" numFmtId="1" xfId="0" applyAlignment="1" applyBorder="1" applyFont="1" applyNumberFormat="1">
      <alignment horizontal="center" vertical="center"/>
    </xf>
    <xf borderId="5" fillId="8" fontId="4" numFmtId="1" xfId="0" applyAlignment="1" applyBorder="1" applyFont="1" applyNumberFormat="1">
      <alignment horizontal="center" vertical="center"/>
    </xf>
    <xf borderId="4" fillId="8" fontId="7" numFmtId="0" xfId="0" applyAlignment="1" applyBorder="1" applyFont="1">
      <alignment horizontal="center" vertical="center"/>
    </xf>
    <xf borderId="17" fillId="8" fontId="4" numFmtId="1" xfId="0" applyAlignment="1" applyBorder="1" applyFont="1" applyNumberFormat="1">
      <alignment horizontal="center" vertical="center"/>
    </xf>
    <xf borderId="4" fillId="8" fontId="4" numFmtId="1" xfId="0" applyAlignment="1" applyBorder="1" applyFont="1" applyNumberFormat="1">
      <alignment horizontal="center" readingOrder="0" vertical="center"/>
    </xf>
    <xf borderId="6" fillId="8" fontId="3" numFmtId="1" xfId="0" applyAlignment="1" applyBorder="1" applyFont="1" applyNumberFormat="1">
      <alignment horizontal="center" readingOrder="0" vertical="center"/>
    </xf>
    <xf borderId="6" fillId="8" fontId="3" numFmtId="1" xfId="0" applyAlignment="1" applyBorder="1" applyFont="1" applyNumberFormat="1">
      <alignment horizontal="center" vertical="center"/>
    </xf>
    <xf borderId="5" fillId="8" fontId="3" numFmtId="1" xfId="0" applyAlignment="1" applyBorder="1" applyFont="1" applyNumberFormat="1">
      <alignment horizontal="center" vertical="center"/>
    </xf>
    <xf borderId="4" fillId="9" fontId="3" numFmtId="0" xfId="0" applyAlignment="1" applyBorder="1" applyFill="1" applyFont="1">
      <alignment horizontal="center" vertical="center"/>
    </xf>
    <xf borderId="4" fillId="9" fontId="4" numFmtId="1" xfId="0" applyAlignment="1" applyBorder="1" applyFont="1" applyNumberFormat="1">
      <alignment horizontal="center" readingOrder="0" vertical="center"/>
    </xf>
    <xf borderId="4" fillId="9" fontId="4" numFmtId="1" xfId="0" applyAlignment="1" applyBorder="1" applyFont="1" applyNumberFormat="1">
      <alignment horizontal="center" vertical="center"/>
    </xf>
    <xf borderId="6" fillId="9" fontId="4" numFmtId="1" xfId="0" applyAlignment="1" applyBorder="1" applyFont="1" applyNumberFormat="1">
      <alignment horizontal="center" readingOrder="0" vertical="center"/>
    </xf>
    <xf borderId="4" fillId="9" fontId="7" numFmtId="0" xfId="0" applyAlignment="1" applyBorder="1" applyFont="1">
      <alignment horizontal="center" readingOrder="0"/>
    </xf>
    <xf borderId="9" fillId="9" fontId="4" numFmtId="1" xfId="0" applyAlignment="1" applyBorder="1" applyFont="1" applyNumberFormat="1">
      <alignment horizontal="center" readingOrder="0" vertical="center"/>
    </xf>
    <xf borderId="6" fillId="9" fontId="4" numFmtId="1" xfId="0" applyAlignment="1" applyBorder="1" applyFont="1" applyNumberFormat="1">
      <alignment horizontal="center" vertical="center"/>
    </xf>
    <xf borderId="5" fillId="9" fontId="3" numFmtId="1" xfId="0" applyAlignment="1" applyBorder="1" applyFont="1" applyNumberFormat="1">
      <alignment horizontal="center" vertical="center"/>
    </xf>
    <xf borderId="6" fillId="8" fontId="4" numFmtId="1" xfId="0" applyAlignment="1" applyBorder="1" applyFont="1" applyNumberFormat="1">
      <alignment horizontal="center" vertical="center"/>
    </xf>
    <xf borderId="4" fillId="8" fontId="7" numFmtId="0" xfId="0" applyBorder="1" applyFont="1"/>
    <xf borderId="9" fillId="8" fontId="4" numFmtId="1" xfId="0" applyAlignment="1" applyBorder="1" applyFont="1" applyNumberFormat="1">
      <alignment horizontal="center" readingOrder="0" vertical="center"/>
    </xf>
    <xf borderId="6" fillId="8" fontId="4" numFmtId="1" xfId="0" applyAlignment="1" applyBorder="1" applyFont="1" applyNumberFormat="1">
      <alignment horizontal="center" readingOrder="0" vertical="center"/>
    </xf>
    <xf borderId="10" fillId="9" fontId="7" numFmtId="0" xfId="0" applyAlignment="1" applyBorder="1" applyFont="1">
      <alignment horizontal="center" readingOrder="0"/>
    </xf>
    <xf borderId="4" fillId="8" fontId="3" numFmtId="0" xfId="0" applyAlignment="1" applyBorder="1" applyFont="1">
      <alignment horizontal="center" vertical="center"/>
    </xf>
    <xf borderId="10" fillId="8" fontId="7" numFmtId="0" xfId="0" applyBorder="1" applyFont="1"/>
    <xf borderId="6" fillId="9" fontId="3" numFmtId="0" xfId="0" applyAlignment="1" applyBorder="1" applyFont="1">
      <alignment horizontal="center" readingOrder="0" vertical="center"/>
    </xf>
    <xf borderId="10" fillId="9" fontId="7" numFmtId="0" xfId="0" applyBorder="1" applyFont="1"/>
    <xf borderId="6" fillId="8" fontId="3" numFmtId="0" xfId="0" applyAlignment="1" applyBorder="1" applyFont="1">
      <alignment horizontal="center" vertical="center"/>
    </xf>
    <xf borderId="6" fillId="8" fontId="3" numFmtId="0" xfId="0" applyAlignment="1" applyBorder="1" applyFont="1">
      <alignment horizontal="center" readingOrder="0" vertical="center"/>
    </xf>
    <xf borderId="4" fillId="8" fontId="7" numFmtId="0" xfId="0" applyAlignment="1" applyBorder="1" applyFont="1">
      <alignment readingOrder="0"/>
    </xf>
    <xf borderId="6" fillId="9" fontId="3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readingOrder="0" vertical="center"/>
    </xf>
    <xf borderId="4" fillId="0" fontId="1" numFmtId="0" xfId="0" applyBorder="1" applyFont="1"/>
    <xf borderId="4" fillId="0" fontId="5" numFmtId="1" xfId="0" applyAlignment="1" applyBorder="1" applyFont="1" applyNumberFormat="1">
      <alignment horizontal="center"/>
    </xf>
    <xf borderId="4" fillId="9" fontId="6" numFmtId="0" xfId="0" applyAlignment="1" applyBorder="1" applyFont="1">
      <alignment horizontal="center" readingOrder="0" vertical="center"/>
    </xf>
    <xf borderId="4" fillId="9" fontId="7" numFmtId="0" xfId="0" applyBorder="1" applyFont="1"/>
    <xf borderId="4" fillId="10" fontId="4" numFmtId="10" xfId="0" applyAlignment="1" applyBorder="1" applyFill="1" applyFont="1" applyNumberFormat="1">
      <alignment horizontal="center" vertical="center"/>
    </xf>
    <xf borderId="0" fillId="10" fontId="13" numFmtId="0" xfId="0" applyAlignment="1" applyFont="1">
      <alignment horizontal="center" readingOrder="0"/>
    </xf>
    <xf borderId="4" fillId="10" fontId="1" numFmtId="0" xfId="0" applyAlignment="1" applyBorder="1" applyFont="1">
      <alignment readingOrder="0"/>
    </xf>
    <xf borderId="4" fillId="10" fontId="5" numFmtId="1" xfId="0" applyAlignment="1" applyBorder="1" applyFont="1" applyNumberFormat="1">
      <alignment horizontal="center"/>
    </xf>
    <xf borderId="0" fillId="10" fontId="10" numFmtId="0" xfId="0" applyFont="1"/>
    <xf borderId="4" fillId="0" fontId="10" numFmtId="0" xfId="0" applyBorder="1" applyFont="1"/>
    <xf borderId="10" fillId="8" fontId="7" numFmtId="0" xfId="0" applyAlignment="1" applyBorder="1" applyFont="1">
      <alignment horizontal="center" readingOrder="0"/>
    </xf>
    <xf borderId="4" fillId="0" fontId="14" numFmtId="0" xfId="0" applyAlignment="1" applyBorder="1" applyFont="1">
      <alignment readingOrder="0"/>
    </xf>
    <xf borderId="4" fillId="0" fontId="9" numFmtId="1" xfId="0" applyAlignment="1" applyBorder="1" applyFont="1" applyNumberFormat="1">
      <alignment horizontal="center"/>
    </xf>
    <xf borderId="0" fillId="0" fontId="9" numFmtId="0" xfId="0" applyAlignment="1" applyFont="1">
      <alignment vertical="bottom"/>
    </xf>
    <xf borderId="0" fillId="0" fontId="5" numFmtId="1" xfId="0" applyAlignment="1" applyFont="1" applyNumberFormat="1">
      <alignment horizontal="center" vertical="bottom"/>
    </xf>
    <xf borderId="0" fillId="4" fontId="9" numFmtId="0" xfId="0" applyAlignment="1" applyFont="1">
      <alignment readingOrder="0" vertical="bottom"/>
    </xf>
    <xf borderId="0" fillId="4" fontId="5" numFmtId="1" xfId="0" applyAlignment="1" applyFont="1" applyNumberFormat="1">
      <alignment horizontal="center" vertical="bottom"/>
    </xf>
    <xf borderId="0" fillId="4" fontId="9" numFmtId="0" xfId="0" applyAlignment="1" applyFont="1">
      <alignment vertical="bottom"/>
    </xf>
    <xf borderId="4" fillId="11" fontId="6" numFmtId="0" xfId="0" applyAlignment="1" applyBorder="1" applyFill="1" applyFont="1">
      <alignment horizontal="center" readingOrder="0" vertical="center"/>
    </xf>
    <xf borderId="4" fillId="11" fontId="4" numFmtId="1" xfId="0" applyAlignment="1" applyBorder="1" applyFont="1" applyNumberFormat="1">
      <alignment horizontal="center" readingOrder="0" vertical="center"/>
    </xf>
    <xf borderId="4" fillId="11" fontId="4" numFmtId="1" xfId="0" applyAlignment="1" applyBorder="1" applyFont="1" applyNumberFormat="1">
      <alignment horizontal="center" vertical="center"/>
    </xf>
    <xf borderId="6" fillId="11" fontId="4" numFmtId="1" xfId="0" applyAlignment="1" applyBorder="1" applyFont="1" applyNumberFormat="1">
      <alignment horizontal="center" vertical="center"/>
    </xf>
    <xf borderId="4" fillId="11" fontId="7" numFmtId="0" xfId="0" applyBorder="1" applyFont="1"/>
    <xf borderId="9" fillId="11" fontId="4" numFmtId="1" xfId="0" applyAlignment="1" applyBorder="1" applyFont="1" applyNumberFormat="1">
      <alignment horizontal="center" readingOrder="0" vertical="center"/>
    </xf>
    <xf borderId="6" fillId="11" fontId="4" numFmtId="1" xfId="0" applyAlignment="1" applyBorder="1" applyFont="1" applyNumberFormat="1">
      <alignment horizontal="center" readingOrder="0" vertical="center"/>
    </xf>
    <xf borderId="5" fillId="11" fontId="3" numFmtId="1" xfId="0" applyAlignment="1" applyBorder="1" applyFont="1" applyNumberFormat="1">
      <alignment horizontal="center" vertical="center"/>
    </xf>
    <xf borderId="4" fillId="12" fontId="3" numFmtId="0" xfId="0" applyAlignment="1" applyBorder="1" applyFill="1" applyFont="1">
      <alignment horizontal="center" readingOrder="0" vertical="center"/>
    </xf>
    <xf borderId="4" fillId="12" fontId="4" numFmtId="1" xfId="0" applyAlignment="1" applyBorder="1" applyFont="1" applyNumberFormat="1">
      <alignment horizontal="center" readingOrder="0" vertical="center"/>
    </xf>
    <xf borderId="4" fillId="12" fontId="4" numFmtId="1" xfId="0" applyAlignment="1" applyBorder="1" applyFont="1" applyNumberFormat="1">
      <alignment horizontal="center" vertical="center"/>
    </xf>
    <xf borderId="6" fillId="12" fontId="4" numFmtId="1" xfId="0" applyAlignment="1" applyBorder="1" applyFont="1" applyNumberFormat="1">
      <alignment horizontal="center" vertical="center"/>
    </xf>
    <xf borderId="10" fillId="12" fontId="7" numFmtId="0" xfId="0" applyAlignment="1" applyBorder="1" applyFont="1">
      <alignment horizontal="center" readingOrder="0"/>
    </xf>
    <xf borderId="9" fillId="12" fontId="4" numFmtId="1" xfId="0" applyAlignment="1" applyBorder="1" applyFont="1" applyNumberFormat="1">
      <alignment horizontal="center" readingOrder="0" vertical="center"/>
    </xf>
    <xf borderId="6" fillId="12" fontId="4" numFmtId="1" xfId="0" applyAlignment="1" applyBorder="1" applyFont="1" applyNumberFormat="1">
      <alignment horizontal="center" readingOrder="0" vertical="center"/>
    </xf>
    <xf borderId="5" fillId="12" fontId="3" numFmtId="1" xfId="0" applyAlignment="1" applyBorder="1" applyFont="1" applyNumberFormat="1">
      <alignment horizontal="center" vertical="center"/>
    </xf>
    <xf borderId="6" fillId="12" fontId="3" numFmtId="0" xfId="0" applyAlignment="1" applyBorder="1" applyFont="1">
      <alignment horizontal="center" readingOrder="0" vertical="center"/>
    </xf>
    <xf borderId="4" fillId="12" fontId="7" numFmtId="0" xfId="0" applyAlignment="1" applyBorder="1" applyFont="1">
      <alignment readingOrder="0"/>
    </xf>
    <xf borderId="27" fillId="3" fontId="11" numFmtId="0" xfId="0" applyAlignment="1" applyBorder="1" applyFont="1">
      <alignment horizontal="center" shrinkToFit="0" vertical="center" wrapText="1"/>
    </xf>
    <xf borderId="28" fillId="13" fontId="5" numFmtId="0" xfId="0" applyAlignment="1" applyBorder="1" applyFill="1" applyFont="1">
      <alignment horizontal="center" vertical="bottom"/>
    </xf>
    <xf borderId="4" fillId="8" fontId="3" numFmtId="1" xfId="0" applyAlignment="1" applyBorder="1" applyFont="1" applyNumberFormat="1">
      <alignment horizontal="center" readingOrder="0" vertical="center"/>
    </xf>
    <xf borderId="4" fillId="8" fontId="3" numFmtId="1" xfId="0" applyAlignment="1" applyBorder="1" applyFont="1" applyNumberFormat="1">
      <alignment horizontal="center" vertical="center"/>
    </xf>
    <xf borderId="22" fillId="14" fontId="5" numFmtId="0" xfId="0" applyAlignment="1" applyBorder="1" applyFill="1" applyFont="1">
      <alignment horizontal="center" vertical="bottom"/>
    </xf>
    <xf borderId="4" fillId="9" fontId="3" numFmtId="1" xfId="0" applyAlignment="1" applyBorder="1" applyFont="1" applyNumberFormat="1">
      <alignment horizontal="center" vertical="center"/>
    </xf>
    <xf borderId="0" fillId="15" fontId="5" numFmtId="0" xfId="0" applyAlignment="1" applyFill="1" applyFont="1">
      <alignment horizontal="center" vertical="bottom"/>
    </xf>
    <xf borderId="0" fillId="16" fontId="5" numFmtId="0" xfId="0" applyAlignment="1" applyFill="1" applyFont="1">
      <alignment horizontal="center" vertical="bottom"/>
    </xf>
    <xf borderId="4" fillId="9" fontId="10" numFmtId="0" xfId="0" applyBorder="1" applyFont="1"/>
    <xf borderId="4" fillId="9" fontId="10" numFmtId="0" xfId="0" applyAlignment="1" applyBorder="1" applyFont="1">
      <alignment horizontal="center" readingOrder="0"/>
    </xf>
    <xf borderId="0" fillId="17" fontId="5" numFmtId="0" xfId="0" applyAlignment="1" applyFill="1" applyFont="1">
      <alignment horizontal="center" vertical="bottom"/>
    </xf>
    <xf borderId="0" fillId="18" fontId="5" numFmtId="0" xfId="0" applyAlignment="1" applyFill="1" applyFont="1">
      <alignment horizontal="center" readingOrder="0" vertical="bottom"/>
    </xf>
    <xf borderId="4" fillId="8" fontId="10" numFmtId="0" xfId="0" applyBorder="1" applyFont="1"/>
    <xf borderId="4" fillId="8" fontId="10" numFmtId="0" xfId="0" applyAlignment="1" applyBorder="1" applyFont="1">
      <alignment horizontal="center" readingOrder="0"/>
    </xf>
    <xf borderId="0" fillId="19" fontId="5" numFmtId="0" xfId="0" applyAlignment="1" applyFill="1" applyFont="1">
      <alignment horizontal="center" vertical="bottom"/>
    </xf>
    <xf borderId="7" fillId="20" fontId="5" numFmtId="0" xfId="0" applyAlignment="1" applyBorder="1" applyFill="1" applyFont="1">
      <alignment horizontal="center" vertical="bottom"/>
    </xf>
    <xf borderId="7" fillId="9" fontId="5" numFmtId="0" xfId="0" applyAlignment="1" applyBorder="1" applyFont="1">
      <alignment horizontal="center" vertical="bottom"/>
    </xf>
    <xf borderId="4" fillId="12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bottom"/>
    </xf>
    <xf borderId="7" fillId="21" fontId="5" numFmtId="0" xfId="0" applyAlignment="1" applyBorder="1" applyFill="1" applyFont="1">
      <alignment horizontal="center" vertical="bottom"/>
    </xf>
    <xf borderId="4" fillId="8" fontId="7" numFmtId="0" xfId="0" applyAlignment="1" applyBorder="1" applyFont="1">
      <alignment horizontal="center" readingOrder="0"/>
    </xf>
    <xf borderId="7" fillId="22" fontId="5" numFmtId="0" xfId="0" applyAlignment="1" applyBorder="1" applyFill="1" applyFont="1">
      <alignment horizontal="center" vertical="bottom"/>
    </xf>
    <xf borderId="0" fillId="23" fontId="5" numFmtId="0" xfId="0" applyAlignment="1" applyFill="1" applyFont="1">
      <alignment horizontal="center" vertical="bottom"/>
    </xf>
    <xf borderId="7" fillId="24" fontId="5" numFmtId="0" xfId="0" applyAlignment="1" applyBorder="1" applyFill="1" applyFont="1">
      <alignment horizontal="center" vertical="bottom"/>
    </xf>
    <xf borderId="0" fillId="25" fontId="5" numFmtId="0" xfId="0" applyAlignment="1" applyFill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26" fontId="5" numFmtId="0" xfId="0" applyAlignment="1" applyBorder="1" applyFill="1" applyFont="1">
      <alignment horizontal="center"/>
    </xf>
    <xf borderId="7" fillId="0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/>
    </xf>
    <xf borderId="7" fillId="27" fontId="5" numFmtId="0" xfId="0" applyAlignment="1" applyBorder="1" applyFill="1" applyFont="1">
      <alignment horizontal="center"/>
    </xf>
    <xf borderId="0" fillId="28" fontId="5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29" fontId="5" numFmtId="0" xfId="0" applyAlignment="1" applyFill="1" applyFont="1">
      <alignment horizontal="center" vertical="bottom"/>
    </xf>
    <xf borderId="0" fillId="0" fontId="15" numFmtId="0" xfId="0" applyAlignment="1" applyFont="1">
      <alignment horizontal="center"/>
    </xf>
    <xf borderId="7" fillId="30" fontId="5" numFmtId="0" xfId="0" applyAlignment="1" applyBorder="1" applyFill="1" applyFont="1">
      <alignment horizontal="center" vertical="bottom"/>
    </xf>
    <xf borderId="29" fillId="3" fontId="3" numFmtId="1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/>
    </xf>
    <xf borderId="7" fillId="31" fontId="5" numFmtId="0" xfId="0" applyAlignment="1" applyBorder="1" applyFill="1" applyFont="1">
      <alignment horizontal="center" readingOrder="0"/>
    </xf>
    <xf borderId="5" fillId="14" fontId="5" numFmtId="0" xfId="0" applyAlignment="1" applyBorder="1" applyFont="1">
      <alignment horizontal="center" readingOrder="0" vertical="bottom"/>
    </xf>
    <xf borderId="30" fillId="26" fontId="5" numFmtId="0" xfId="0" applyAlignment="1" applyBorder="1" applyFont="1">
      <alignment horizontal="center" readingOrder="0"/>
    </xf>
    <xf borderId="22" fillId="20" fontId="5" numFmtId="0" xfId="0" applyAlignment="1" applyBorder="1" applyFont="1">
      <alignment horizontal="center" readingOrder="0" vertical="bottom"/>
    </xf>
    <xf borderId="4" fillId="0" fontId="3" numFmtId="1" xfId="0" applyAlignment="1" applyBorder="1" applyFont="1" applyNumberFormat="1">
      <alignment horizontal="center" vertical="center"/>
    </xf>
    <xf borderId="4" fillId="8" fontId="10" numFmtId="0" xfId="0" applyAlignment="1" applyBorder="1" applyFont="1">
      <alignment horizontal="center"/>
    </xf>
    <xf borderId="4" fillId="7" fontId="7" numFmtId="0" xfId="0" applyAlignment="1" applyBorder="1" applyFont="1">
      <alignment horizontal="center"/>
    </xf>
    <xf borderId="4" fillId="7" fontId="3" numFmtId="1" xfId="0" applyAlignment="1" applyBorder="1" applyFont="1" applyNumberFormat="1">
      <alignment horizontal="center" vertical="center"/>
    </xf>
    <xf borderId="7" fillId="9" fontId="5" numFmtId="0" xfId="0" applyAlignment="1" applyBorder="1" applyFont="1">
      <alignment horizontal="center" vertical="bottom"/>
    </xf>
    <xf borderId="0" fillId="19" fontId="5" numFmtId="0" xfId="0" applyAlignment="1" applyFont="1">
      <alignment horizontal="center" readingOrder="0" vertical="bottom"/>
    </xf>
    <xf borderId="0" fillId="23" fontId="5" numFmtId="0" xfId="0" applyAlignment="1" applyFont="1">
      <alignment horizontal="center" vertical="bottom"/>
    </xf>
    <xf borderId="7" fillId="24" fontId="5" numFmtId="0" xfId="0" applyAlignment="1" applyBorder="1" applyFont="1">
      <alignment horizontal="center" readingOrder="0" vertical="bottom"/>
    </xf>
    <xf borderId="7" fillId="13" fontId="5" numFmtId="0" xfId="0" applyAlignment="1" applyBorder="1" applyFont="1">
      <alignment horizontal="center" readingOrder="0" vertical="bottom"/>
    </xf>
    <xf borderId="0" fillId="18" fontId="5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19" fontId="16" numFmtId="0" xfId="0" applyAlignment="1" applyFont="1">
      <alignment horizontal="center" vertical="bottom"/>
    </xf>
    <xf borderId="0" fillId="15" fontId="16" numFmtId="0" xfId="0" applyAlignment="1" applyFont="1">
      <alignment horizontal="center" vertical="bottom"/>
    </xf>
    <xf borderId="0" fillId="32" fontId="16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10" numFmtId="1" xfId="0" applyFont="1" applyNumberFormat="1"/>
    <xf borderId="0" fillId="0" fontId="10" numFmtId="1" xfId="0" applyAlignment="1" applyFont="1" applyNumberFormat="1">
      <alignment horizontal="center"/>
    </xf>
    <xf borderId="7" fillId="12" fontId="5" numFmtId="0" xfId="0" applyAlignment="1" applyBorder="1" applyFont="1">
      <alignment horizontal="center" readingOrder="0"/>
    </xf>
    <xf borderId="0" fillId="32" fontId="16" numFmtId="0" xfId="0" applyAlignment="1" applyFont="1">
      <alignment horizontal="center" readingOrder="0" vertical="bottom"/>
    </xf>
    <xf borderId="0" fillId="32" fontId="5" numFmtId="0" xfId="0" applyAlignment="1" applyFont="1">
      <alignment horizontal="center" vertical="bottom"/>
    </xf>
    <xf borderId="0" fillId="19" fontId="16" numFmtId="0" xfId="0" applyAlignment="1" applyFont="1">
      <alignment horizontal="center" readingOrder="0" vertical="bottom"/>
    </xf>
    <xf borderId="0" fillId="15" fontId="16" numFmtId="0" xfId="0" applyAlignment="1" applyFont="1">
      <alignment horizontal="center" readingOrder="0" vertical="bottom"/>
    </xf>
    <xf borderId="31" fillId="2" fontId="5" numFmtId="0" xfId="0" applyAlignment="1" applyBorder="1" applyFont="1">
      <alignment horizontal="center"/>
    </xf>
    <xf borderId="32" fillId="0" fontId="2" numFmtId="0" xfId="0" applyBorder="1" applyFont="1"/>
    <xf borderId="7" fillId="2" fontId="5" numFmtId="0" xfId="0" applyAlignment="1" applyBorder="1" applyFont="1">
      <alignment horizontal="center"/>
    </xf>
    <xf borderId="31" fillId="2" fontId="5" numFmtId="0" xfId="0" applyAlignment="1" applyBorder="1" applyFont="1">
      <alignment horizontal="center" shrinkToFit="0" wrapText="1"/>
    </xf>
    <xf borderId="0" fillId="0" fontId="7" numFmtId="1" xfId="0" applyAlignment="1" applyFont="1" applyNumberFormat="1">
      <alignment horizontal="center"/>
    </xf>
    <xf borderId="0" fillId="0" fontId="7" numFmtId="1" xfId="0" applyFont="1" applyNumberFormat="1"/>
    <xf borderId="7" fillId="3" fontId="5" numFmtId="1" xfId="0" applyAlignment="1" applyBorder="1" applyFont="1" applyNumberFormat="1">
      <alignment horizontal="center"/>
    </xf>
    <xf borderId="31" fillId="2" fontId="5" numFmtId="1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33" fillId="2" fontId="5" numFmtId="0" xfId="0" applyBorder="1" applyFont="1"/>
    <xf borderId="34" fillId="2" fontId="5" numFmtId="1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4" fillId="0" fontId="5" numFmtId="1" xfId="0" applyAlignment="1" applyBorder="1" applyFont="1" applyNumberForma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wrapText="1"/>
    </xf>
    <xf borderId="14" fillId="0" fontId="3" numFmtId="1" xfId="0" applyAlignment="1" applyBorder="1" applyFont="1" applyNumberFormat="1">
      <alignment horizontal="center" vertical="center"/>
    </xf>
    <xf borderId="7" fillId="2" fontId="5" numFmtId="0" xfId="0" applyBorder="1" applyFont="1"/>
    <xf borderId="31" fillId="2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10" fillId="0" fontId="4" numFmtId="1" xfId="0" applyAlignment="1" applyBorder="1" applyFont="1" applyNumberFormat="1">
      <alignment horizontal="center" readingOrder="0" vertical="center"/>
    </xf>
    <xf borderId="14" fillId="0" fontId="3" numFmtId="1" xfId="0" applyAlignment="1" applyBorder="1" applyFont="1" applyNumberFormat="1">
      <alignment horizontal="center" readingOrder="0" vertical="center"/>
    </xf>
    <xf borderId="5" fillId="3" fontId="3" numFmtId="1" xfId="0" applyAlignment="1" applyBorder="1" applyFont="1" applyNumberFormat="1">
      <alignment horizontal="center" readingOrder="0" vertical="center"/>
    </xf>
    <xf borderId="29" fillId="0" fontId="3" numFmtId="0" xfId="0" applyAlignment="1" applyBorder="1" applyFont="1">
      <alignment horizontal="center" readingOrder="0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29" fillId="0" fontId="3" numFmtId="1" xfId="0" applyAlignment="1" applyBorder="1" applyFont="1" applyNumberFormat="1">
      <alignment horizontal="center" readingOrder="0"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29" fillId="3" fontId="3" numFmtId="0" xfId="0" applyAlignment="1" applyBorder="1" applyFont="1">
      <alignment horizontal="center" vertical="center"/>
    </xf>
    <xf borderId="31" fillId="3" fontId="5" numFmtId="0" xfId="0" applyAlignment="1" applyBorder="1" applyFont="1">
      <alignment horizontal="center"/>
    </xf>
    <xf borderId="7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0" fontId="17" numFmtId="1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0" fillId="0" fontId="18" numFmtId="0" xfId="0" applyAlignment="1" applyFont="1">
      <alignment horizontal="center" vertical="center"/>
    </xf>
    <xf borderId="0" fillId="0" fontId="10" numFmtId="1" xfId="0" applyAlignment="1" applyFont="1" applyNumberFormat="1">
      <alignment horizontal="center" readingOrder="0"/>
    </xf>
    <xf borderId="0" fillId="0" fontId="18" numFmtId="0" xfId="0" applyAlignment="1" applyFont="1">
      <alignment horizontal="center"/>
    </xf>
    <xf borderId="0" fillId="0" fontId="19" numFmtId="1" xfId="0" applyAlignment="1" applyFont="1" applyNumberFormat="1">
      <alignment horizontal="center" readingOrder="0"/>
    </xf>
    <xf borderId="0" fillId="0" fontId="20" numFmtId="1" xfId="0" applyAlignment="1" applyFont="1" applyNumberFormat="1">
      <alignment horizontal="center" readingOrder="0"/>
    </xf>
    <xf borderId="0" fillId="0" fontId="20" numFmtId="1" xfId="0" applyAlignment="1" applyFont="1" applyNumberFormat="1">
      <alignment horizontal="center"/>
    </xf>
    <xf borderId="7" fillId="3" fontId="1" numFmtId="1" xfId="0" applyAlignment="1" applyBorder="1" applyFont="1" applyNumberFormat="1">
      <alignment horizontal="center"/>
    </xf>
    <xf borderId="0" fillId="33" fontId="21" numFmtId="0" xfId="0" applyAlignment="1" applyFill="1" applyFont="1">
      <alignment readingOrder="0"/>
    </xf>
    <xf borderId="0" fillId="33" fontId="22" numFmtId="1" xfId="0" applyAlignment="1" applyFont="1" applyNumberFormat="1">
      <alignment horizontal="center"/>
    </xf>
    <xf borderId="7" fillId="3" fontId="5" numFmtId="0" xfId="0" applyAlignment="1" applyBorder="1" applyFont="1">
      <alignment horizontal="center" readingOrder="0"/>
    </xf>
    <xf borderId="36" fillId="3" fontId="5" numFmtId="0" xfId="0" applyAlignment="1" applyBorder="1" applyFont="1">
      <alignment horizontal="center"/>
    </xf>
    <xf borderId="37" fillId="0" fontId="2" numFmtId="0" xfId="0" applyBorder="1" applyFont="1"/>
    <xf borderId="38" fillId="0" fontId="2" numFmtId="0" xfId="0" applyBorder="1" applyFont="1"/>
    <xf borderId="14" fillId="3" fontId="3" numFmtId="0" xfId="0" applyAlignment="1" applyBorder="1" applyFont="1">
      <alignment horizontal="center" shrinkToFit="0" vertical="center" wrapText="1"/>
    </xf>
    <xf borderId="22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5" fillId="4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/>
    </xf>
    <xf borderId="7" fillId="3" fontId="7" numFmtId="0" xfId="0" applyBorder="1" applyFont="1"/>
    <xf borderId="4" fillId="2" fontId="4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12" Type="http://customschemas.google.com/relationships/workbookmetadata" Target="metadata"/><Relationship Id="rId111" Type="http://schemas.openxmlformats.org/officeDocument/2006/relationships/externalLink" Target="externalLinks/externalLink1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Acionamento versus 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'Resumo Anual'!$B$18:$O$18</c:f>
            </c:strRef>
          </c:cat>
          <c:val>
            <c:numRef>
              <c:f>'Resumo Anual'!$B$19:$O$19</c:f>
              <c:numCache/>
            </c:numRef>
          </c:val>
        </c:ser>
        <c:axId val="18368042"/>
        <c:axId val="279463214"/>
      </c:barChart>
      <c:catAx>
        <c:axId val="18368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463214"/>
      </c:catAx>
      <c:valAx>
        <c:axId val="279463214"/>
        <c:scaling>
          <c:orientation val="minMax"/>
          <c:max val="2700.0"/>
        </c:scaling>
        <c:delete val="0"/>
        <c:axPos val="l"/>
        <c:majorGridlines>
          <c:spPr>
            <a:ln>
              <a:solidFill>
                <a:srgbClr val="6AA84F"/>
              </a:solidFill>
            </a:ln>
          </c:spPr>
        </c:majorGridlines>
        <c:minorGridlines>
          <c:spPr>
            <a:ln>
              <a:solidFill>
                <a:srgbClr val="D9EAD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Acionamento</a:t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804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Gráfico de Acionamento por CIA</a:t>
            </a:r>
          </a:p>
        </c:rich>
      </c:tx>
      <c:overlay val="0"/>
    </c:title>
    <c:plotArea>
      <c:layout>
        <c:manualLayout>
          <c:xMode val="edge"/>
          <c:yMode val="edge"/>
          <c:x val="0.06965095560238067"/>
          <c:y val="0.16111280229562613"/>
          <c:w val="0.9096917674023143"/>
          <c:h val="0.5854440506039907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'Resumo Anual por CIA'!$B$17:$Z$17</c:f>
            </c:strRef>
          </c:cat>
          <c:val>
            <c:numRef>
              <c:f>'Resumo Anual por CIA'!$B$18:$Z$18</c:f>
              <c:numCache/>
            </c:numRef>
          </c:val>
        </c:ser>
        <c:axId val="1131455916"/>
        <c:axId val="1826994061"/>
      </c:barChart>
      <c:catAx>
        <c:axId val="1131455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6994061"/>
      </c:catAx>
      <c:valAx>
        <c:axId val="1826994061"/>
        <c:scaling>
          <c:orientation val="minMax"/>
          <c:max val="4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1455916"/>
      </c:valAx>
    </c:plotArea>
    <c:plotVisOnly val="1"/>
  </c:chart>
</c:chartSpace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9525</xdr:rowOff>
    </xdr:from>
    <xdr:ext cx="9934575" cy="4076700"/>
    <xdr:graphicFrame>
      <xdr:nvGraphicFramePr>
        <xdr:cNvPr id="140734347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19</xdr:row>
      <xdr:rowOff>104775</xdr:rowOff>
    </xdr:from>
    <xdr:ext cx="6762750" cy="2924175"/>
    <xdr:graphicFrame>
      <xdr:nvGraphicFramePr>
        <xdr:cNvPr id="19625166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e530bae43bddfff2/Addvalora/Acionamentos%20f&#233;ria%20Carol/Planilha%20acionamento%2020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o Anual"/>
      <sheetName val="Resumo Anual por CIA"/>
      <sheetName val="Resumo mensal por CIA"/>
      <sheetName val="Janeiro 2018"/>
      <sheetName val="Fevereiro 2018"/>
      <sheetName val="Março 2018"/>
      <sheetName val="Abril 2018"/>
      <sheetName val="Maio 2018"/>
      <sheetName val="Junho 2018"/>
      <sheetName val="Julho 2018"/>
      <sheetName val="Agosto 2018"/>
      <sheetName val="Setembro 2018"/>
      <sheetName val="Outubro 2018"/>
      <sheetName val="Novembro 2018"/>
      <sheetName val="Dezembro 2018"/>
      <sheetName val="Janeiro 2019"/>
      <sheetName val="Fevereiro 2019"/>
      <sheetName val="Março 2019"/>
      <sheetName val="Abril 2019"/>
      <sheetName val="Maio 2019"/>
      <sheetName val="Junho 2019"/>
      <sheetName val="Julho 2019"/>
      <sheetName val="Setembro 2019"/>
      <sheetName val="Agosto 2019"/>
      <sheetName val="Novembro 2019"/>
      <sheetName val="Outubro 2019"/>
      <sheetName val="Resumo Estado e Ramo"/>
      <sheetName val="Dezembro 2019"/>
      <sheetName val="Janeiro 2020"/>
      <sheetName val="Fevereiro 2020"/>
      <sheetName val="Março 2020"/>
      <sheetName val="Abril 2020"/>
      <sheetName val="Maio 2020"/>
      <sheetName val="Junho 2020"/>
      <sheetName val="Julho 2020"/>
      <sheetName val="Reaberturas"/>
      <sheetName val="Agosto 2020"/>
      <sheetName val="Setembro 2020"/>
      <sheetName val="Outubro 2020"/>
      <sheetName val="Novembro 2020"/>
      <sheetName val="Dezembro 2020"/>
      <sheetName val="Janeiro 2021"/>
      <sheetName val="Fevereiro 2021"/>
      <sheetName val="Março 2021"/>
      <sheetName val="Abril 2021"/>
      <sheetName val="Maio 2021"/>
      <sheetName val="Junho 2021"/>
      <sheetName val="Julho 2021"/>
      <sheetName val="Agosto 2021"/>
      <sheetName val="Setembro 2021"/>
      <sheetName val="Outubro 2021"/>
      <sheetName val="Novembro 2021"/>
      <sheetName val="Dezembro 2021"/>
      <sheetName val="Sinistros por regula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6.71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9.14"/>
    <col customWidth="1" min="15" max="15" width="9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6"/>
    </row>
    <row r="3" ht="12.75" customHeight="1">
      <c r="A3" s="7" t="s">
        <v>15</v>
      </c>
      <c r="B3" s="8"/>
      <c r="C3" s="8"/>
      <c r="D3" s="8">
        <v>3.0</v>
      </c>
      <c r="E3" s="8"/>
      <c r="F3" s="8"/>
      <c r="G3" s="8"/>
      <c r="H3" s="8"/>
      <c r="I3" s="8"/>
      <c r="J3" s="8"/>
      <c r="K3" s="8"/>
      <c r="L3" s="8"/>
      <c r="M3" s="8"/>
      <c r="N3" s="9">
        <f t="shared" ref="N3:N21" si="1">SUM(B3:M3)</f>
        <v>3</v>
      </c>
      <c r="O3" s="10">
        <f t="shared" ref="O3:O21" si="2">N3/$N$22</f>
        <v>0.05</v>
      </c>
    </row>
    <row r="4" ht="12.75" customHeight="1">
      <c r="A4" s="7" t="s">
        <v>16</v>
      </c>
      <c r="B4" s="8"/>
      <c r="C4" s="8"/>
      <c r="D4" s="8"/>
      <c r="E4" s="8"/>
      <c r="F4" s="8"/>
      <c r="G4" s="8"/>
      <c r="H4" s="8"/>
      <c r="I4" s="8"/>
      <c r="J4" s="8"/>
      <c r="K4" s="8">
        <v>2.0</v>
      </c>
      <c r="L4" s="8"/>
      <c r="M4" s="8"/>
      <c r="N4" s="9">
        <f t="shared" si="1"/>
        <v>2</v>
      </c>
      <c r="O4" s="10">
        <f t="shared" si="2"/>
        <v>0.03333333333</v>
      </c>
    </row>
    <row r="5" ht="12.75" customHeight="1">
      <c r="A5" s="7" t="s">
        <v>17</v>
      </c>
      <c r="B5" s="8">
        <v>1.0</v>
      </c>
      <c r="C5" s="8"/>
      <c r="D5" s="8">
        <v>2.0</v>
      </c>
      <c r="E5" s="8"/>
      <c r="F5" s="8"/>
      <c r="G5" s="8"/>
      <c r="H5" s="8"/>
      <c r="I5" s="8"/>
      <c r="J5" s="8"/>
      <c r="K5" s="8"/>
      <c r="L5" s="8"/>
      <c r="M5" s="8"/>
      <c r="N5" s="9">
        <f t="shared" si="1"/>
        <v>3</v>
      </c>
      <c r="O5" s="10">
        <f t="shared" si="2"/>
        <v>0.05</v>
      </c>
    </row>
    <row r="6" ht="12.75" customHeight="1">
      <c r="A6" s="7" t="s">
        <v>18</v>
      </c>
      <c r="B6" s="8">
        <v>1.0</v>
      </c>
      <c r="C6" s="8"/>
      <c r="D6" s="8">
        <v>2.0</v>
      </c>
      <c r="E6" s="8"/>
      <c r="F6" s="8"/>
      <c r="G6" s="8"/>
      <c r="H6" s="8"/>
      <c r="I6" s="8"/>
      <c r="J6" s="8"/>
      <c r="K6" s="8"/>
      <c r="L6" s="8"/>
      <c r="M6" s="8"/>
      <c r="N6" s="9">
        <f t="shared" si="1"/>
        <v>3</v>
      </c>
      <c r="O6" s="10">
        <f t="shared" si="2"/>
        <v>0.05</v>
      </c>
    </row>
    <row r="7" ht="12.75" customHeight="1">
      <c r="A7" s="7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>
        <f t="shared" si="1"/>
        <v>0</v>
      </c>
      <c r="O7" s="10">
        <f t="shared" si="2"/>
        <v>0</v>
      </c>
    </row>
    <row r="8" ht="12.75" customHeight="1">
      <c r="A8" s="7" t="s">
        <v>20</v>
      </c>
      <c r="B8" s="8"/>
      <c r="C8" s="8"/>
      <c r="D8" s="8">
        <v>4.0</v>
      </c>
      <c r="E8" s="8"/>
      <c r="F8" s="8"/>
      <c r="G8" s="8"/>
      <c r="H8" s="8"/>
      <c r="I8" s="8"/>
      <c r="J8" s="8"/>
      <c r="K8" s="8"/>
      <c r="L8" s="8"/>
      <c r="M8" s="8"/>
      <c r="N8" s="9">
        <f t="shared" si="1"/>
        <v>4</v>
      </c>
      <c r="O8" s="10">
        <f t="shared" si="2"/>
        <v>0.06666666667</v>
      </c>
    </row>
    <row r="9" ht="12.75" customHeight="1">
      <c r="A9" s="7" t="s">
        <v>21</v>
      </c>
      <c r="B9" s="8"/>
      <c r="C9" s="8"/>
      <c r="D9" s="8">
        <v>3.0</v>
      </c>
      <c r="E9" s="8"/>
      <c r="F9" s="8"/>
      <c r="G9" s="8"/>
      <c r="H9" s="8"/>
      <c r="I9" s="8"/>
      <c r="J9" s="8"/>
      <c r="K9" s="8"/>
      <c r="L9" s="8"/>
      <c r="M9" s="8"/>
      <c r="N9" s="9">
        <f t="shared" si="1"/>
        <v>3</v>
      </c>
      <c r="O9" s="10">
        <f t="shared" si="2"/>
        <v>0.05</v>
      </c>
    </row>
    <row r="10" ht="12.75" customHeight="1">
      <c r="A10" s="7" t="s">
        <v>22</v>
      </c>
      <c r="B10" s="8"/>
      <c r="C10" s="8"/>
      <c r="D10" s="8">
        <v>3.0</v>
      </c>
      <c r="E10" s="8"/>
      <c r="F10" s="8">
        <v>2.0</v>
      </c>
      <c r="G10" s="8"/>
      <c r="H10" s="8"/>
      <c r="I10" s="8"/>
      <c r="J10" s="8"/>
      <c r="K10" s="8"/>
      <c r="L10" s="8"/>
      <c r="M10" s="8"/>
      <c r="N10" s="9">
        <f t="shared" si="1"/>
        <v>5</v>
      </c>
      <c r="O10" s="10">
        <f t="shared" si="2"/>
        <v>0.08333333333</v>
      </c>
    </row>
    <row r="11" ht="12.75" customHeight="1">
      <c r="A11" s="7" t="s">
        <v>23</v>
      </c>
      <c r="B11" s="8"/>
      <c r="C11" s="8"/>
      <c r="D11" s="8">
        <v>4.0</v>
      </c>
      <c r="E11" s="8"/>
      <c r="F11" s="8"/>
      <c r="G11" s="8"/>
      <c r="H11" s="8"/>
      <c r="I11" s="8"/>
      <c r="J11" s="8"/>
      <c r="K11" s="8"/>
      <c r="L11" s="8"/>
      <c r="M11" s="8"/>
      <c r="N11" s="9">
        <f t="shared" si="1"/>
        <v>4</v>
      </c>
      <c r="O11" s="10">
        <f t="shared" si="2"/>
        <v>0.06666666667</v>
      </c>
    </row>
    <row r="12" ht="12.75" customHeight="1">
      <c r="A12" s="7" t="s">
        <v>24</v>
      </c>
      <c r="B12" s="8"/>
      <c r="C12" s="8"/>
      <c r="D12" s="8">
        <v>6.0</v>
      </c>
      <c r="E12" s="8"/>
      <c r="F12" s="8"/>
      <c r="G12" s="8"/>
      <c r="H12" s="8"/>
      <c r="I12" s="8"/>
      <c r="J12" s="8"/>
      <c r="K12" s="8"/>
      <c r="L12" s="8"/>
      <c r="M12" s="8"/>
      <c r="N12" s="9">
        <f t="shared" si="1"/>
        <v>6</v>
      </c>
      <c r="O12" s="10">
        <f t="shared" si="2"/>
        <v>0.1</v>
      </c>
    </row>
    <row r="13" ht="12.75" customHeight="1">
      <c r="A13" s="7" t="s">
        <v>25</v>
      </c>
      <c r="B13" s="8"/>
      <c r="C13" s="8"/>
      <c r="D13" s="8">
        <v>1.0</v>
      </c>
      <c r="E13" s="8"/>
      <c r="F13" s="8"/>
      <c r="G13" s="8"/>
      <c r="H13" s="8"/>
      <c r="I13" s="8"/>
      <c r="J13" s="8"/>
      <c r="K13" s="8"/>
      <c r="L13" s="8"/>
      <c r="M13" s="8"/>
      <c r="N13" s="9">
        <f t="shared" si="1"/>
        <v>1</v>
      </c>
      <c r="O13" s="10">
        <f t="shared" si="2"/>
        <v>0.01666666667</v>
      </c>
    </row>
    <row r="14" ht="12.75" customHeight="1">
      <c r="A14" s="7" t="s">
        <v>26</v>
      </c>
      <c r="B14" s="8"/>
      <c r="C14" s="8"/>
      <c r="D14" s="8">
        <v>3.0</v>
      </c>
      <c r="E14" s="8"/>
      <c r="F14" s="8"/>
      <c r="G14" s="8"/>
      <c r="H14" s="8"/>
      <c r="I14" s="8"/>
      <c r="J14" s="8"/>
      <c r="K14" s="8"/>
      <c r="L14" s="8"/>
      <c r="M14" s="8"/>
      <c r="N14" s="9">
        <f t="shared" si="1"/>
        <v>3</v>
      </c>
      <c r="O14" s="10">
        <f t="shared" si="2"/>
        <v>0.05</v>
      </c>
    </row>
    <row r="15" ht="12.75" customHeight="1">
      <c r="A15" s="7" t="s">
        <v>27</v>
      </c>
      <c r="B15" s="8"/>
      <c r="C15" s="8"/>
      <c r="D15" s="8">
        <v>3.0</v>
      </c>
      <c r="E15" s="8"/>
      <c r="F15" s="8"/>
      <c r="G15" s="8"/>
      <c r="H15" s="8"/>
      <c r="I15" s="8"/>
      <c r="J15" s="8"/>
      <c r="K15" s="8"/>
      <c r="L15" s="8"/>
      <c r="M15" s="8"/>
      <c r="N15" s="9">
        <f t="shared" si="1"/>
        <v>3</v>
      </c>
      <c r="O15" s="10">
        <f t="shared" si="2"/>
        <v>0.05</v>
      </c>
    </row>
    <row r="16" ht="12.75" customHeight="1">
      <c r="A16" s="7" t="s">
        <v>28</v>
      </c>
      <c r="B16" s="8"/>
      <c r="C16" s="8"/>
      <c r="D16" s="8">
        <v>4.0</v>
      </c>
      <c r="E16" s="8">
        <v>1.0</v>
      </c>
      <c r="F16" s="8"/>
      <c r="G16" s="8"/>
      <c r="H16" s="8"/>
      <c r="I16" s="8"/>
      <c r="J16" s="8"/>
      <c r="K16" s="8"/>
      <c r="L16" s="8"/>
      <c r="M16" s="8"/>
      <c r="N16" s="9">
        <f t="shared" si="1"/>
        <v>5</v>
      </c>
      <c r="O16" s="10">
        <f t="shared" si="2"/>
        <v>0.08333333333</v>
      </c>
    </row>
    <row r="17" ht="12.75" customHeight="1">
      <c r="A17" s="7" t="s">
        <v>29</v>
      </c>
      <c r="B17" s="8">
        <v>2.0</v>
      </c>
      <c r="C17" s="8"/>
      <c r="D17" s="8">
        <v>1.0</v>
      </c>
      <c r="E17" s="8"/>
      <c r="F17" s="8"/>
      <c r="G17" s="8"/>
      <c r="H17" s="8"/>
      <c r="I17" s="8"/>
      <c r="J17" s="8"/>
      <c r="K17" s="8"/>
      <c r="L17" s="8"/>
      <c r="M17" s="8"/>
      <c r="N17" s="9">
        <f t="shared" si="1"/>
        <v>3</v>
      </c>
      <c r="O17" s="10">
        <f t="shared" si="2"/>
        <v>0.05</v>
      </c>
    </row>
    <row r="18" ht="12.75" customHeight="1">
      <c r="A18" s="7" t="s">
        <v>30</v>
      </c>
      <c r="B18" s="8"/>
      <c r="C18" s="8"/>
      <c r="D18" s="8">
        <v>3.0</v>
      </c>
      <c r="E18" s="8"/>
      <c r="F18" s="8"/>
      <c r="G18" s="8"/>
      <c r="H18" s="8"/>
      <c r="I18" s="8"/>
      <c r="J18" s="8"/>
      <c r="K18" s="8"/>
      <c r="L18" s="8"/>
      <c r="M18" s="8"/>
      <c r="N18" s="9">
        <f t="shared" si="1"/>
        <v>3</v>
      </c>
      <c r="O18" s="10">
        <f t="shared" si="2"/>
        <v>0.05</v>
      </c>
    </row>
    <row r="19" ht="12.75" customHeight="1">
      <c r="A19" s="7" t="s">
        <v>31</v>
      </c>
      <c r="B19" s="8">
        <v>1.0</v>
      </c>
      <c r="C19" s="8"/>
      <c r="D19" s="8">
        <v>1.0</v>
      </c>
      <c r="E19" s="8"/>
      <c r="F19" s="8"/>
      <c r="G19" s="8"/>
      <c r="H19" s="8"/>
      <c r="I19" s="8"/>
      <c r="J19" s="8">
        <v>4.0</v>
      </c>
      <c r="K19" s="8"/>
      <c r="L19" s="8"/>
      <c r="M19" s="8"/>
      <c r="N19" s="9">
        <f t="shared" si="1"/>
        <v>6</v>
      </c>
      <c r="O19" s="10">
        <f t="shared" si="2"/>
        <v>0.1</v>
      </c>
    </row>
    <row r="20" ht="12.75" customHeight="1">
      <c r="A20" s="7" t="s">
        <v>32</v>
      </c>
      <c r="B20" s="8">
        <v>1.0</v>
      </c>
      <c r="C20" s="8"/>
      <c r="D20" s="8">
        <v>2.0</v>
      </c>
      <c r="E20" s="8"/>
      <c r="F20" s="8"/>
      <c r="G20" s="8"/>
      <c r="H20" s="8"/>
      <c r="I20" s="8"/>
      <c r="J20" s="8"/>
      <c r="K20" s="8"/>
      <c r="L20" s="8"/>
      <c r="M20" s="8"/>
      <c r="N20" s="9">
        <f t="shared" si="1"/>
        <v>3</v>
      </c>
      <c r="O20" s="10">
        <f t="shared" si="2"/>
        <v>0.05</v>
      </c>
    </row>
    <row r="21" ht="12.75" customHeight="1">
      <c r="A21" s="7" t="s">
        <v>33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>
        <f t="shared" si="1"/>
        <v>0</v>
      </c>
      <c r="O21" s="10">
        <f t="shared" si="2"/>
        <v>0</v>
      </c>
    </row>
    <row r="22" ht="12.75" customHeight="1">
      <c r="A22" s="4" t="s">
        <v>34</v>
      </c>
      <c r="B22" s="11">
        <f t="shared" ref="B22:M22" si="3">SUM(B3:B21)</f>
        <v>6</v>
      </c>
      <c r="C22" s="11">
        <f t="shared" si="3"/>
        <v>0</v>
      </c>
      <c r="D22" s="11">
        <f t="shared" si="3"/>
        <v>45</v>
      </c>
      <c r="E22" s="11">
        <f t="shared" si="3"/>
        <v>1</v>
      </c>
      <c r="F22" s="11">
        <f t="shared" si="3"/>
        <v>2</v>
      </c>
      <c r="G22" s="11">
        <f t="shared" si="3"/>
        <v>0</v>
      </c>
      <c r="H22" s="11">
        <f t="shared" si="3"/>
        <v>0</v>
      </c>
      <c r="I22" s="11">
        <f t="shared" si="3"/>
        <v>0</v>
      </c>
      <c r="J22" s="11">
        <f t="shared" si="3"/>
        <v>4</v>
      </c>
      <c r="K22" s="11">
        <f t="shared" si="3"/>
        <v>2</v>
      </c>
      <c r="L22" s="11">
        <f t="shared" si="3"/>
        <v>0</v>
      </c>
      <c r="M22" s="11">
        <f t="shared" si="3"/>
        <v>0</v>
      </c>
      <c r="N22" s="11">
        <f t="shared" ref="N22:O22" si="4">SUM(N2:N20)</f>
        <v>60</v>
      </c>
      <c r="O22" s="12">
        <f t="shared" si="4"/>
        <v>1</v>
      </c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2.75" customHeight="1">
      <c r="A24" s="14" t="s">
        <v>35</v>
      </c>
      <c r="B24" s="4" t="s">
        <v>36</v>
      </c>
      <c r="C24" s="4" t="s">
        <v>37</v>
      </c>
      <c r="D24" s="4" t="s">
        <v>38</v>
      </c>
      <c r="E24" s="4" t="s">
        <v>39</v>
      </c>
      <c r="F24" s="15" t="s">
        <v>40</v>
      </c>
      <c r="G24" s="4" t="s">
        <v>41</v>
      </c>
      <c r="H24" s="4" t="s">
        <v>42</v>
      </c>
      <c r="I24" s="15" t="s">
        <v>43</v>
      </c>
      <c r="J24" s="15" t="s">
        <v>44</v>
      </c>
      <c r="K24" s="15" t="s">
        <v>45</v>
      </c>
      <c r="L24" s="15" t="s">
        <v>46</v>
      </c>
      <c r="M24" s="4" t="s">
        <v>47</v>
      </c>
      <c r="N24" s="13"/>
      <c r="O24" s="13"/>
    </row>
    <row r="25" ht="12.75" customHeight="1">
      <c r="A25" s="16" t="s">
        <v>14</v>
      </c>
      <c r="B25" s="17">
        <f t="shared" ref="B25:M25" si="5">B48</f>
        <v>13</v>
      </c>
      <c r="C25" s="17">
        <f t="shared" si="5"/>
        <v>2</v>
      </c>
      <c r="D25" s="17">
        <f t="shared" si="5"/>
        <v>18</v>
      </c>
      <c r="E25" s="17">
        <f t="shared" si="5"/>
        <v>1</v>
      </c>
      <c r="F25" s="17">
        <f t="shared" si="5"/>
        <v>10</v>
      </c>
      <c r="G25" s="17">
        <f t="shared" si="5"/>
        <v>1</v>
      </c>
      <c r="H25" s="17">
        <f t="shared" si="5"/>
        <v>0</v>
      </c>
      <c r="I25" s="17">
        <f t="shared" si="5"/>
        <v>0</v>
      </c>
      <c r="J25" s="17">
        <f t="shared" si="5"/>
        <v>1</v>
      </c>
      <c r="K25" s="17">
        <f t="shared" si="5"/>
        <v>0</v>
      </c>
      <c r="L25" s="17">
        <f t="shared" si="5"/>
        <v>2</v>
      </c>
      <c r="M25" s="17">
        <f t="shared" si="5"/>
        <v>12</v>
      </c>
      <c r="N25" s="13"/>
      <c r="O25" s="13"/>
    </row>
    <row r="26" ht="12.75" customHeight="1">
      <c r="A26" s="18" t="s">
        <v>48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0"/>
      <c r="N26" s="13"/>
      <c r="O26" s="13"/>
    </row>
    <row r="27" ht="12.75" customHeight="1">
      <c r="A27" s="21" t="s">
        <v>49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</row>
    <row r="28" ht="12.75" customHeight="1">
      <c r="A28" s="21" t="s">
        <v>50</v>
      </c>
      <c r="B28" s="21"/>
      <c r="C28" s="21">
        <v>1.0</v>
      </c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</row>
    <row r="29" ht="12.75" customHeight="1">
      <c r="A29" s="21" t="s">
        <v>51</v>
      </c>
      <c r="B29" s="22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</row>
    <row r="30" ht="12.75" customHeight="1">
      <c r="A30" s="21" t="s">
        <v>52</v>
      </c>
      <c r="B30" s="21">
        <v>1.0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>
        <v>1.0</v>
      </c>
      <c r="N30" s="13"/>
      <c r="O30" s="13"/>
    </row>
    <row r="31" ht="12.75" customHeight="1">
      <c r="A31" s="21" t="s">
        <v>53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</row>
    <row r="32" ht="12.75" customHeight="1">
      <c r="A32" s="21" t="s">
        <v>54</v>
      </c>
      <c r="B32" s="21"/>
      <c r="C32" s="21"/>
      <c r="D32" s="21"/>
      <c r="E32" s="21"/>
      <c r="F32" s="21">
        <v>4.0</v>
      </c>
      <c r="G32" s="21"/>
      <c r="H32" s="21"/>
      <c r="I32" s="21"/>
      <c r="J32" s="21"/>
      <c r="K32" s="21"/>
      <c r="L32" s="21"/>
      <c r="M32" s="21"/>
      <c r="N32" s="13"/>
      <c r="O32" s="13"/>
    </row>
    <row r="33" ht="12.75" customHeight="1">
      <c r="A33" s="21" t="s">
        <v>55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</row>
    <row r="34" ht="12.75" customHeight="1">
      <c r="A34" s="21" t="s">
        <v>56</v>
      </c>
      <c r="B34" s="21">
        <v>3.0</v>
      </c>
      <c r="C34" s="21"/>
      <c r="D34" s="21">
        <v>1.0</v>
      </c>
      <c r="E34" s="21"/>
      <c r="F34" s="21"/>
      <c r="G34" s="21"/>
      <c r="H34" s="21"/>
      <c r="I34" s="21"/>
      <c r="J34" s="21">
        <v>1.0</v>
      </c>
      <c r="K34" s="21"/>
      <c r="L34" s="21"/>
      <c r="M34" s="21">
        <v>3.0</v>
      </c>
      <c r="N34" s="13"/>
      <c r="O34" s="13"/>
    </row>
    <row r="35" ht="12.75" customHeight="1">
      <c r="A35" s="21" t="s">
        <v>57</v>
      </c>
      <c r="B35" s="21"/>
      <c r="C35" s="21"/>
      <c r="D35" s="21"/>
      <c r="E35" s="21">
        <v>1.0</v>
      </c>
      <c r="F35" s="21"/>
      <c r="G35" s="21"/>
      <c r="H35" s="21"/>
      <c r="I35" s="21"/>
      <c r="J35" s="21"/>
      <c r="K35" s="21"/>
      <c r="L35" s="21"/>
      <c r="M35" s="21"/>
      <c r="N35" s="13"/>
      <c r="O35" s="13"/>
    </row>
    <row r="36" ht="12.75" customHeight="1">
      <c r="A36" s="21" t="s">
        <v>58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</row>
    <row r="37" ht="12.75" customHeight="1">
      <c r="A37" s="21" t="s">
        <v>59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</row>
    <row r="38" ht="12.75" customHeight="1">
      <c r="A38" s="21" t="s">
        <v>60</v>
      </c>
      <c r="B38" s="21"/>
      <c r="C38" s="21"/>
      <c r="D38" s="21"/>
      <c r="E38" s="21"/>
      <c r="F38" s="21">
        <v>2.0</v>
      </c>
      <c r="G38" s="21"/>
      <c r="H38" s="21"/>
      <c r="I38" s="21"/>
      <c r="J38" s="21"/>
      <c r="K38" s="21"/>
      <c r="L38" s="21"/>
      <c r="M38" s="21"/>
      <c r="N38" s="13"/>
      <c r="O38" s="13"/>
    </row>
    <row r="39" ht="12.75" customHeight="1">
      <c r="A39" s="21" t="s">
        <v>61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</row>
    <row r="40" ht="12.75" customHeight="1">
      <c r="A40" s="21" t="s">
        <v>62</v>
      </c>
      <c r="B40" s="21"/>
      <c r="C40" s="21"/>
      <c r="D40" s="21">
        <v>1.0</v>
      </c>
      <c r="E40" s="21"/>
      <c r="F40" s="21">
        <v>1.0</v>
      </c>
      <c r="G40" s="21"/>
      <c r="H40" s="21"/>
      <c r="I40" s="21"/>
      <c r="J40" s="21"/>
      <c r="K40" s="21"/>
      <c r="L40" s="21"/>
      <c r="M40" s="21"/>
      <c r="N40" s="13"/>
      <c r="O40" s="13"/>
    </row>
    <row r="41" ht="12.75" customHeight="1">
      <c r="A41" s="21" t="s">
        <v>63</v>
      </c>
      <c r="B41" s="21"/>
      <c r="C41" s="21"/>
      <c r="D41" s="21">
        <v>7.0</v>
      </c>
      <c r="E41" s="21"/>
      <c r="F41" s="21">
        <v>1.0</v>
      </c>
      <c r="G41" s="21"/>
      <c r="H41" s="21"/>
      <c r="I41" s="21"/>
      <c r="J41" s="21"/>
      <c r="K41" s="21"/>
      <c r="L41" s="21"/>
      <c r="M41" s="21"/>
      <c r="N41" s="13"/>
      <c r="O41" s="13"/>
    </row>
    <row r="42" ht="12.75" customHeight="1">
      <c r="A42" s="21" t="s">
        <v>64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</row>
    <row r="43" ht="12.75" customHeight="1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</row>
    <row r="44" ht="12.75" customHeight="1">
      <c r="A44" s="21" t="s">
        <v>66</v>
      </c>
      <c r="B44" s="21">
        <v>1.0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</row>
    <row r="45" ht="12.75" customHeight="1">
      <c r="A45" s="21" t="s">
        <v>67</v>
      </c>
      <c r="B45" s="21"/>
      <c r="C45" s="21"/>
      <c r="D45" s="21">
        <v>2.0</v>
      </c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</row>
    <row r="46" ht="12.7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3"/>
      <c r="O46" s="13"/>
    </row>
    <row r="47" ht="12.75" customHeight="1">
      <c r="A47" s="21" t="s">
        <v>69</v>
      </c>
      <c r="B47" s="21">
        <v>8.0</v>
      </c>
      <c r="C47" s="21">
        <v>1.0</v>
      </c>
      <c r="D47" s="21">
        <v>7.0</v>
      </c>
      <c r="E47" s="21"/>
      <c r="F47" s="21">
        <v>2.0</v>
      </c>
      <c r="G47" s="21">
        <v>1.0</v>
      </c>
      <c r="H47" s="21"/>
      <c r="I47" s="21"/>
      <c r="J47" s="21"/>
      <c r="K47" s="21"/>
      <c r="L47" s="21">
        <v>2.0</v>
      </c>
      <c r="M47" s="21">
        <v>7.0</v>
      </c>
      <c r="N47" s="13"/>
      <c r="O47" s="13"/>
    </row>
    <row r="48" ht="12.75" customHeight="1">
      <c r="A48" s="4" t="s">
        <v>14</v>
      </c>
      <c r="B48" s="4">
        <f t="shared" ref="B48:M48" si="6">SUM(B27:B47)</f>
        <v>13</v>
      </c>
      <c r="C48" s="4">
        <f t="shared" si="6"/>
        <v>2</v>
      </c>
      <c r="D48" s="4">
        <f t="shared" si="6"/>
        <v>18</v>
      </c>
      <c r="E48" s="4">
        <f t="shared" si="6"/>
        <v>1</v>
      </c>
      <c r="F48" s="4">
        <f t="shared" si="6"/>
        <v>10</v>
      </c>
      <c r="G48" s="4">
        <f t="shared" si="6"/>
        <v>1</v>
      </c>
      <c r="H48" s="4">
        <f t="shared" si="6"/>
        <v>0</v>
      </c>
      <c r="I48" s="4">
        <f t="shared" si="6"/>
        <v>0</v>
      </c>
      <c r="J48" s="4">
        <f t="shared" si="6"/>
        <v>1</v>
      </c>
      <c r="K48" s="4">
        <f t="shared" si="6"/>
        <v>0</v>
      </c>
      <c r="L48" s="4">
        <f t="shared" si="6"/>
        <v>2</v>
      </c>
      <c r="M48" s="4">
        <f t="shared" si="6"/>
        <v>12</v>
      </c>
      <c r="N48" s="13"/>
      <c r="O48" s="13">
        <f>B48+C48+D48+E48+F48+G48+H48+I48+J48+K48+L48+M48</f>
        <v>60</v>
      </c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O1"/>
    <mergeCell ref="A26:M26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6.71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9.14"/>
    <col customWidth="1" min="15" max="15" width="8.29"/>
    <col customWidth="1" min="16" max="16" width="5.14"/>
    <col customWidth="1" min="17" max="17" width="8.86"/>
  </cols>
  <sheetData>
    <row r="1" ht="12.75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3"/>
      <c r="Q1" s="1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6"/>
      <c r="P2" s="13"/>
      <c r="Q2" s="13"/>
    </row>
    <row r="3" ht="12.75" customHeight="1">
      <c r="A3" s="7" t="s">
        <v>15</v>
      </c>
      <c r="B3" s="8"/>
      <c r="C3" s="8"/>
      <c r="D3" s="8">
        <v>3.0</v>
      </c>
      <c r="E3" s="8"/>
      <c r="F3" s="8"/>
      <c r="G3" s="8"/>
      <c r="H3" s="8"/>
      <c r="I3" s="8"/>
      <c r="J3" s="8"/>
      <c r="K3" s="8"/>
      <c r="L3" s="8"/>
      <c r="M3" s="8"/>
      <c r="N3" s="9">
        <f t="shared" ref="N3:N19" si="1">SUM(B3:M3)</f>
        <v>3</v>
      </c>
      <c r="O3" s="10">
        <f t="shared" ref="O3:O19" si="2">N3/$N$20</f>
        <v>0.05084745763</v>
      </c>
      <c r="P3" s="13"/>
      <c r="Q3" s="13"/>
    </row>
    <row r="4" ht="12.75" customHeight="1">
      <c r="A4" s="7" t="s">
        <v>16</v>
      </c>
      <c r="B4" s="8"/>
      <c r="C4" s="8"/>
      <c r="D4" s="8"/>
      <c r="E4" s="8"/>
      <c r="F4" s="8"/>
      <c r="G4" s="8"/>
      <c r="H4" s="8"/>
      <c r="I4" s="8"/>
      <c r="J4" s="8"/>
      <c r="K4" s="8">
        <v>1.0</v>
      </c>
      <c r="L4" s="8"/>
      <c r="M4" s="8"/>
      <c r="N4" s="9">
        <f t="shared" si="1"/>
        <v>1</v>
      </c>
      <c r="O4" s="10">
        <f t="shared" si="2"/>
        <v>0.01694915254</v>
      </c>
      <c r="P4" s="13"/>
      <c r="Q4" s="13"/>
    </row>
    <row r="5" ht="12.75" customHeight="1">
      <c r="A5" s="7" t="s">
        <v>17</v>
      </c>
      <c r="B5" s="8">
        <v>1.0</v>
      </c>
      <c r="C5" s="8"/>
      <c r="D5" s="8">
        <v>2.0</v>
      </c>
      <c r="E5" s="8"/>
      <c r="F5" s="8">
        <v>7.0</v>
      </c>
      <c r="G5" s="8"/>
      <c r="H5" s="8"/>
      <c r="I5" s="8"/>
      <c r="J5" s="8"/>
      <c r="K5" s="8"/>
      <c r="L5" s="8"/>
      <c r="M5" s="8"/>
      <c r="N5" s="9">
        <f t="shared" si="1"/>
        <v>10</v>
      </c>
      <c r="O5" s="10">
        <f t="shared" si="2"/>
        <v>0.1694915254</v>
      </c>
      <c r="P5" s="13"/>
      <c r="Q5" s="13"/>
    </row>
    <row r="6" ht="12.75" customHeight="1">
      <c r="A6" s="7" t="s">
        <v>18</v>
      </c>
      <c r="B6" s="8"/>
      <c r="C6" s="8"/>
      <c r="D6" s="8">
        <v>3.0</v>
      </c>
      <c r="E6" s="8"/>
      <c r="F6" s="8"/>
      <c r="G6" s="8"/>
      <c r="H6" s="8"/>
      <c r="I6" s="8"/>
      <c r="J6" s="8"/>
      <c r="K6" s="8"/>
      <c r="L6" s="8"/>
      <c r="M6" s="8"/>
      <c r="N6" s="9">
        <f t="shared" si="1"/>
        <v>3</v>
      </c>
      <c r="O6" s="10">
        <f t="shared" si="2"/>
        <v>0.05084745763</v>
      </c>
      <c r="P6" s="13"/>
      <c r="Q6" s="13"/>
    </row>
    <row r="7" ht="12.75" customHeight="1">
      <c r="A7" s="7" t="s">
        <v>20</v>
      </c>
      <c r="B7" s="8"/>
      <c r="C7" s="8"/>
      <c r="D7" s="8">
        <v>3.0</v>
      </c>
      <c r="E7" s="8"/>
      <c r="F7" s="8"/>
      <c r="G7" s="8"/>
      <c r="H7" s="8"/>
      <c r="I7" s="8"/>
      <c r="J7" s="8"/>
      <c r="K7" s="8"/>
      <c r="L7" s="8"/>
      <c r="M7" s="8"/>
      <c r="N7" s="9">
        <f t="shared" si="1"/>
        <v>3</v>
      </c>
      <c r="O7" s="10">
        <f t="shared" si="2"/>
        <v>0.05084745763</v>
      </c>
      <c r="P7" s="13"/>
      <c r="Q7" s="13"/>
    </row>
    <row r="8" ht="12.75" customHeight="1">
      <c r="A8" s="7" t="s">
        <v>21</v>
      </c>
      <c r="B8" s="8"/>
      <c r="C8" s="8"/>
      <c r="D8" s="8">
        <v>5.0</v>
      </c>
      <c r="E8" s="8"/>
      <c r="F8" s="8"/>
      <c r="G8" s="8"/>
      <c r="H8" s="8"/>
      <c r="I8" s="8"/>
      <c r="J8" s="8"/>
      <c r="K8" s="8"/>
      <c r="L8" s="8"/>
      <c r="M8" s="8"/>
      <c r="N8" s="9">
        <f t="shared" si="1"/>
        <v>5</v>
      </c>
      <c r="O8" s="10">
        <f t="shared" si="2"/>
        <v>0.08474576271</v>
      </c>
      <c r="P8" s="13"/>
      <c r="Q8" s="13"/>
    </row>
    <row r="9" ht="12.75" customHeight="1">
      <c r="A9" s="7" t="s">
        <v>22</v>
      </c>
      <c r="B9" s="8"/>
      <c r="C9" s="8"/>
      <c r="D9" s="8">
        <v>2.0</v>
      </c>
      <c r="E9" s="8"/>
      <c r="F9" s="8"/>
      <c r="G9" s="8"/>
      <c r="H9" s="8"/>
      <c r="I9" s="8"/>
      <c r="J9" s="8"/>
      <c r="K9" s="8"/>
      <c r="L9" s="8"/>
      <c r="M9" s="8"/>
      <c r="N9" s="9">
        <f t="shared" si="1"/>
        <v>2</v>
      </c>
      <c r="O9" s="10">
        <f t="shared" si="2"/>
        <v>0.03389830508</v>
      </c>
      <c r="P9" s="13"/>
      <c r="Q9" s="13"/>
    </row>
    <row r="10" ht="12.75" customHeight="1">
      <c r="A10" s="7" t="s">
        <v>23</v>
      </c>
      <c r="B10" s="8"/>
      <c r="C10" s="8"/>
      <c r="D10" s="8">
        <v>3.0</v>
      </c>
      <c r="E10" s="8"/>
      <c r="F10" s="8"/>
      <c r="G10" s="8"/>
      <c r="H10" s="8"/>
      <c r="I10" s="8"/>
      <c r="J10" s="8"/>
      <c r="K10" s="8"/>
      <c r="L10" s="8"/>
      <c r="M10" s="8"/>
      <c r="N10" s="9">
        <f t="shared" si="1"/>
        <v>3</v>
      </c>
      <c r="O10" s="10">
        <f t="shared" si="2"/>
        <v>0.05084745763</v>
      </c>
      <c r="P10" s="13"/>
      <c r="Q10" s="13"/>
    </row>
    <row r="11" ht="12.75" customHeight="1">
      <c r="A11" s="7" t="s">
        <v>24</v>
      </c>
      <c r="B11" s="8">
        <v>1.0</v>
      </c>
      <c r="C11" s="8"/>
      <c r="D11" s="8">
        <v>2.0</v>
      </c>
      <c r="E11" s="8"/>
      <c r="F11" s="8"/>
      <c r="G11" s="8"/>
      <c r="H11" s="8"/>
      <c r="I11" s="8"/>
      <c r="J11" s="8"/>
      <c r="K11" s="8"/>
      <c r="L11" s="8"/>
      <c r="M11" s="8"/>
      <c r="N11" s="9">
        <f t="shared" si="1"/>
        <v>3</v>
      </c>
      <c r="O11" s="10">
        <f t="shared" si="2"/>
        <v>0.05084745763</v>
      </c>
      <c r="P11" s="13"/>
      <c r="Q11" s="13"/>
    </row>
    <row r="12" ht="12.75" customHeight="1">
      <c r="A12" s="7" t="s">
        <v>25</v>
      </c>
      <c r="B12" s="8">
        <v>1.0</v>
      </c>
      <c r="C12" s="8"/>
      <c r="D12" s="8">
        <v>2.0</v>
      </c>
      <c r="E12" s="8">
        <v>1.0</v>
      </c>
      <c r="F12" s="8"/>
      <c r="G12" s="8"/>
      <c r="H12" s="8"/>
      <c r="I12" s="8"/>
      <c r="J12" s="8"/>
      <c r="K12" s="8"/>
      <c r="L12" s="8"/>
      <c r="M12" s="8"/>
      <c r="N12" s="9">
        <f t="shared" si="1"/>
        <v>4</v>
      </c>
      <c r="O12" s="10">
        <f t="shared" si="2"/>
        <v>0.06779661017</v>
      </c>
      <c r="P12" s="13"/>
      <c r="Q12" s="13"/>
    </row>
    <row r="13" ht="12.75" customHeight="1">
      <c r="A13" s="7" t="s">
        <v>26</v>
      </c>
      <c r="B13" s="8"/>
      <c r="C13" s="8"/>
      <c r="D13" s="8">
        <v>2.0</v>
      </c>
      <c r="E13" s="8"/>
      <c r="F13" s="8"/>
      <c r="G13" s="8"/>
      <c r="H13" s="8"/>
      <c r="I13" s="8">
        <v>1.0</v>
      </c>
      <c r="J13" s="8"/>
      <c r="K13" s="8"/>
      <c r="L13" s="8"/>
      <c r="M13" s="8"/>
      <c r="N13" s="9">
        <f t="shared" si="1"/>
        <v>3</v>
      </c>
      <c r="O13" s="10">
        <f t="shared" si="2"/>
        <v>0.05084745763</v>
      </c>
      <c r="P13" s="13"/>
      <c r="Q13" s="13"/>
    </row>
    <row r="14" ht="12.75" customHeight="1">
      <c r="A14" s="7" t="s">
        <v>27</v>
      </c>
      <c r="B14" s="8">
        <v>1.0</v>
      </c>
      <c r="C14" s="8"/>
      <c r="D14" s="8">
        <v>2.0</v>
      </c>
      <c r="E14" s="8"/>
      <c r="F14" s="8"/>
      <c r="G14" s="8"/>
      <c r="H14" s="8"/>
      <c r="I14" s="8"/>
      <c r="J14" s="8"/>
      <c r="K14" s="8"/>
      <c r="L14" s="8"/>
      <c r="M14" s="8"/>
      <c r="N14" s="9">
        <f t="shared" si="1"/>
        <v>3</v>
      </c>
      <c r="O14" s="10">
        <f t="shared" si="2"/>
        <v>0.05084745763</v>
      </c>
      <c r="P14" s="13"/>
      <c r="Q14" s="13"/>
    </row>
    <row r="15" ht="12.75" customHeight="1">
      <c r="A15" s="7" t="s">
        <v>28</v>
      </c>
      <c r="B15" s="8"/>
      <c r="C15" s="8"/>
      <c r="D15" s="8">
        <v>4.0</v>
      </c>
      <c r="E15" s="8"/>
      <c r="F15" s="8"/>
      <c r="G15" s="8"/>
      <c r="H15" s="8"/>
      <c r="I15" s="8"/>
      <c r="J15" s="8"/>
      <c r="K15" s="8"/>
      <c r="L15" s="8"/>
      <c r="M15" s="8"/>
      <c r="N15" s="9">
        <f t="shared" si="1"/>
        <v>4</v>
      </c>
      <c r="O15" s="10">
        <f t="shared" si="2"/>
        <v>0.06779661017</v>
      </c>
      <c r="P15" s="13"/>
      <c r="Q15" s="13"/>
    </row>
    <row r="16" ht="12.75" customHeight="1">
      <c r="A16" s="7" t="s">
        <v>29</v>
      </c>
      <c r="B16" s="8">
        <v>1.0</v>
      </c>
      <c r="C16" s="8"/>
      <c r="D16" s="8">
        <v>2.0</v>
      </c>
      <c r="E16" s="8"/>
      <c r="F16" s="8"/>
      <c r="G16" s="8"/>
      <c r="H16" s="8"/>
      <c r="I16" s="8"/>
      <c r="J16" s="8"/>
      <c r="K16" s="8"/>
      <c r="L16" s="8"/>
      <c r="M16" s="8"/>
      <c r="N16" s="9">
        <f t="shared" si="1"/>
        <v>3</v>
      </c>
      <c r="O16" s="10">
        <f t="shared" si="2"/>
        <v>0.05084745763</v>
      </c>
      <c r="P16" s="13"/>
      <c r="Q16" s="13"/>
    </row>
    <row r="17" ht="12.75" customHeight="1">
      <c r="A17" s="7" t="s">
        <v>30</v>
      </c>
      <c r="B17" s="8">
        <v>1.0</v>
      </c>
      <c r="C17" s="8"/>
      <c r="D17" s="8">
        <v>1.0</v>
      </c>
      <c r="E17" s="8">
        <v>1.0</v>
      </c>
      <c r="F17" s="8"/>
      <c r="G17" s="8"/>
      <c r="H17" s="8"/>
      <c r="I17" s="8"/>
      <c r="J17" s="8"/>
      <c r="K17" s="8"/>
      <c r="L17" s="8"/>
      <c r="M17" s="8"/>
      <c r="N17" s="9">
        <f t="shared" si="1"/>
        <v>3</v>
      </c>
      <c r="O17" s="10">
        <f t="shared" si="2"/>
        <v>0.05084745763</v>
      </c>
      <c r="P17" s="13"/>
      <c r="Q17" s="13"/>
    </row>
    <row r="18" ht="12.75" customHeight="1">
      <c r="A18" s="7" t="s">
        <v>31</v>
      </c>
      <c r="B18" s="8"/>
      <c r="C18" s="8"/>
      <c r="D18" s="8">
        <v>3.0</v>
      </c>
      <c r="E18" s="8"/>
      <c r="F18" s="8"/>
      <c r="G18" s="8"/>
      <c r="H18" s="8"/>
      <c r="I18" s="8"/>
      <c r="J18" s="8"/>
      <c r="K18" s="8"/>
      <c r="L18" s="8"/>
      <c r="M18" s="8"/>
      <c r="N18" s="9">
        <f t="shared" si="1"/>
        <v>3</v>
      </c>
      <c r="O18" s="10">
        <f t="shared" si="2"/>
        <v>0.05084745763</v>
      </c>
      <c r="P18" s="13"/>
      <c r="Q18" s="13"/>
    </row>
    <row r="19" ht="12.75" customHeight="1">
      <c r="A19" s="7" t="s">
        <v>32</v>
      </c>
      <c r="B19" s="8"/>
      <c r="C19" s="8"/>
      <c r="D19" s="8">
        <v>3.0</v>
      </c>
      <c r="E19" s="8"/>
      <c r="F19" s="8"/>
      <c r="G19" s="8"/>
      <c r="H19" s="8"/>
      <c r="I19" s="8"/>
      <c r="J19" s="8"/>
      <c r="K19" s="8"/>
      <c r="L19" s="8"/>
      <c r="M19" s="8"/>
      <c r="N19" s="9">
        <f t="shared" si="1"/>
        <v>3</v>
      </c>
      <c r="O19" s="10">
        <f t="shared" si="2"/>
        <v>0.05084745763</v>
      </c>
      <c r="P19" s="13"/>
      <c r="Q19" s="13"/>
    </row>
    <row r="20" ht="12.75" customHeight="1">
      <c r="A20" s="4" t="s">
        <v>34</v>
      </c>
      <c r="B20" s="11">
        <f t="shared" ref="B20:M20" si="3">SUM(B3:B19)</f>
        <v>6</v>
      </c>
      <c r="C20" s="11">
        <f t="shared" si="3"/>
        <v>0</v>
      </c>
      <c r="D20" s="11">
        <f t="shared" si="3"/>
        <v>42</v>
      </c>
      <c r="E20" s="11">
        <f t="shared" si="3"/>
        <v>2</v>
      </c>
      <c r="F20" s="11">
        <f t="shared" si="3"/>
        <v>7</v>
      </c>
      <c r="G20" s="11">
        <f t="shared" si="3"/>
        <v>0</v>
      </c>
      <c r="H20" s="11">
        <f t="shared" si="3"/>
        <v>0</v>
      </c>
      <c r="I20" s="11">
        <f t="shared" si="3"/>
        <v>1</v>
      </c>
      <c r="J20" s="11">
        <f t="shared" si="3"/>
        <v>0</v>
      </c>
      <c r="K20" s="11">
        <f t="shared" si="3"/>
        <v>1</v>
      </c>
      <c r="L20" s="11">
        <f t="shared" si="3"/>
        <v>0</v>
      </c>
      <c r="M20" s="11">
        <f t="shared" si="3"/>
        <v>0</v>
      </c>
      <c r="N20" s="11">
        <f t="shared" ref="N20:O20" si="4">SUM(N2:N19)</f>
        <v>59</v>
      </c>
      <c r="O20" s="12">
        <f t="shared" si="4"/>
        <v>1</v>
      </c>
      <c r="P20" s="13"/>
      <c r="Q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ht="12.75" customHeight="1">
      <c r="A22" s="14" t="s">
        <v>35</v>
      </c>
      <c r="B22" s="4" t="s">
        <v>36</v>
      </c>
      <c r="C22" s="4" t="s">
        <v>37</v>
      </c>
      <c r="D22" s="4" t="s">
        <v>38</v>
      </c>
      <c r="E22" s="4" t="s">
        <v>39</v>
      </c>
      <c r="F22" s="15" t="s">
        <v>40</v>
      </c>
      <c r="G22" s="4" t="s">
        <v>41</v>
      </c>
      <c r="H22" s="4" t="s">
        <v>42</v>
      </c>
      <c r="I22" s="15" t="s">
        <v>43</v>
      </c>
      <c r="J22" s="15" t="s">
        <v>44</v>
      </c>
      <c r="K22" s="15" t="s">
        <v>45</v>
      </c>
      <c r="L22" s="15" t="s">
        <v>46</v>
      </c>
      <c r="M22" s="4" t="s">
        <v>47</v>
      </c>
      <c r="N22" s="13"/>
      <c r="O22" s="13"/>
      <c r="P22" s="13"/>
      <c r="Q22" s="13"/>
    </row>
    <row r="23" ht="12.75" customHeight="1">
      <c r="A23" s="16" t="s">
        <v>14</v>
      </c>
      <c r="B23" s="17">
        <f t="shared" ref="B23:M23" si="5">B46</f>
        <v>18</v>
      </c>
      <c r="C23" s="17">
        <f t="shared" si="5"/>
        <v>5</v>
      </c>
      <c r="D23" s="17">
        <f t="shared" si="5"/>
        <v>5</v>
      </c>
      <c r="E23" s="17">
        <f t="shared" si="5"/>
        <v>4</v>
      </c>
      <c r="F23" s="17">
        <f t="shared" si="5"/>
        <v>14</v>
      </c>
      <c r="G23" s="17">
        <f t="shared" si="5"/>
        <v>1</v>
      </c>
      <c r="H23" s="17">
        <f t="shared" si="5"/>
        <v>1</v>
      </c>
      <c r="I23" s="17">
        <f t="shared" si="5"/>
        <v>0</v>
      </c>
      <c r="J23" s="17">
        <f t="shared" si="5"/>
        <v>0</v>
      </c>
      <c r="K23" s="17">
        <f t="shared" si="5"/>
        <v>0</v>
      </c>
      <c r="L23" s="17">
        <f t="shared" si="5"/>
        <v>3</v>
      </c>
      <c r="M23" s="17">
        <f t="shared" si="5"/>
        <v>8</v>
      </c>
      <c r="N23" s="13"/>
      <c r="O23" s="13"/>
      <c r="P23" s="13"/>
      <c r="Q23" s="13"/>
    </row>
    <row r="24" ht="12.75" customHeight="1">
      <c r="A24" s="18" t="s">
        <v>48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13"/>
      <c r="O24" s="13"/>
      <c r="P24" s="13"/>
      <c r="Q24" s="13"/>
    </row>
    <row r="25" ht="12.75" customHeight="1">
      <c r="A25" s="21" t="s">
        <v>49</v>
      </c>
      <c r="B25" s="21"/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  <c r="Q25" s="13"/>
    </row>
    <row r="26" ht="12.75" customHeight="1">
      <c r="A26" s="21" t="s">
        <v>50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  <c r="Q26" s="13"/>
    </row>
    <row r="27" ht="12.75" customHeight="1">
      <c r="A27" s="21" t="s">
        <v>51</v>
      </c>
      <c r="B27" s="22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  <c r="Q27" s="13"/>
    </row>
    <row r="28" ht="12.75" customHeight="1">
      <c r="A28" s="21" t="s">
        <v>52</v>
      </c>
      <c r="B28" s="21"/>
      <c r="C28" s="21"/>
      <c r="D28" s="21"/>
      <c r="E28" s="21">
        <v>1.0</v>
      </c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  <c r="Q28" s="13"/>
    </row>
    <row r="29" ht="12.75" customHeight="1">
      <c r="A29" s="21" t="s">
        <v>53</v>
      </c>
      <c r="B29" s="21">
        <v>1.0</v>
      </c>
      <c r="C29" s="21"/>
      <c r="D29" s="21"/>
      <c r="E29" s="21"/>
      <c r="F29" s="21">
        <v>4.0</v>
      </c>
      <c r="G29" s="21"/>
      <c r="H29" s="21"/>
      <c r="I29" s="21"/>
      <c r="J29" s="21"/>
      <c r="K29" s="21"/>
      <c r="L29" s="21"/>
      <c r="M29" s="21"/>
      <c r="N29" s="13"/>
      <c r="O29" s="13"/>
      <c r="P29" s="13"/>
      <c r="Q29" s="13"/>
    </row>
    <row r="30" ht="12.75" customHeight="1">
      <c r="A30" s="21" t="s">
        <v>54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  <c r="Q30" s="13"/>
    </row>
    <row r="31" ht="12.75" customHeight="1">
      <c r="A31" s="21" t="s">
        <v>55</v>
      </c>
      <c r="B31" s="21"/>
      <c r="C31" s="21"/>
      <c r="D31" s="21"/>
      <c r="E31" s="21"/>
      <c r="F31" s="21">
        <v>2.0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  <c r="Q31" s="13"/>
    </row>
    <row r="32" ht="12.75" customHeight="1">
      <c r="A32" s="21" t="s">
        <v>56</v>
      </c>
      <c r="B32" s="21">
        <v>7.0</v>
      </c>
      <c r="C32" s="21"/>
      <c r="D32" s="21">
        <v>3.0</v>
      </c>
      <c r="E32" s="21">
        <v>1.0</v>
      </c>
      <c r="F32" s="21">
        <v>1.0</v>
      </c>
      <c r="G32" s="21"/>
      <c r="H32" s="21"/>
      <c r="I32" s="21"/>
      <c r="J32" s="21"/>
      <c r="K32" s="21"/>
      <c r="L32" s="21"/>
      <c r="M32" s="21"/>
      <c r="N32" s="13"/>
      <c r="O32" s="13"/>
      <c r="P32" s="13"/>
      <c r="Q32" s="13"/>
    </row>
    <row r="33" ht="12.75" customHeight="1">
      <c r="A33" s="21" t="s">
        <v>57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  <c r="Q33" s="13"/>
    </row>
    <row r="34" ht="12.75" customHeight="1">
      <c r="A34" s="21" t="s">
        <v>58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  <c r="Q34" s="13"/>
    </row>
    <row r="35" ht="12.75" customHeight="1">
      <c r="A35" s="21" t="s">
        <v>59</v>
      </c>
      <c r="B35" s="21"/>
      <c r="C35" s="21"/>
      <c r="D35" s="21"/>
      <c r="E35" s="21"/>
      <c r="F35" s="21">
        <v>2.0</v>
      </c>
      <c r="G35" s="21"/>
      <c r="H35" s="21"/>
      <c r="I35" s="21"/>
      <c r="J35" s="21"/>
      <c r="K35" s="21"/>
      <c r="L35" s="21"/>
      <c r="M35" s="21"/>
      <c r="N35" s="13"/>
      <c r="O35" s="13"/>
      <c r="P35" s="13"/>
      <c r="Q35" s="13"/>
    </row>
    <row r="36" ht="12.7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>
        <v>1.0</v>
      </c>
      <c r="N36" s="13"/>
      <c r="O36" s="13"/>
      <c r="P36" s="13"/>
      <c r="Q36" s="13"/>
    </row>
    <row r="37" ht="12.75" customHeight="1">
      <c r="A37" s="21" t="s">
        <v>61</v>
      </c>
      <c r="B37" s="21"/>
      <c r="C37" s="21"/>
      <c r="D37" s="21"/>
      <c r="E37" s="21">
        <v>1.0</v>
      </c>
      <c r="F37" s="21">
        <v>2.0</v>
      </c>
      <c r="G37" s="21"/>
      <c r="H37" s="21"/>
      <c r="I37" s="21"/>
      <c r="J37" s="21"/>
      <c r="K37" s="21"/>
      <c r="L37" s="21"/>
      <c r="M37" s="21">
        <v>1.0</v>
      </c>
      <c r="N37" s="13"/>
      <c r="O37" s="13"/>
      <c r="P37" s="13"/>
      <c r="Q37" s="13"/>
    </row>
    <row r="38" ht="12.75" customHeight="1">
      <c r="A38" s="21" t="s">
        <v>62</v>
      </c>
      <c r="B38" s="21">
        <v>2.0</v>
      </c>
      <c r="C38" s="21"/>
      <c r="D38" s="21">
        <v>1.0</v>
      </c>
      <c r="E38" s="21"/>
      <c r="F38" s="21">
        <v>2.0</v>
      </c>
      <c r="G38" s="21"/>
      <c r="H38" s="21"/>
      <c r="I38" s="21"/>
      <c r="J38" s="21"/>
      <c r="K38" s="21"/>
      <c r="L38" s="21"/>
      <c r="M38" s="21"/>
      <c r="N38" s="13"/>
      <c r="O38" s="13"/>
      <c r="P38" s="13"/>
      <c r="Q38" s="13"/>
    </row>
    <row r="39" ht="12.75" customHeight="1">
      <c r="A39" s="21" t="s">
        <v>63</v>
      </c>
      <c r="B39" s="21"/>
      <c r="C39" s="21"/>
      <c r="D39" s="21"/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  <c r="Q39" s="13"/>
    </row>
    <row r="40" ht="12.75" customHeight="1">
      <c r="A40" s="21" t="s">
        <v>64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  <c r="Q40" s="13"/>
    </row>
    <row r="41" ht="12.75" customHeight="1">
      <c r="A41" s="21" t="s">
        <v>65</v>
      </c>
      <c r="B41" s="21">
        <v>1.0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  <c r="Q41" s="13"/>
    </row>
    <row r="42" ht="12.75" customHeight="1">
      <c r="A42" s="21" t="s">
        <v>66</v>
      </c>
      <c r="B42" s="21">
        <v>2.0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>
        <v>1.0</v>
      </c>
      <c r="N42" s="13"/>
      <c r="O42" s="13"/>
      <c r="P42" s="13"/>
      <c r="Q42" s="13"/>
    </row>
    <row r="43" ht="12.75" customHeight="1">
      <c r="A43" s="21" t="s">
        <v>67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  <c r="Q43" s="13"/>
    </row>
    <row r="44" ht="12.75" customHeight="1">
      <c r="A44" s="21" t="s">
        <v>68</v>
      </c>
      <c r="B44" s="21">
        <v>5.0</v>
      </c>
      <c r="C44" s="21">
        <v>5.0</v>
      </c>
      <c r="D44" s="21"/>
      <c r="E44" s="21">
        <v>1.0</v>
      </c>
      <c r="F44" s="21"/>
      <c r="G44" s="21">
        <v>1.0</v>
      </c>
      <c r="H44" s="21">
        <v>1.0</v>
      </c>
      <c r="I44" s="21"/>
      <c r="J44" s="21"/>
      <c r="K44" s="21"/>
      <c r="L44" s="21">
        <v>3.0</v>
      </c>
      <c r="M44" s="21">
        <v>4.0</v>
      </c>
      <c r="N44" s="13"/>
      <c r="O44" s="13"/>
      <c r="P44" s="13"/>
      <c r="Q44" s="13"/>
    </row>
    <row r="45" ht="12.75" customHeight="1">
      <c r="A45" s="21" t="s">
        <v>69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  <c r="Q45" s="13"/>
    </row>
    <row r="46" ht="12.75" customHeight="1">
      <c r="A46" s="4" t="s">
        <v>14</v>
      </c>
      <c r="B46" s="4">
        <f t="shared" ref="B46:M46" si="6">SUM(B25:B45)</f>
        <v>18</v>
      </c>
      <c r="C46" s="4">
        <f t="shared" si="6"/>
        <v>5</v>
      </c>
      <c r="D46" s="4">
        <f t="shared" si="6"/>
        <v>5</v>
      </c>
      <c r="E46" s="4">
        <f t="shared" si="6"/>
        <v>4</v>
      </c>
      <c r="F46" s="4">
        <f t="shared" si="6"/>
        <v>14</v>
      </c>
      <c r="G46" s="4">
        <f t="shared" si="6"/>
        <v>1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3</v>
      </c>
      <c r="M46" s="4">
        <f t="shared" si="6"/>
        <v>8</v>
      </c>
      <c r="N46" s="13"/>
      <c r="O46" s="13"/>
      <c r="P46" s="13"/>
      <c r="Q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O1"/>
    <mergeCell ref="A24:M24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6.71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9.14"/>
    <col customWidth="1" min="15" max="15" width="8.29"/>
    <col customWidth="1" min="16" max="16" width="5.14"/>
    <col customWidth="1" min="17" max="17" width="8.86"/>
  </cols>
  <sheetData>
    <row r="1" ht="12.75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3"/>
      <c r="Q1" s="1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6"/>
      <c r="P2" s="13"/>
      <c r="Q2" s="13"/>
    </row>
    <row r="3" ht="12.75" customHeight="1">
      <c r="A3" s="7" t="s">
        <v>15</v>
      </c>
      <c r="B3" s="8"/>
      <c r="C3" s="8"/>
      <c r="D3" s="8">
        <v>5.0</v>
      </c>
      <c r="E3" s="8"/>
      <c r="F3" s="8"/>
      <c r="G3" s="8">
        <v>1.0</v>
      </c>
      <c r="H3" s="8"/>
      <c r="I3" s="8"/>
      <c r="J3" s="8"/>
      <c r="K3" s="8"/>
      <c r="L3" s="8"/>
      <c r="M3" s="8"/>
      <c r="N3" s="9">
        <f t="shared" ref="N3:N19" si="1">SUM(B3:M3)</f>
        <v>6</v>
      </c>
      <c r="O3" s="10">
        <f t="shared" ref="O3:O19" si="2">N3/$N$20</f>
        <v>0.06818181818</v>
      </c>
      <c r="P3" s="13"/>
      <c r="Q3" s="13"/>
    </row>
    <row r="4" ht="12.75" customHeight="1">
      <c r="A4" s="7" t="s">
        <v>16</v>
      </c>
      <c r="B4" s="8"/>
      <c r="C4" s="8"/>
      <c r="D4" s="8"/>
      <c r="E4" s="8"/>
      <c r="F4" s="8"/>
      <c r="G4" s="8"/>
      <c r="H4" s="8"/>
      <c r="I4" s="8"/>
      <c r="J4" s="8"/>
      <c r="K4" s="8">
        <v>4.0</v>
      </c>
      <c r="L4" s="8"/>
      <c r="M4" s="8"/>
      <c r="N4" s="9">
        <f t="shared" si="1"/>
        <v>4</v>
      </c>
      <c r="O4" s="10">
        <f t="shared" si="2"/>
        <v>0.04545454545</v>
      </c>
      <c r="P4" s="13"/>
      <c r="Q4" s="13"/>
    </row>
    <row r="5" ht="12.75" customHeight="1">
      <c r="A5" s="7" t="s">
        <v>17</v>
      </c>
      <c r="B5" s="8">
        <v>2.0</v>
      </c>
      <c r="C5" s="8"/>
      <c r="D5" s="8">
        <v>4.0</v>
      </c>
      <c r="E5" s="8"/>
      <c r="F5" s="8"/>
      <c r="G5" s="8"/>
      <c r="H5" s="8"/>
      <c r="I5" s="8"/>
      <c r="J5" s="8"/>
      <c r="K5" s="8"/>
      <c r="L5" s="8"/>
      <c r="M5" s="8"/>
      <c r="N5" s="9">
        <f t="shared" si="1"/>
        <v>6</v>
      </c>
      <c r="O5" s="10">
        <f t="shared" si="2"/>
        <v>0.06818181818</v>
      </c>
      <c r="P5" s="13"/>
      <c r="Q5" s="13"/>
    </row>
    <row r="6" ht="12.75" customHeight="1">
      <c r="A6" s="7" t="s">
        <v>18</v>
      </c>
      <c r="B6" s="8">
        <v>4.0</v>
      </c>
      <c r="C6" s="8"/>
      <c r="D6" s="8">
        <v>3.0</v>
      </c>
      <c r="E6" s="8"/>
      <c r="F6" s="8"/>
      <c r="G6" s="8"/>
      <c r="H6" s="8"/>
      <c r="I6" s="8"/>
      <c r="J6" s="8"/>
      <c r="K6" s="8"/>
      <c r="L6" s="8"/>
      <c r="M6" s="8"/>
      <c r="N6" s="9">
        <f t="shared" si="1"/>
        <v>7</v>
      </c>
      <c r="O6" s="10">
        <f t="shared" si="2"/>
        <v>0.07954545455</v>
      </c>
      <c r="P6" s="13"/>
      <c r="Q6" s="13"/>
    </row>
    <row r="7" ht="12.75" customHeight="1">
      <c r="A7" s="7" t="s">
        <v>20</v>
      </c>
      <c r="B7" s="8"/>
      <c r="C7" s="8"/>
      <c r="D7" s="8">
        <v>2.0</v>
      </c>
      <c r="E7" s="8"/>
      <c r="F7" s="8"/>
      <c r="G7" s="8"/>
      <c r="H7" s="8"/>
      <c r="I7" s="8"/>
      <c r="J7" s="8"/>
      <c r="K7" s="8"/>
      <c r="L7" s="8"/>
      <c r="M7" s="8"/>
      <c r="N7" s="9">
        <f t="shared" si="1"/>
        <v>2</v>
      </c>
      <c r="O7" s="10">
        <f t="shared" si="2"/>
        <v>0.02272727273</v>
      </c>
      <c r="P7" s="13"/>
      <c r="Q7" s="13"/>
    </row>
    <row r="8" ht="12.75" customHeight="1">
      <c r="A8" s="7" t="s">
        <v>21</v>
      </c>
      <c r="B8" s="8"/>
      <c r="C8" s="8"/>
      <c r="D8" s="8">
        <v>7.0</v>
      </c>
      <c r="E8" s="8"/>
      <c r="F8" s="8"/>
      <c r="G8" s="8"/>
      <c r="H8" s="8"/>
      <c r="I8" s="8"/>
      <c r="J8" s="8"/>
      <c r="K8" s="8"/>
      <c r="L8" s="8"/>
      <c r="M8" s="8"/>
      <c r="N8" s="9">
        <f t="shared" si="1"/>
        <v>7</v>
      </c>
      <c r="O8" s="10">
        <f t="shared" si="2"/>
        <v>0.07954545455</v>
      </c>
      <c r="P8" s="13"/>
      <c r="Q8" s="13"/>
    </row>
    <row r="9" ht="12.75" customHeight="1">
      <c r="A9" s="7" t="s">
        <v>22</v>
      </c>
      <c r="B9" s="8">
        <v>1.0</v>
      </c>
      <c r="C9" s="8"/>
      <c r="D9" s="8">
        <v>4.0</v>
      </c>
      <c r="E9" s="8"/>
      <c r="F9" s="8"/>
      <c r="G9" s="8"/>
      <c r="H9" s="8"/>
      <c r="I9" s="8"/>
      <c r="J9" s="8"/>
      <c r="K9" s="8"/>
      <c r="L9" s="8"/>
      <c r="M9" s="8"/>
      <c r="N9" s="9">
        <f t="shared" si="1"/>
        <v>5</v>
      </c>
      <c r="O9" s="10">
        <f t="shared" si="2"/>
        <v>0.05681818182</v>
      </c>
      <c r="P9" s="13"/>
      <c r="Q9" s="13"/>
    </row>
    <row r="10" ht="12.75" customHeight="1">
      <c r="A10" s="7" t="s">
        <v>23</v>
      </c>
      <c r="B10" s="8"/>
      <c r="C10" s="8"/>
      <c r="D10" s="8">
        <v>7.0</v>
      </c>
      <c r="E10" s="8"/>
      <c r="F10" s="8"/>
      <c r="G10" s="8"/>
      <c r="H10" s="8"/>
      <c r="I10" s="8"/>
      <c r="J10" s="8"/>
      <c r="K10" s="8"/>
      <c r="L10" s="8"/>
      <c r="M10" s="8"/>
      <c r="N10" s="9">
        <f t="shared" si="1"/>
        <v>7</v>
      </c>
      <c r="O10" s="10">
        <f t="shared" si="2"/>
        <v>0.07954545455</v>
      </c>
      <c r="P10" s="13"/>
      <c r="Q10" s="13"/>
    </row>
    <row r="11" ht="12.75" customHeight="1">
      <c r="A11" s="7" t="s">
        <v>24</v>
      </c>
      <c r="B11" s="8">
        <v>2.0</v>
      </c>
      <c r="C11" s="8"/>
      <c r="D11" s="8">
        <v>5.0</v>
      </c>
      <c r="E11" s="8"/>
      <c r="F11" s="8"/>
      <c r="G11" s="8"/>
      <c r="H11" s="8"/>
      <c r="I11" s="8"/>
      <c r="J11" s="8"/>
      <c r="K11" s="8"/>
      <c r="L11" s="8"/>
      <c r="M11" s="8"/>
      <c r="N11" s="9">
        <f t="shared" si="1"/>
        <v>7</v>
      </c>
      <c r="O11" s="10">
        <f t="shared" si="2"/>
        <v>0.07954545455</v>
      </c>
      <c r="P11" s="13"/>
      <c r="Q11" s="13"/>
    </row>
    <row r="12" ht="12.75" customHeight="1">
      <c r="A12" s="7" t="s">
        <v>25</v>
      </c>
      <c r="B12" s="8">
        <v>1.0</v>
      </c>
      <c r="C12" s="8"/>
      <c r="D12" s="8">
        <v>1.0</v>
      </c>
      <c r="E12" s="8"/>
      <c r="F12" s="8"/>
      <c r="G12" s="8"/>
      <c r="H12" s="8"/>
      <c r="I12" s="8"/>
      <c r="J12" s="8"/>
      <c r="K12" s="8"/>
      <c r="L12" s="8"/>
      <c r="M12" s="8"/>
      <c r="N12" s="9">
        <f t="shared" si="1"/>
        <v>2</v>
      </c>
      <c r="O12" s="10">
        <f t="shared" si="2"/>
        <v>0.02272727273</v>
      </c>
      <c r="P12" s="13"/>
      <c r="Q12" s="13"/>
    </row>
    <row r="13" ht="12.75" customHeight="1">
      <c r="A13" s="7" t="s">
        <v>26</v>
      </c>
      <c r="B13" s="8">
        <v>1.0</v>
      </c>
      <c r="C13" s="8"/>
      <c r="D13" s="8">
        <v>7.0</v>
      </c>
      <c r="E13" s="8"/>
      <c r="F13" s="8"/>
      <c r="G13" s="8"/>
      <c r="H13" s="8"/>
      <c r="I13" s="8"/>
      <c r="J13" s="8"/>
      <c r="K13" s="8"/>
      <c r="L13" s="8"/>
      <c r="M13" s="8"/>
      <c r="N13" s="9">
        <f t="shared" si="1"/>
        <v>8</v>
      </c>
      <c r="O13" s="10">
        <f t="shared" si="2"/>
        <v>0.09090909091</v>
      </c>
      <c r="P13" s="13"/>
      <c r="Q13" s="13"/>
    </row>
    <row r="14" ht="12.75" customHeight="1">
      <c r="A14" s="7" t="s">
        <v>27</v>
      </c>
      <c r="B14" s="8">
        <v>1.0</v>
      </c>
      <c r="C14" s="8"/>
      <c r="D14" s="8">
        <v>5.0</v>
      </c>
      <c r="E14" s="8"/>
      <c r="F14" s="8"/>
      <c r="G14" s="8"/>
      <c r="H14" s="8"/>
      <c r="I14" s="8"/>
      <c r="J14" s="8"/>
      <c r="K14" s="8"/>
      <c r="L14" s="8"/>
      <c r="M14" s="8"/>
      <c r="N14" s="9">
        <f t="shared" si="1"/>
        <v>6</v>
      </c>
      <c r="O14" s="10">
        <f t="shared" si="2"/>
        <v>0.06818181818</v>
      </c>
      <c r="P14" s="13"/>
      <c r="Q14" s="13"/>
    </row>
    <row r="15" ht="12.75" customHeight="1">
      <c r="A15" s="7" t="s">
        <v>28</v>
      </c>
      <c r="B15" s="8"/>
      <c r="C15" s="8"/>
      <c r="D15" s="8">
        <v>2.0</v>
      </c>
      <c r="E15" s="8">
        <v>1.0</v>
      </c>
      <c r="F15" s="8"/>
      <c r="G15" s="8"/>
      <c r="H15" s="8"/>
      <c r="I15" s="8"/>
      <c r="J15" s="8"/>
      <c r="K15" s="8"/>
      <c r="L15" s="8"/>
      <c r="M15" s="8"/>
      <c r="N15" s="9">
        <f t="shared" si="1"/>
        <v>3</v>
      </c>
      <c r="O15" s="10">
        <f t="shared" si="2"/>
        <v>0.03409090909</v>
      </c>
      <c r="P15" s="13"/>
      <c r="Q15" s="13"/>
    </row>
    <row r="16" ht="12.75" customHeight="1">
      <c r="A16" s="7" t="s">
        <v>29</v>
      </c>
      <c r="B16" s="8">
        <v>2.0</v>
      </c>
      <c r="C16" s="8"/>
      <c r="D16" s="8">
        <v>4.0</v>
      </c>
      <c r="E16" s="8"/>
      <c r="F16" s="8"/>
      <c r="G16" s="8"/>
      <c r="H16" s="8"/>
      <c r="I16" s="8"/>
      <c r="J16" s="8"/>
      <c r="K16" s="8"/>
      <c r="L16" s="8"/>
      <c r="M16" s="8"/>
      <c r="N16" s="9">
        <f t="shared" si="1"/>
        <v>6</v>
      </c>
      <c r="O16" s="10">
        <f t="shared" si="2"/>
        <v>0.06818181818</v>
      </c>
      <c r="P16" s="13"/>
      <c r="Q16" s="13"/>
    </row>
    <row r="17" ht="12.75" customHeight="1">
      <c r="A17" s="7" t="s">
        <v>30</v>
      </c>
      <c r="B17" s="8"/>
      <c r="C17" s="8"/>
      <c r="D17" s="8">
        <v>3.0</v>
      </c>
      <c r="E17" s="8"/>
      <c r="F17" s="8"/>
      <c r="G17" s="8"/>
      <c r="H17" s="8"/>
      <c r="I17" s="8"/>
      <c r="J17" s="8"/>
      <c r="K17" s="8"/>
      <c r="L17" s="8"/>
      <c r="M17" s="8"/>
      <c r="N17" s="9">
        <f t="shared" si="1"/>
        <v>3</v>
      </c>
      <c r="O17" s="10">
        <f t="shared" si="2"/>
        <v>0.03409090909</v>
      </c>
      <c r="P17" s="13"/>
      <c r="Q17" s="13"/>
    </row>
    <row r="18" ht="12.75" customHeight="1">
      <c r="A18" s="7" t="s">
        <v>31</v>
      </c>
      <c r="B18" s="8"/>
      <c r="C18" s="8"/>
      <c r="D18" s="8">
        <v>2.0</v>
      </c>
      <c r="E18" s="8"/>
      <c r="F18" s="8"/>
      <c r="G18" s="8"/>
      <c r="H18" s="8"/>
      <c r="I18" s="8"/>
      <c r="J18" s="8"/>
      <c r="K18" s="8"/>
      <c r="L18" s="8"/>
      <c r="M18" s="8"/>
      <c r="N18" s="9">
        <f t="shared" si="1"/>
        <v>2</v>
      </c>
      <c r="O18" s="10">
        <f t="shared" si="2"/>
        <v>0.02272727273</v>
      </c>
      <c r="P18" s="13"/>
      <c r="Q18" s="13"/>
    </row>
    <row r="19" ht="12.75" customHeight="1">
      <c r="A19" s="7" t="s">
        <v>32</v>
      </c>
      <c r="B19" s="8">
        <v>3.0</v>
      </c>
      <c r="C19" s="8"/>
      <c r="D19" s="8">
        <v>4.0</v>
      </c>
      <c r="E19" s="8"/>
      <c r="F19" s="8"/>
      <c r="G19" s="8"/>
      <c r="H19" s="8"/>
      <c r="I19" s="8"/>
      <c r="J19" s="8"/>
      <c r="K19" s="8"/>
      <c r="L19" s="8"/>
      <c r="M19" s="8"/>
      <c r="N19" s="9">
        <f t="shared" si="1"/>
        <v>7</v>
      </c>
      <c r="O19" s="10">
        <f t="shared" si="2"/>
        <v>0.07954545455</v>
      </c>
      <c r="P19" s="13"/>
      <c r="Q19" s="13"/>
    </row>
    <row r="20" ht="12.75" customHeight="1">
      <c r="A20" s="4" t="s">
        <v>34</v>
      </c>
      <c r="B20" s="11">
        <f t="shared" ref="B20:M20" si="3">SUM(B3:B19)</f>
        <v>17</v>
      </c>
      <c r="C20" s="11">
        <f t="shared" si="3"/>
        <v>0</v>
      </c>
      <c r="D20" s="11">
        <f t="shared" si="3"/>
        <v>65</v>
      </c>
      <c r="E20" s="11">
        <f t="shared" si="3"/>
        <v>1</v>
      </c>
      <c r="F20" s="11">
        <f t="shared" si="3"/>
        <v>0</v>
      </c>
      <c r="G20" s="11">
        <f t="shared" si="3"/>
        <v>1</v>
      </c>
      <c r="H20" s="11">
        <f t="shared" si="3"/>
        <v>0</v>
      </c>
      <c r="I20" s="11">
        <f t="shared" si="3"/>
        <v>0</v>
      </c>
      <c r="J20" s="11">
        <f t="shared" si="3"/>
        <v>0</v>
      </c>
      <c r="K20" s="11">
        <f t="shared" si="3"/>
        <v>4</v>
      </c>
      <c r="L20" s="11">
        <f t="shared" si="3"/>
        <v>0</v>
      </c>
      <c r="M20" s="11">
        <f t="shared" si="3"/>
        <v>0</v>
      </c>
      <c r="N20" s="11">
        <f t="shared" ref="N20:O20" si="4">SUM(N2:N19)</f>
        <v>88</v>
      </c>
      <c r="O20" s="12">
        <f t="shared" si="4"/>
        <v>1</v>
      </c>
      <c r="P20" s="13"/>
      <c r="Q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ht="12.75" customHeight="1">
      <c r="A22" s="14" t="s">
        <v>35</v>
      </c>
      <c r="B22" s="4" t="s">
        <v>36</v>
      </c>
      <c r="C22" s="4" t="s">
        <v>37</v>
      </c>
      <c r="D22" s="4" t="s">
        <v>38</v>
      </c>
      <c r="E22" s="4" t="s">
        <v>39</v>
      </c>
      <c r="F22" s="15" t="s">
        <v>40</v>
      </c>
      <c r="G22" s="4" t="s">
        <v>41</v>
      </c>
      <c r="H22" s="4" t="s">
        <v>42</v>
      </c>
      <c r="I22" s="15" t="s">
        <v>43</v>
      </c>
      <c r="J22" s="15" t="s">
        <v>44</v>
      </c>
      <c r="K22" s="15" t="s">
        <v>45</v>
      </c>
      <c r="L22" s="15" t="s">
        <v>46</v>
      </c>
      <c r="M22" s="4" t="s">
        <v>47</v>
      </c>
      <c r="N22" s="13"/>
      <c r="O22" s="13"/>
      <c r="P22" s="13"/>
      <c r="Q22" s="13"/>
    </row>
    <row r="23" ht="12.75" customHeight="1">
      <c r="A23" s="16" t="s">
        <v>14</v>
      </c>
      <c r="B23" s="17">
        <f t="shared" ref="B23:M23" si="5">B46</f>
        <v>19</v>
      </c>
      <c r="C23" s="17">
        <f t="shared" si="5"/>
        <v>10</v>
      </c>
      <c r="D23" s="17">
        <f t="shared" si="5"/>
        <v>11</v>
      </c>
      <c r="E23" s="17">
        <f t="shared" si="5"/>
        <v>6</v>
      </c>
      <c r="F23" s="17">
        <f t="shared" si="5"/>
        <v>21</v>
      </c>
      <c r="G23" s="17">
        <f t="shared" si="5"/>
        <v>4</v>
      </c>
      <c r="H23" s="17">
        <f t="shared" si="5"/>
        <v>2</v>
      </c>
      <c r="I23" s="17">
        <f t="shared" si="5"/>
        <v>2</v>
      </c>
      <c r="J23" s="17">
        <f t="shared" si="5"/>
        <v>1</v>
      </c>
      <c r="K23" s="17">
        <f t="shared" si="5"/>
        <v>0</v>
      </c>
      <c r="L23" s="17">
        <f t="shared" si="5"/>
        <v>6</v>
      </c>
      <c r="M23" s="17">
        <f t="shared" si="5"/>
        <v>5</v>
      </c>
      <c r="N23" s="13"/>
      <c r="O23" s="13"/>
      <c r="P23" s="13"/>
      <c r="Q23" s="13"/>
    </row>
    <row r="24" ht="12.75" customHeight="1">
      <c r="A24" s="18" t="s">
        <v>48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13"/>
      <c r="O24" s="13"/>
      <c r="P24" s="13"/>
      <c r="Q24" s="13"/>
    </row>
    <row r="25" ht="12.75" customHeight="1">
      <c r="A25" s="21" t="s">
        <v>49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  <c r="Q25" s="13"/>
    </row>
    <row r="26" ht="12.75" customHeight="1">
      <c r="A26" s="21" t="s">
        <v>50</v>
      </c>
      <c r="B26" s="21"/>
      <c r="C26" s="21"/>
      <c r="D26" s="21">
        <v>1.0</v>
      </c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  <c r="Q26" s="13"/>
    </row>
    <row r="27" ht="12.75" customHeight="1">
      <c r="A27" s="21" t="s">
        <v>51</v>
      </c>
      <c r="B27" s="22"/>
      <c r="C27" s="21"/>
      <c r="D27" s="21"/>
      <c r="E27" s="21"/>
      <c r="F27" s="21">
        <v>1.0</v>
      </c>
      <c r="G27" s="21"/>
      <c r="H27" s="21"/>
      <c r="I27" s="21"/>
      <c r="J27" s="21">
        <v>1.0</v>
      </c>
      <c r="K27" s="21"/>
      <c r="L27" s="21"/>
      <c r="M27" s="21"/>
      <c r="N27" s="13"/>
      <c r="O27" s="13"/>
      <c r="P27" s="13"/>
      <c r="Q27" s="13"/>
    </row>
    <row r="28" ht="12.75" customHeight="1">
      <c r="A28" s="21" t="s">
        <v>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  <c r="Q28" s="13"/>
    </row>
    <row r="29" ht="12.75" customHeight="1">
      <c r="A29" s="21" t="s">
        <v>53</v>
      </c>
      <c r="B29" s="21"/>
      <c r="C29" s="21">
        <v>2.0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  <c r="Q29" s="13"/>
    </row>
    <row r="30" ht="12.75" customHeight="1">
      <c r="A30" s="21" t="s">
        <v>54</v>
      </c>
      <c r="B30" s="21">
        <v>1.0</v>
      </c>
      <c r="C30" s="21"/>
      <c r="D30" s="21"/>
      <c r="E30" s="21"/>
      <c r="F30" s="21">
        <v>2.0</v>
      </c>
      <c r="G30" s="21"/>
      <c r="H30" s="21">
        <v>1.0</v>
      </c>
      <c r="I30" s="21"/>
      <c r="J30" s="21"/>
      <c r="K30" s="21"/>
      <c r="L30" s="21"/>
      <c r="M30" s="21"/>
      <c r="N30" s="13"/>
      <c r="O30" s="13"/>
      <c r="P30" s="13"/>
      <c r="Q30" s="13"/>
    </row>
    <row r="31" ht="12.75" customHeight="1">
      <c r="A31" s="21" t="s">
        <v>55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  <c r="Q31" s="13"/>
    </row>
    <row r="32" ht="12.75" customHeight="1">
      <c r="A32" s="21" t="s">
        <v>56</v>
      </c>
      <c r="B32" s="21">
        <v>2.0</v>
      </c>
      <c r="C32" s="21">
        <v>2.0</v>
      </c>
      <c r="D32" s="21"/>
      <c r="E32" s="21"/>
      <c r="F32" s="21">
        <v>3.0</v>
      </c>
      <c r="G32" s="21"/>
      <c r="H32" s="21"/>
      <c r="I32" s="21"/>
      <c r="J32" s="21"/>
      <c r="K32" s="21"/>
      <c r="L32" s="21"/>
      <c r="M32" s="21">
        <v>1.0</v>
      </c>
      <c r="N32" s="13"/>
      <c r="O32" s="13"/>
      <c r="P32" s="13"/>
      <c r="Q32" s="13"/>
    </row>
    <row r="33" ht="12.75" customHeight="1">
      <c r="A33" s="21" t="s">
        <v>57</v>
      </c>
      <c r="B33" s="21">
        <v>1.0</v>
      </c>
      <c r="C33" s="21"/>
      <c r="D33" s="21"/>
      <c r="E33" s="21"/>
      <c r="F33" s="21">
        <v>4.0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  <c r="Q33" s="13"/>
    </row>
    <row r="34" ht="12.75" customHeight="1">
      <c r="A34" s="21" t="s">
        <v>58</v>
      </c>
      <c r="B34" s="21"/>
      <c r="C34" s="21"/>
      <c r="D34" s="21"/>
      <c r="E34" s="21"/>
      <c r="F34" s="21">
        <v>1.0</v>
      </c>
      <c r="G34" s="21"/>
      <c r="H34" s="21"/>
      <c r="I34" s="21"/>
      <c r="J34" s="21"/>
      <c r="K34" s="21"/>
      <c r="L34" s="21"/>
      <c r="M34" s="21"/>
      <c r="N34" s="13"/>
      <c r="O34" s="13"/>
      <c r="P34" s="13"/>
      <c r="Q34" s="13"/>
    </row>
    <row r="35" ht="12.75" customHeight="1">
      <c r="A35" s="21" t="s">
        <v>59</v>
      </c>
      <c r="B35" s="21"/>
      <c r="C35" s="21"/>
      <c r="D35" s="21"/>
      <c r="E35" s="21"/>
      <c r="F35" s="21">
        <v>1.0</v>
      </c>
      <c r="G35" s="21"/>
      <c r="H35" s="21"/>
      <c r="I35" s="21"/>
      <c r="J35" s="21"/>
      <c r="K35" s="21"/>
      <c r="L35" s="21"/>
      <c r="M35" s="21"/>
      <c r="N35" s="13"/>
      <c r="O35" s="13"/>
      <c r="P35" s="13"/>
      <c r="Q35" s="13"/>
    </row>
    <row r="36" ht="12.7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  <c r="Q36" s="13"/>
    </row>
    <row r="37" ht="12.75" customHeight="1">
      <c r="A37" s="21" t="s">
        <v>61</v>
      </c>
      <c r="B37" s="21">
        <v>1.0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  <c r="Q37" s="13"/>
    </row>
    <row r="38" ht="12.75" customHeight="1">
      <c r="A38" s="21" t="s">
        <v>62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  <c r="Q38" s="13"/>
    </row>
    <row r="39" ht="12.75" customHeight="1">
      <c r="A39" s="21" t="s">
        <v>63</v>
      </c>
      <c r="B39" s="21">
        <v>3.0</v>
      </c>
      <c r="C39" s="21"/>
      <c r="D39" s="21">
        <v>2.0</v>
      </c>
      <c r="E39" s="21"/>
      <c r="F39" s="21">
        <v>2.0</v>
      </c>
      <c r="G39" s="21"/>
      <c r="H39" s="21"/>
      <c r="I39" s="21"/>
      <c r="J39" s="21"/>
      <c r="K39" s="21"/>
      <c r="L39" s="21">
        <v>1.0</v>
      </c>
      <c r="M39" s="21"/>
      <c r="N39" s="13"/>
      <c r="O39" s="13"/>
      <c r="P39" s="13"/>
      <c r="Q39" s="13"/>
    </row>
    <row r="40" ht="12.75" customHeight="1">
      <c r="A40" s="21" t="s">
        <v>64</v>
      </c>
      <c r="B40" s="21"/>
      <c r="C40" s="21"/>
      <c r="D40" s="21">
        <v>1.0</v>
      </c>
      <c r="E40" s="21"/>
      <c r="F40" s="21">
        <v>2.0</v>
      </c>
      <c r="G40" s="21"/>
      <c r="H40" s="21"/>
      <c r="I40" s="21"/>
      <c r="J40" s="21"/>
      <c r="K40" s="21"/>
      <c r="L40" s="21"/>
      <c r="M40" s="21"/>
      <c r="N40" s="13"/>
      <c r="O40" s="13"/>
      <c r="P40" s="13"/>
      <c r="Q40" s="13"/>
    </row>
    <row r="41" ht="12.75" customHeight="1">
      <c r="A41" s="21" t="s">
        <v>65</v>
      </c>
      <c r="B41" s="21"/>
      <c r="C41" s="21"/>
      <c r="D41" s="21"/>
      <c r="E41" s="21">
        <v>1.0</v>
      </c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  <c r="Q41" s="13"/>
    </row>
    <row r="42" ht="12.75" customHeight="1">
      <c r="A42" s="21" t="s">
        <v>66</v>
      </c>
      <c r="B42" s="21"/>
      <c r="C42" s="21"/>
      <c r="D42" s="21">
        <v>1.0</v>
      </c>
      <c r="E42" s="21"/>
      <c r="F42" s="21">
        <v>1.0</v>
      </c>
      <c r="G42" s="21">
        <v>1.0</v>
      </c>
      <c r="H42" s="21"/>
      <c r="I42" s="21"/>
      <c r="J42" s="21"/>
      <c r="K42" s="21"/>
      <c r="L42" s="21"/>
      <c r="M42" s="21"/>
      <c r="N42" s="13"/>
      <c r="O42" s="13"/>
      <c r="P42" s="13"/>
      <c r="Q42" s="13"/>
    </row>
    <row r="43" ht="12.75" customHeight="1">
      <c r="A43" s="21" t="s">
        <v>67</v>
      </c>
      <c r="B43" s="21">
        <v>1.0</v>
      </c>
      <c r="C43" s="21">
        <v>1.0</v>
      </c>
      <c r="D43" s="21">
        <v>2.0</v>
      </c>
      <c r="E43" s="21">
        <v>1.0</v>
      </c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  <c r="Q43" s="13"/>
    </row>
    <row r="44" ht="12.7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  <c r="Q44" s="13"/>
    </row>
    <row r="45" ht="12.75" customHeight="1">
      <c r="A45" s="21" t="s">
        <v>69</v>
      </c>
      <c r="B45" s="21">
        <v>10.0</v>
      </c>
      <c r="C45" s="21">
        <v>5.0</v>
      </c>
      <c r="D45" s="21">
        <v>4.0</v>
      </c>
      <c r="E45" s="21">
        <v>4.0</v>
      </c>
      <c r="F45" s="21">
        <v>3.0</v>
      </c>
      <c r="G45" s="21">
        <v>3.0</v>
      </c>
      <c r="H45" s="21">
        <v>1.0</v>
      </c>
      <c r="I45" s="21">
        <v>2.0</v>
      </c>
      <c r="J45" s="21"/>
      <c r="K45" s="21"/>
      <c r="L45" s="21">
        <v>4.0</v>
      </c>
      <c r="M45" s="21">
        <v>4.0</v>
      </c>
      <c r="N45" s="13"/>
      <c r="O45" s="13"/>
      <c r="P45" s="13"/>
      <c r="Q45" s="13"/>
    </row>
    <row r="46" ht="12.75" customHeight="1">
      <c r="A46" s="4" t="s">
        <v>14</v>
      </c>
      <c r="B46" s="4">
        <f t="shared" ref="B46:M46" si="6">SUM(B25:B45)</f>
        <v>19</v>
      </c>
      <c r="C46" s="4">
        <f t="shared" si="6"/>
        <v>10</v>
      </c>
      <c r="D46" s="4">
        <f t="shared" si="6"/>
        <v>11</v>
      </c>
      <c r="E46" s="4">
        <f t="shared" si="6"/>
        <v>6</v>
      </c>
      <c r="F46" s="4">
        <f t="shared" si="6"/>
        <v>21</v>
      </c>
      <c r="G46" s="4">
        <f t="shared" si="6"/>
        <v>4</v>
      </c>
      <c r="H46" s="4">
        <f t="shared" si="6"/>
        <v>2</v>
      </c>
      <c r="I46" s="4">
        <f t="shared" si="6"/>
        <v>2</v>
      </c>
      <c r="J46" s="4">
        <f t="shared" si="6"/>
        <v>1</v>
      </c>
      <c r="K46" s="4">
        <f t="shared" si="6"/>
        <v>0</v>
      </c>
      <c r="L46" s="4">
        <f t="shared" si="6"/>
        <v>6</v>
      </c>
      <c r="M46" s="4">
        <f t="shared" si="6"/>
        <v>5</v>
      </c>
      <c r="N46" s="13"/>
      <c r="O46" s="13"/>
      <c r="P46" s="13"/>
      <c r="Q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O1"/>
    <mergeCell ref="A24:M24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6.71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5" width="6.86"/>
    <col customWidth="1" min="16" max="16" width="9.14"/>
    <col customWidth="1" min="17" max="17" width="8.29"/>
  </cols>
  <sheetData>
    <row r="1" ht="12.7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73</v>
      </c>
      <c r="O2" s="23" t="s">
        <v>74</v>
      </c>
      <c r="P2" s="5" t="s">
        <v>14</v>
      </c>
      <c r="Q2" s="6"/>
    </row>
    <row r="3" ht="12.75" customHeight="1">
      <c r="A3" s="7" t="s">
        <v>15</v>
      </c>
      <c r="B3" s="8">
        <v>2.0</v>
      </c>
      <c r="C3" s="8"/>
      <c r="D3" s="8">
        <v>4.0</v>
      </c>
      <c r="E3" s="8"/>
      <c r="F3" s="8"/>
      <c r="G3" s="8"/>
      <c r="H3" s="8"/>
      <c r="I3" s="8"/>
      <c r="J3" s="8">
        <v>1.0</v>
      </c>
      <c r="K3" s="8">
        <v>1.0</v>
      </c>
      <c r="L3" s="8"/>
      <c r="M3" s="8"/>
      <c r="N3" s="8"/>
      <c r="O3" s="24"/>
      <c r="P3" s="9">
        <f t="shared" ref="P3:P14" si="1">SUM(B3:O3)</f>
        <v>8</v>
      </c>
      <c r="Q3" s="10">
        <f t="shared" ref="Q3:Q14" si="2">P3/$P$15</f>
        <v>0.09411764706</v>
      </c>
    </row>
    <row r="4" ht="12.75" customHeight="1">
      <c r="A4" s="7" t="s">
        <v>17</v>
      </c>
      <c r="B4" s="8">
        <v>1.0</v>
      </c>
      <c r="C4" s="8"/>
      <c r="D4" s="8">
        <v>4.0</v>
      </c>
      <c r="E4" s="8"/>
      <c r="F4" s="8"/>
      <c r="G4" s="8"/>
      <c r="H4" s="8"/>
      <c r="I4" s="8"/>
      <c r="J4" s="8"/>
      <c r="K4" s="8"/>
      <c r="L4" s="8"/>
      <c r="M4" s="8"/>
      <c r="N4" s="8"/>
      <c r="O4" s="24"/>
      <c r="P4" s="9">
        <f t="shared" si="1"/>
        <v>5</v>
      </c>
      <c r="Q4" s="10">
        <f t="shared" si="2"/>
        <v>0.05882352941</v>
      </c>
    </row>
    <row r="5" ht="12.75" customHeight="1">
      <c r="A5" s="7" t="s">
        <v>18</v>
      </c>
      <c r="B5" s="8">
        <v>1.0</v>
      </c>
      <c r="C5" s="8"/>
      <c r="D5" s="8">
        <v>8.0</v>
      </c>
      <c r="E5" s="8"/>
      <c r="F5" s="8"/>
      <c r="G5" s="8"/>
      <c r="H5" s="8"/>
      <c r="I5" s="8"/>
      <c r="J5" s="8"/>
      <c r="K5" s="8"/>
      <c r="L5" s="8"/>
      <c r="M5" s="8"/>
      <c r="N5" s="8"/>
      <c r="O5" s="24"/>
      <c r="P5" s="9">
        <f t="shared" si="1"/>
        <v>9</v>
      </c>
      <c r="Q5" s="10">
        <f t="shared" si="2"/>
        <v>0.1058823529</v>
      </c>
    </row>
    <row r="6" ht="12.75" customHeight="1">
      <c r="A6" s="7" t="s">
        <v>19</v>
      </c>
      <c r="B6" s="8"/>
      <c r="C6" s="8"/>
      <c r="D6" s="8"/>
      <c r="E6" s="8">
        <v>1.0</v>
      </c>
      <c r="F6" s="8"/>
      <c r="G6" s="8"/>
      <c r="H6" s="8"/>
      <c r="I6" s="8"/>
      <c r="J6" s="8"/>
      <c r="K6" s="8"/>
      <c r="L6" s="8"/>
      <c r="M6" s="8"/>
      <c r="N6" s="8"/>
      <c r="O6" s="24"/>
      <c r="P6" s="9">
        <f t="shared" si="1"/>
        <v>1</v>
      </c>
      <c r="Q6" s="10">
        <f t="shared" si="2"/>
        <v>0.01176470588</v>
      </c>
    </row>
    <row r="7" ht="12.75" customHeight="1">
      <c r="A7" s="7" t="s">
        <v>21</v>
      </c>
      <c r="B7" s="8">
        <v>2.0</v>
      </c>
      <c r="C7" s="8"/>
      <c r="D7" s="8">
        <v>6.0</v>
      </c>
      <c r="E7" s="8"/>
      <c r="F7" s="8"/>
      <c r="G7" s="8"/>
      <c r="H7" s="8"/>
      <c r="I7" s="8"/>
      <c r="J7" s="8"/>
      <c r="K7" s="8"/>
      <c r="L7" s="8"/>
      <c r="M7" s="8"/>
      <c r="N7" s="8"/>
      <c r="O7" s="24"/>
      <c r="P7" s="9">
        <f t="shared" si="1"/>
        <v>8</v>
      </c>
      <c r="Q7" s="10">
        <f t="shared" si="2"/>
        <v>0.09411764706</v>
      </c>
    </row>
    <row r="8" ht="12.75" customHeight="1">
      <c r="A8" s="7" t="s">
        <v>23</v>
      </c>
      <c r="B8" s="8"/>
      <c r="C8" s="8"/>
      <c r="D8" s="8">
        <v>4.0</v>
      </c>
      <c r="E8" s="8"/>
      <c r="F8" s="8"/>
      <c r="G8" s="8"/>
      <c r="H8" s="8"/>
      <c r="I8" s="8"/>
      <c r="J8" s="8"/>
      <c r="K8" s="8"/>
      <c r="L8" s="8"/>
      <c r="M8" s="8"/>
      <c r="N8" s="8"/>
      <c r="O8" s="24">
        <v>1.0</v>
      </c>
      <c r="P8" s="9">
        <f t="shared" si="1"/>
        <v>5</v>
      </c>
      <c r="Q8" s="10">
        <f t="shared" si="2"/>
        <v>0.05882352941</v>
      </c>
    </row>
    <row r="9" ht="12.75" customHeight="1">
      <c r="A9" s="7" t="s">
        <v>24</v>
      </c>
      <c r="B9" s="8">
        <v>2.0</v>
      </c>
      <c r="C9" s="8"/>
      <c r="D9" s="8">
        <v>7.0</v>
      </c>
      <c r="E9" s="8"/>
      <c r="F9" s="8"/>
      <c r="G9" s="8"/>
      <c r="H9" s="8"/>
      <c r="I9" s="8"/>
      <c r="J9" s="8"/>
      <c r="K9" s="8"/>
      <c r="L9" s="8"/>
      <c r="M9" s="8"/>
      <c r="N9" s="8"/>
      <c r="O9" s="24"/>
      <c r="P9" s="9">
        <f t="shared" si="1"/>
        <v>9</v>
      </c>
      <c r="Q9" s="10">
        <f t="shared" si="2"/>
        <v>0.1058823529</v>
      </c>
    </row>
    <row r="10" ht="12.75" customHeight="1">
      <c r="A10" s="7" t="s">
        <v>26</v>
      </c>
      <c r="B10" s="8"/>
      <c r="C10" s="8"/>
      <c r="D10" s="8">
        <v>6.0</v>
      </c>
      <c r="E10" s="8"/>
      <c r="F10" s="8"/>
      <c r="G10" s="8"/>
      <c r="H10" s="8"/>
      <c r="I10" s="8"/>
      <c r="J10" s="8">
        <v>1.0</v>
      </c>
      <c r="K10" s="8"/>
      <c r="L10" s="8"/>
      <c r="M10" s="8"/>
      <c r="N10" s="8"/>
      <c r="O10" s="24"/>
      <c r="P10" s="9">
        <f t="shared" si="1"/>
        <v>7</v>
      </c>
      <c r="Q10" s="10">
        <f t="shared" si="2"/>
        <v>0.08235294118</v>
      </c>
    </row>
    <row r="11" ht="12.75" customHeight="1">
      <c r="A11" s="7" t="s">
        <v>27</v>
      </c>
      <c r="B11" s="8">
        <v>2.0</v>
      </c>
      <c r="C11" s="8"/>
      <c r="D11" s="8">
        <v>6.0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24"/>
      <c r="P11" s="9">
        <f t="shared" si="1"/>
        <v>8</v>
      </c>
      <c r="Q11" s="10">
        <f t="shared" si="2"/>
        <v>0.09411764706</v>
      </c>
    </row>
    <row r="12" ht="12.75" customHeight="1">
      <c r="A12" s="7" t="s">
        <v>29</v>
      </c>
      <c r="B12" s="8">
        <v>1.0</v>
      </c>
      <c r="C12" s="8"/>
      <c r="D12" s="8">
        <v>2.0</v>
      </c>
      <c r="E12" s="8">
        <v>1.0</v>
      </c>
      <c r="F12" s="8"/>
      <c r="G12" s="8"/>
      <c r="H12" s="8"/>
      <c r="I12" s="8"/>
      <c r="J12" s="8">
        <v>1.0</v>
      </c>
      <c r="K12" s="8"/>
      <c r="L12" s="8"/>
      <c r="M12" s="8"/>
      <c r="N12" s="8"/>
      <c r="O12" s="24"/>
      <c r="P12" s="9">
        <f t="shared" si="1"/>
        <v>5</v>
      </c>
      <c r="Q12" s="10">
        <f t="shared" si="2"/>
        <v>0.05882352941</v>
      </c>
    </row>
    <row r="13" ht="12.75" customHeight="1">
      <c r="A13" s="7" t="s">
        <v>31</v>
      </c>
      <c r="B13" s="8">
        <v>2.0</v>
      </c>
      <c r="C13" s="8"/>
      <c r="D13" s="8">
        <v>6.0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24"/>
      <c r="P13" s="9">
        <f t="shared" si="1"/>
        <v>8</v>
      </c>
      <c r="Q13" s="10">
        <f t="shared" si="2"/>
        <v>0.09411764706</v>
      </c>
    </row>
    <row r="14" ht="12.75" customHeight="1">
      <c r="A14" s="7" t="s">
        <v>32</v>
      </c>
      <c r="B14" s="8"/>
      <c r="C14" s="8"/>
      <c r="D14" s="8">
        <v>11.0</v>
      </c>
      <c r="E14" s="8"/>
      <c r="F14" s="8"/>
      <c r="G14" s="8"/>
      <c r="H14" s="8"/>
      <c r="I14" s="8"/>
      <c r="J14" s="8">
        <v>1.0</v>
      </c>
      <c r="K14" s="8"/>
      <c r="L14" s="8"/>
      <c r="M14" s="8"/>
      <c r="N14" s="8"/>
      <c r="O14" s="24"/>
      <c r="P14" s="9">
        <f t="shared" si="1"/>
        <v>12</v>
      </c>
      <c r="Q14" s="10">
        <f t="shared" si="2"/>
        <v>0.1411764706</v>
      </c>
    </row>
    <row r="15" ht="12.75" customHeight="1">
      <c r="A15" s="4" t="s">
        <v>34</v>
      </c>
      <c r="B15" s="11">
        <f t="shared" ref="B15:O15" si="3">SUM(B3:B14)</f>
        <v>13</v>
      </c>
      <c r="C15" s="11">
        <f t="shared" si="3"/>
        <v>0</v>
      </c>
      <c r="D15" s="11">
        <f t="shared" si="3"/>
        <v>64</v>
      </c>
      <c r="E15" s="11">
        <f t="shared" si="3"/>
        <v>2</v>
      </c>
      <c r="F15" s="11">
        <f t="shared" si="3"/>
        <v>0</v>
      </c>
      <c r="G15" s="11">
        <f t="shared" si="3"/>
        <v>0</v>
      </c>
      <c r="H15" s="11">
        <f t="shared" si="3"/>
        <v>0</v>
      </c>
      <c r="I15" s="11">
        <f t="shared" si="3"/>
        <v>0</v>
      </c>
      <c r="J15" s="11">
        <f t="shared" si="3"/>
        <v>4</v>
      </c>
      <c r="K15" s="11">
        <f t="shared" si="3"/>
        <v>1</v>
      </c>
      <c r="L15" s="11">
        <f t="shared" si="3"/>
        <v>0</v>
      </c>
      <c r="M15" s="11">
        <f t="shared" si="3"/>
        <v>0</v>
      </c>
      <c r="N15" s="11">
        <f t="shared" si="3"/>
        <v>0</v>
      </c>
      <c r="O15" s="11">
        <f t="shared" si="3"/>
        <v>1</v>
      </c>
      <c r="P15" s="11">
        <f t="shared" ref="P15:Q15" si="4">SUM(P2:P14)</f>
        <v>85</v>
      </c>
      <c r="Q15" s="12">
        <f t="shared" si="4"/>
        <v>1</v>
      </c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ht="12.75" customHeight="1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  <c r="F18" s="15" t="s">
        <v>40</v>
      </c>
      <c r="G18" s="4" t="s">
        <v>41</v>
      </c>
      <c r="H18" s="4" t="s">
        <v>42</v>
      </c>
      <c r="I18" s="15" t="s">
        <v>43</v>
      </c>
      <c r="J18" s="15" t="s">
        <v>44</v>
      </c>
      <c r="K18" s="15" t="s">
        <v>45</v>
      </c>
      <c r="L18" s="15" t="s">
        <v>46</v>
      </c>
      <c r="M18" s="4" t="s">
        <v>47</v>
      </c>
      <c r="N18" s="13"/>
      <c r="O18" s="13"/>
      <c r="P18" s="13"/>
      <c r="Q18" s="13"/>
    </row>
    <row r="19" ht="12.75" customHeight="1">
      <c r="A19" s="16" t="s">
        <v>14</v>
      </c>
      <c r="B19" s="17">
        <f t="shared" ref="B19:H19" si="5">B48</f>
        <v>14</v>
      </c>
      <c r="C19" s="17">
        <f t="shared" si="5"/>
        <v>17</v>
      </c>
      <c r="D19" s="17">
        <f t="shared" si="5"/>
        <v>19</v>
      </c>
      <c r="E19" s="17">
        <f t="shared" si="5"/>
        <v>5</v>
      </c>
      <c r="F19" s="25">
        <f t="shared" si="5"/>
        <v>14</v>
      </c>
      <c r="G19" s="17">
        <f t="shared" si="5"/>
        <v>2</v>
      </c>
      <c r="H19" s="17">
        <f t="shared" si="5"/>
        <v>1</v>
      </c>
      <c r="I19" s="25"/>
      <c r="J19" s="25">
        <f>J48</f>
        <v>5</v>
      </c>
      <c r="K19" s="25"/>
      <c r="L19" s="25">
        <f t="shared" ref="L19:M19" si="6">L48</f>
        <v>1</v>
      </c>
      <c r="M19" s="17">
        <f t="shared" si="6"/>
        <v>7</v>
      </c>
      <c r="N19" s="13"/>
      <c r="O19" s="13"/>
      <c r="P19" s="13"/>
      <c r="Q19" s="13"/>
    </row>
    <row r="20" ht="12.7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13"/>
      <c r="O20" s="13"/>
      <c r="P20" s="13"/>
      <c r="Q20" s="13"/>
    </row>
    <row r="21" ht="12.7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  <c r="Q21" s="13"/>
    </row>
    <row r="22" ht="12.7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  <c r="Q22" s="13"/>
    </row>
    <row r="23" ht="12.7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  <c r="Q23" s="13"/>
    </row>
    <row r="24" ht="12.7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  <c r="Q24" s="13"/>
    </row>
    <row r="25" ht="12.75" customHeight="1">
      <c r="A25" s="21" t="s">
        <v>50</v>
      </c>
      <c r="B25" s="21"/>
      <c r="C25" s="21"/>
      <c r="D25" s="21">
        <v>2.0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  <c r="Q25" s="13"/>
    </row>
    <row r="26" ht="12.75" customHeight="1">
      <c r="A26" s="21" t="s">
        <v>51</v>
      </c>
      <c r="B26" s="22"/>
      <c r="C26" s="21"/>
      <c r="D26" s="21"/>
      <c r="E26" s="21"/>
      <c r="F26" s="21">
        <v>1.0</v>
      </c>
      <c r="G26" s="21"/>
      <c r="H26" s="21"/>
      <c r="I26" s="21"/>
      <c r="J26" s="21">
        <v>1.0</v>
      </c>
      <c r="K26" s="21"/>
      <c r="L26" s="21">
        <v>1.0</v>
      </c>
      <c r="M26" s="21"/>
      <c r="N26" s="13"/>
      <c r="O26" s="13"/>
      <c r="P26" s="13"/>
      <c r="Q26" s="13"/>
    </row>
    <row r="27" ht="12.75" customHeight="1">
      <c r="A27" s="21" t="s">
        <v>52</v>
      </c>
      <c r="B27" s="21">
        <v>1.0</v>
      </c>
      <c r="C27" s="21"/>
      <c r="D27" s="21"/>
      <c r="E27" s="21">
        <v>1.0</v>
      </c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  <c r="Q27" s="13"/>
    </row>
    <row r="28" ht="12.75" customHeight="1">
      <c r="A28" s="21" t="s">
        <v>53</v>
      </c>
      <c r="B28" s="21">
        <v>1.0</v>
      </c>
      <c r="C28" s="21"/>
      <c r="D28" s="21"/>
      <c r="E28" s="21"/>
      <c r="F28" s="21"/>
      <c r="G28" s="21">
        <v>1.0</v>
      </c>
      <c r="H28" s="21"/>
      <c r="I28" s="21"/>
      <c r="J28" s="21"/>
      <c r="K28" s="21"/>
      <c r="L28" s="21"/>
      <c r="M28" s="21"/>
      <c r="N28" s="13"/>
      <c r="O28" s="13"/>
      <c r="P28" s="13"/>
      <c r="Q28" s="13"/>
    </row>
    <row r="29" ht="12.75" customHeight="1">
      <c r="A29" s="21" t="s">
        <v>54</v>
      </c>
      <c r="B29" s="21"/>
      <c r="C29" s="21"/>
      <c r="D29" s="21"/>
      <c r="E29" s="21"/>
      <c r="F29" s="21">
        <v>2.0</v>
      </c>
      <c r="G29" s="21"/>
      <c r="H29" s="21"/>
      <c r="I29" s="21"/>
      <c r="J29" s="21">
        <v>1.0</v>
      </c>
      <c r="K29" s="21"/>
      <c r="L29" s="21"/>
      <c r="M29" s="21">
        <v>1.0</v>
      </c>
      <c r="N29" s="13"/>
      <c r="O29" s="13"/>
      <c r="P29" s="13"/>
      <c r="Q29" s="13"/>
    </row>
    <row r="30" ht="12.7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  <c r="Q30" s="13"/>
    </row>
    <row r="31" ht="12.75" customHeight="1">
      <c r="A31" s="21" t="s">
        <v>56</v>
      </c>
      <c r="B31" s="21">
        <v>1.0</v>
      </c>
      <c r="C31" s="21">
        <v>2.0</v>
      </c>
      <c r="D31" s="21"/>
      <c r="E31" s="21"/>
      <c r="F31" s="21">
        <v>3.0</v>
      </c>
      <c r="G31" s="21"/>
      <c r="H31" s="21"/>
      <c r="I31" s="21"/>
      <c r="J31" s="21">
        <v>1.0</v>
      </c>
      <c r="K31" s="21"/>
      <c r="L31" s="21"/>
      <c r="M31" s="21">
        <v>1.0</v>
      </c>
      <c r="N31" s="13"/>
      <c r="O31" s="13"/>
      <c r="P31" s="13"/>
      <c r="Q31" s="13"/>
    </row>
    <row r="32" ht="12.75" customHeight="1">
      <c r="A32" s="21" t="s">
        <v>57</v>
      </c>
      <c r="B32" s="21"/>
      <c r="C32" s="21"/>
      <c r="D32" s="21">
        <v>1.0</v>
      </c>
      <c r="E32" s="21"/>
      <c r="F32" s="21">
        <v>1.0</v>
      </c>
      <c r="G32" s="21"/>
      <c r="H32" s="21"/>
      <c r="I32" s="21"/>
      <c r="J32" s="21"/>
      <c r="K32" s="21"/>
      <c r="L32" s="21"/>
      <c r="M32" s="21">
        <v>1.0</v>
      </c>
      <c r="N32" s="13"/>
      <c r="O32" s="13"/>
      <c r="P32" s="13"/>
      <c r="Q32" s="13"/>
    </row>
    <row r="33" ht="12.7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  <c r="Q33" s="13"/>
    </row>
    <row r="34" ht="12.7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  <c r="Q34" s="13"/>
    </row>
    <row r="35" ht="12.7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  <c r="Q35" s="13"/>
    </row>
    <row r="36" ht="12.75" customHeight="1">
      <c r="A36" s="21" t="s">
        <v>61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  <c r="Q36" s="13"/>
    </row>
    <row r="37" ht="12.75" customHeight="1">
      <c r="A37" s="21" t="s">
        <v>78</v>
      </c>
      <c r="B37" s="21"/>
      <c r="C37" s="21"/>
      <c r="D37" s="21"/>
      <c r="E37" s="21"/>
      <c r="F37" s="21">
        <v>1.0</v>
      </c>
      <c r="G37" s="21"/>
      <c r="H37" s="21"/>
      <c r="I37" s="21"/>
      <c r="J37" s="21"/>
      <c r="K37" s="21"/>
      <c r="L37" s="21"/>
      <c r="M37" s="21"/>
      <c r="N37" s="13"/>
      <c r="O37" s="13"/>
      <c r="P37" s="13"/>
      <c r="Q37" s="13"/>
    </row>
    <row r="38" ht="12.75" customHeight="1">
      <c r="A38" s="21" t="s">
        <v>62</v>
      </c>
      <c r="B38" s="21"/>
      <c r="C38" s="21">
        <v>2.0</v>
      </c>
      <c r="D38" s="21"/>
      <c r="E38" s="21"/>
      <c r="F38" s="21">
        <v>1.0</v>
      </c>
      <c r="G38" s="21"/>
      <c r="H38" s="21"/>
      <c r="I38" s="21"/>
      <c r="J38" s="21">
        <v>1.0</v>
      </c>
      <c r="K38" s="21"/>
      <c r="L38" s="21"/>
      <c r="M38" s="21"/>
      <c r="N38" s="13"/>
      <c r="O38" s="13"/>
      <c r="P38" s="13"/>
      <c r="Q38" s="13"/>
    </row>
    <row r="39" ht="12.75" customHeight="1">
      <c r="A39" s="21" t="s">
        <v>63</v>
      </c>
      <c r="B39" s="21"/>
      <c r="C39" s="21">
        <v>1.0</v>
      </c>
      <c r="D39" s="21">
        <v>10.0</v>
      </c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  <c r="Q39" s="13"/>
    </row>
    <row r="40" ht="12.75" customHeight="1">
      <c r="A40" s="21" t="s">
        <v>64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  <c r="Q40" s="13"/>
    </row>
    <row r="41" ht="12.75" customHeight="1">
      <c r="A41" s="21" t="s">
        <v>65</v>
      </c>
      <c r="B41" s="21"/>
      <c r="C41" s="21"/>
      <c r="D41" s="21"/>
      <c r="E41" s="21">
        <v>1.0</v>
      </c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  <c r="Q41" s="13"/>
    </row>
    <row r="42" ht="12.7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  <c r="Q42" s="13"/>
    </row>
    <row r="43" ht="12.75" customHeight="1">
      <c r="A43" s="21" t="s">
        <v>66</v>
      </c>
      <c r="B43" s="21">
        <v>2.0</v>
      </c>
      <c r="C43" s="21">
        <v>1.0</v>
      </c>
      <c r="D43" s="21"/>
      <c r="E43" s="21"/>
      <c r="F43" s="21"/>
      <c r="G43" s="21">
        <v>1.0</v>
      </c>
      <c r="H43" s="21"/>
      <c r="I43" s="21"/>
      <c r="J43" s="21"/>
      <c r="K43" s="21"/>
      <c r="L43" s="21"/>
      <c r="M43" s="21">
        <v>1.0</v>
      </c>
      <c r="N43" s="13"/>
      <c r="O43" s="13"/>
      <c r="P43" s="13"/>
      <c r="Q43" s="13"/>
    </row>
    <row r="44" ht="12.75" customHeight="1">
      <c r="A44" s="21" t="s">
        <v>67</v>
      </c>
      <c r="B44" s="21">
        <v>1.0</v>
      </c>
      <c r="C44" s="21">
        <v>2.0</v>
      </c>
      <c r="D44" s="21">
        <v>3.0</v>
      </c>
      <c r="E44" s="21">
        <v>1.0</v>
      </c>
      <c r="F44" s="21">
        <v>1.0</v>
      </c>
      <c r="G44" s="21"/>
      <c r="H44" s="21"/>
      <c r="I44" s="21"/>
      <c r="J44" s="21"/>
      <c r="K44" s="21"/>
      <c r="L44" s="21"/>
      <c r="M44" s="21">
        <v>1.0</v>
      </c>
      <c r="N44" s="13"/>
      <c r="O44" s="13"/>
      <c r="P44" s="13"/>
      <c r="Q44" s="13"/>
    </row>
    <row r="45" ht="12.75" customHeight="1">
      <c r="A45" s="21" t="s">
        <v>68</v>
      </c>
      <c r="B45" s="21"/>
      <c r="C45" s="21"/>
      <c r="D45" s="21"/>
      <c r="E45" s="21"/>
      <c r="F45" s="21">
        <v>1.0</v>
      </c>
      <c r="G45" s="21"/>
      <c r="H45" s="21"/>
      <c r="I45" s="21"/>
      <c r="J45" s="21"/>
      <c r="K45" s="21"/>
      <c r="L45" s="21"/>
      <c r="M45" s="21"/>
      <c r="N45" s="13"/>
      <c r="O45" s="13"/>
      <c r="P45" s="13"/>
      <c r="Q45" s="13"/>
    </row>
    <row r="46" ht="12.75" customHeight="1">
      <c r="A46" s="21" t="s">
        <v>69</v>
      </c>
      <c r="B46" s="21">
        <v>8.0</v>
      </c>
      <c r="C46" s="21">
        <v>9.0</v>
      </c>
      <c r="D46" s="21">
        <v>3.0</v>
      </c>
      <c r="E46" s="21">
        <v>2.0</v>
      </c>
      <c r="F46" s="21">
        <v>1.0</v>
      </c>
      <c r="G46" s="21"/>
      <c r="H46" s="21">
        <v>1.0</v>
      </c>
      <c r="I46" s="21"/>
      <c r="J46" s="21">
        <v>1.0</v>
      </c>
      <c r="K46" s="21"/>
      <c r="L46" s="21"/>
      <c r="M46" s="21">
        <v>2.0</v>
      </c>
      <c r="N46" s="13"/>
      <c r="O46" s="13"/>
      <c r="P46" s="13"/>
      <c r="Q46" s="13"/>
    </row>
    <row r="47" ht="12.75" customHeight="1">
      <c r="A47" s="21" t="s">
        <v>80</v>
      </c>
      <c r="B47" s="21"/>
      <c r="C47" s="21"/>
      <c r="D47" s="21"/>
      <c r="E47" s="21"/>
      <c r="F47" s="21">
        <v>1.0</v>
      </c>
      <c r="G47" s="21"/>
      <c r="H47" s="21"/>
      <c r="I47" s="21"/>
      <c r="J47" s="21"/>
      <c r="K47" s="21"/>
      <c r="L47" s="21"/>
      <c r="M47" s="21"/>
      <c r="N47" s="13"/>
      <c r="O47" s="13"/>
      <c r="P47" s="13"/>
      <c r="Q47" s="13"/>
    </row>
    <row r="48" ht="12.75" customHeight="1">
      <c r="A48" s="4" t="s">
        <v>14</v>
      </c>
      <c r="B48" s="4">
        <f t="shared" ref="B48:M48" si="7">SUM(B21:B47)</f>
        <v>14</v>
      </c>
      <c r="C48" s="4">
        <f t="shared" si="7"/>
        <v>17</v>
      </c>
      <c r="D48" s="4">
        <f t="shared" si="7"/>
        <v>19</v>
      </c>
      <c r="E48" s="4">
        <f t="shared" si="7"/>
        <v>5</v>
      </c>
      <c r="F48" s="4">
        <f t="shared" si="7"/>
        <v>14</v>
      </c>
      <c r="G48" s="4">
        <f t="shared" si="7"/>
        <v>2</v>
      </c>
      <c r="H48" s="4">
        <f t="shared" si="7"/>
        <v>1</v>
      </c>
      <c r="I48" s="4">
        <f t="shared" si="7"/>
        <v>0</v>
      </c>
      <c r="J48" s="4">
        <f t="shared" si="7"/>
        <v>5</v>
      </c>
      <c r="K48" s="4">
        <f t="shared" si="7"/>
        <v>0</v>
      </c>
      <c r="L48" s="4">
        <f t="shared" si="7"/>
        <v>1</v>
      </c>
      <c r="M48" s="4">
        <f t="shared" si="7"/>
        <v>7</v>
      </c>
      <c r="N48" s="13">
        <f>SUM(B48:M48)</f>
        <v>85</v>
      </c>
      <c r="O48" s="13"/>
      <c r="P48" s="13"/>
      <c r="Q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Q1"/>
    <mergeCell ref="A20:M20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10.14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6.86"/>
    <col customWidth="1" min="15" max="15" width="9.14"/>
    <col customWidth="1" min="16" max="16" width="8.29"/>
  </cols>
  <sheetData>
    <row r="1" ht="12.7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>
      <c r="A2" s="4" t="s">
        <v>82</v>
      </c>
      <c r="B2" s="4" t="s">
        <v>4</v>
      </c>
      <c r="C2" s="4" t="s">
        <v>2</v>
      </c>
      <c r="D2" s="4" t="s">
        <v>10</v>
      </c>
      <c r="E2" s="4" t="s">
        <v>5</v>
      </c>
      <c r="F2" s="4" t="s">
        <v>11</v>
      </c>
      <c r="G2" s="4" t="s">
        <v>83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2.75" customHeight="1">
      <c r="A3" s="7" t="s">
        <v>15</v>
      </c>
      <c r="B3" s="8">
        <v>6.0</v>
      </c>
      <c r="C3" s="8"/>
      <c r="D3" s="8"/>
      <c r="E3" s="8"/>
      <c r="F3" s="8">
        <v>1.0</v>
      </c>
      <c r="G3" s="8"/>
      <c r="H3" s="8"/>
      <c r="I3" s="8"/>
      <c r="J3" s="8"/>
      <c r="K3" s="8"/>
      <c r="L3" s="8"/>
      <c r="M3" s="8"/>
      <c r="N3" s="8"/>
      <c r="O3" s="9">
        <f t="shared" ref="O3:O14" si="1">SUM(B3:N3)</f>
        <v>7</v>
      </c>
      <c r="P3" s="10">
        <f t="shared" ref="P3:P14" si="2">O3/$O$15</f>
        <v>0.07216494845</v>
      </c>
    </row>
    <row r="4" ht="12.75" customHeight="1">
      <c r="A4" s="7" t="s">
        <v>84</v>
      </c>
      <c r="B4" s="8">
        <v>8.0</v>
      </c>
      <c r="C4" s="8"/>
      <c r="D4" s="8"/>
      <c r="E4" s="8"/>
      <c r="F4" s="8">
        <v>1.0</v>
      </c>
      <c r="G4" s="8"/>
      <c r="H4" s="8"/>
      <c r="I4" s="8"/>
      <c r="J4" s="8"/>
      <c r="K4" s="8"/>
      <c r="L4" s="8"/>
      <c r="M4" s="8"/>
      <c r="N4" s="8"/>
      <c r="O4" s="9">
        <f t="shared" si="1"/>
        <v>9</v>
      </c>
      <c r="P4" s="10">
        <f t="shared" si="2"/>
        <v>0.09278350515</v>
      </c>
    </row>
    <row r="5" ht="12.75" customHeight="1">
      <c r="A5" s="7" t="s">
        <v>18</v>
      </c>
      <c r="B5" s="8">
        <v>7.0</v>
      </c>
      <c r="C5" s="8">
        <v>1.0</v>
      </c>
      <c r="D5" s="8"/>
      <c r="E5" s="8">
        <v>1.0</v>
      </c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9</v>
      </c>
      <c r="P5" s="10">
        <f t="shared" si="2"/>
        <v>0.09278350515</v>
      </c>
    </row>
    <row r="6" ht="12.75" customHeight="1">
      <c r="A6" s="7" t="s">
        <v>85</v>
      </c>
      <c r="B6" s="8">
        <v>8.0</v>
      </c>
      <c r="C6" s="8"/>
      <c r="D6" s="8"/>
      <c r="E6" s="8">
        <v>1.0</v>
      </c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9</v>
      </c>
      <c r="P6" s="10">
        <f t="shared" si="2"/>
        <v>0.09278350515</v>
      </c>
    </row>
    <row r="7" ht="12.75" customHeight="1">
      <c r="A7" s="7" t="s">
        <v>86</v>
      </c>
      <c r="B7" s="8">
        <v>4.0</v>
      </c>
      <c r="C7" s="8">
        <v>3.0</v>
      </c>
      <c r="D7" s="8"/>
      <c r="E7" s="8">
        <v>1.0</v>
      </c>
      <c r="F7" s="8"/>
      <c r="G7" s="8">
        <v>1.0</v>
      </c>
      <c r="H7" s="8"/>
      <c r="I7" s="8"/>
      <c r="J7" s="8"/>
      <c r="K7" s="8"/>
      <c r="L7" s="8"/>
      <c r="M7" s="8"/>
      <c r="N7" s="8"/>
      <c r="O7" s="9">
        <f t="shared" si="1"/>
        <v>9</v>
      </c>
      <c r="P7" s="10">
        <f t="shared" si="2"/>
        <v>0.09278350515</v>
      </c>
    </row>
    <row r="8" ht="12.75" customHeight="1">
      <c r="A8" s="7" t="s">
        <v>87</v>
      </c>
      <c r="B8" s="8">
        <v>7.0</v>
      </c>
      <c r="C8" s="8">
        <v>1.0</v>
      </c>
      <c r="D8" s="8"/>
      <c r="E8" s="8">
        <v>1.0</v>
      </c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9</v>
      </c>
      <c r="P8" s="10">
        <f t="shared" si="2"/>
        <v>0.09278350515</v>
      </c>
    </row>
    <row r="9" ht="12.75" customHeight="1">
      <c r="A9" s="7" t="s">
        <v>88</v>
      </c>
      <c r="B9" s="8">
        <v>6.0</v>
      </c>
      <c r="C9" s="8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>
        <f t="shared" si="2"/>
        <v>0.07216494845</v>
      </c>
    </row>
    <row r="10" ht="12.75" customHeight="1">
      <c r="A10" s="7" t="s">
        <v>24</v>
      </c>
      <c r="B10" s="8">
        <v>9.0</v>
      </c>
      <c r="C10" s="8">
        <v>2.0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11</v>
      </c>
      <c r="P10" s="10">
        <f t="shared" si="2"/>
        <v>0.1134020619</v>
      </c>
    </row>
    <row r="11" ht="12.75" customHeight="1">
      <c r="A11" s="7" t="s">
        <v>32</v>
      </c>
      <c r="B11" s="8">
        <v>7.0</v>
      </c>
      <c r="C11" s="8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8</v>
      </c>
      <c r="P11" s="10">
        <f t="shared" si="2"/>
        <v>0.0824742268</v>
      </c>
    </row>
    <row r="12" ht="12.75" customHeight="1">
      <c r="A12" s="7" t="s">
        <v>29</v>
      </c>
      <c r="B12" s="8">
        <v>6.0</v>
      </c>
      <c r="C12" s="8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8</v>
      </c>
      <c r="P12" s="10">
        <f t="shared" si="2"/>
        <v>0.0824742268</v>
      </c>
    </row>
    <row r="13" ht="12.75" customHeight="1">
      <c r="A13" s="7" t="s">
        <v>27</v>
      </c>
      <c r="B13" s="8">
        <v>6.0</v>
      </c>
      <c r="C13" s="8">
        <v>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8</v>
      </c>
      <c r="P13" s="10">
        <f t="shared" si="2"/>
        <v>0.0824742268</v>
      </c>
    </row>
    <row r="14" ht="12.75" customHeight="1">
      <c r="A14" s="7" t="s">
        <v>25</v>
      </c>
      <c r="B14" s="8">
        <v>2.0</v>
      </c>
      <c r="C14" s="8">
        <v>1.0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>
        <f t="shared" si="1"/>
        <v>3</v>
      </c>
      <c r="P14" s="10">
        <f t="shared" si="2"/>
        <v>0.03092783505</v>
      </c>
    </row>
    <row r="15" ht="12.75" customHeight="1">
      <c r="A15" s="4" t="s">
        <v>34</v>
      </c>
      <c r="B15" s="11">
        <f t="shared" ref="B15:C15" si="3">SUM(B3:B14)</f>
        <v>76</v>
      </c>
      <c r="C15" s="11">
        <f t="shared" si="3"/>
        <v>14</v>
      </c>
      <c r="D15" s="11">
        <f t="shared" ref="D15:N15" si="4">SUM(D3:D13)</f>
        <v>0</v>
      </c>
      <c r="E15" s="11">
        <f t="shared" si="4"/>
        <v>4</v>
      </c>
      <c r="F15" s="11">
        <f t="shared" si="4"/>
        <v>2</v>
      </c>
      <c r="G15" s="11">
        <f t="shared" si="4"/>
        <v>1</v>
      </c>
      <c r="H15" s="11">
        <f t="shared" si="4"/>
        <v>0</v>
      </c>
      <c r="I15" s="11">
        <f t="shared" si="4"/>
        <v>0</v>
      </c>
      <c r="J15" s="11">
        <f t="shared" si="4"/>
        <v>0</v>
      </c>
      <c r="K15" s="11">
        <f t="shared" si="4"/>
        <v>0</v>
      </c>
      <c r="L15" s="11">
        <f t="shared" si="4"/>
        <v>0</v>
      </c>
      <c r="M15" s="11">
        <f t="shared" si="4"/>
        <v>0</v>
      </c>
      <c r="N15" s="11">
        <f t="shared" si="4"/>
        <v>0</v>
      </c>
      <c r="O15" s="11">
        <f>SUM(O2:O14)</f>
        <v>97</v>
      </c>
      <c r="P15" s="12">
        <f>SUM(P2:P13)</f>
        <v>0.9690721649</v>
      </c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2.75" customHeight="1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  <c r="F18" s="15" t="s">
        <v>40</v>
      </c>
      <c r="G18" s="4" t="s">
        <v>41</v>
      </c>
      <c r="H18" s="4" t="s">
        <v>42</v>
      </c>
      <c r="I18" s="15" t="s">
        <v>43</v>
      </c>
      <c r="J18" s="15" t="s">
        <v>44</v>
      </c>
      <c r="K18" s="15" t="s">
        <v>45</v>
      </c>
      <c r="L18" s="15" t="s">
        <v>46</v>
      </c>
      <c r="M18" s="4" t="s">
        <v>47</v>
      </c>
      <c r="N18" s="13"/>
      <c r="O18" s="13"/>
      <c r="P18" s="13"/>
    </row>
    <row r="19" ht="12.75" customHeight="1">
      <c r="A19" s="16" t="s">
        <v>14</v>
      </c>
      <c r="B19" s="17">
        <f t="shared" ref="B19:M19" si="5">B48</f>
        <v>18</v>
      </c>
      <c r="C19" s="17">
        <f t="shared" si="5"/>
        <v>7</v>
      </c>
      <c r="D19" s="17">
        <f t="shared" si="5"/>
        <v>18</v>
      </c>
      <c r="E19" s="17">
        <f t="shared" si="5"/>
        <v>3</v>
      </c>
      <c r="F19" s="25">
        <f t="shared" si="5"/>
        <v>25</v>
      </c>
      <c r="G19" s="17">
        <f t="shared" si="5"/>
        <v>3</v>
      </c>
      <c r="H19" s="17">
        <f t="shared" si="5"/>
        <v>2</v>
      </c>
      <c r="I19" s="25">
        <f t="shared" si="5"/>
        <v>2</v>
      </c>
      <c r="J19" s="25">
        <f t="shared" si="5"/>
        <v>1</v>
      </c>
      <c r="K19" s="25">
        <f t="shared" si="5"/>
        <v>2</v>
      </c>
      <c r="L19" s="25">
        <f t="shared" si="5"/>
        <v>4</v>
      </c>
      <c r="M19" s="17">
        <f t="shared" si="5"/>
        <v>12</v>
      </c>
      <c r="N19" s="13"/>
      <c r="O19" s="13"/>
      <c r="P19" s="13"/>
    </row>
    <row r="20" ht="12.7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13"/>
      <c r="O20" s="13"/>
      <c r="P20" s="13"/>
    </row>
    <row r="21" ht="12.7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2.7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2.7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2.7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2.75" customHeight="1">
      <c r="A25" s="21" t="s">
        <v>50</v>
      </c>
      <c r="B25" s="21"/>
      <c r="C25" s="21"/>
      <c r="D25" s="21"/>
      <c r="E25" s="21"/>
      <c r="F25" s="21">
        <v>1.0</v>
      </c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2.75" customHeight="1">
      <c r="A26" s="21" t="s">
        <v>51</v>
      </c>
      <c r="B26" s="22"/>
      <c r="C26" s="21"/>
      <c r="D26" s="21"/>
      <c r="E26" s="21"/>
      <c r="F26" s="21">
        <v>4.0</v>
      </c>
      <c r="G26" s="21"/>
      <c r="H26" s="21"/>
      <c r="I26" s="21"/>
      <c r="J26" s="21"/>
      <c r="K26" s="21"/>
      <c r="L26" s="21">
        <v>1.0</v>
      </c>
      <c r="M26" s="21"/>
      <c r="N26" s="13"/>
      <c r="O26" s="13"/>
      <c r="P26" s="13"/>
    </row>
    <row r="27" ht="12.75" customHeight="1">
      <c r="A27" s="21" t="s">
        <v>52</v>
      </c>
      <c r="B27" s="21"/>
      <c r="C27" s="21">
        <v>1.0</v>
      </c>
      <c r="D27" s="21"/>
      <c r="E27" s="21"/>
      <c r="F27" s="21"/>
      <c r="G27" s="21"/>
      <c r="H27" s="21"/>
      <c r="I27" s="21"/>
      <c r="J27" s="21"/>
      <c r="K27" s="21"/>
      <c r="L27" s="21"/>
      <c r="M27" s="21">
        <v>1.0</v>
      </c>
      <c r="N27" s="13"/>
      <c r="O27" s="13"/>
      <c r="P27" s="13"/>
    </row>
    <row r="28" ht="12.75" customHeight="1">
      <c r="A28" s="21" t="s">
        <v>53</v>
      </c>
      <c r="B28" s="21">
        <v>1.0</v>
      </c>
      <c r="C28" s="21"/>
      <c r="D28" s="21"/>
      <c r="E28" s="21"/>
      <c r="F28" s="21"/>
      <c r="G28" s="21"/>
      <c r="H28" s="21"/>
      <c r="I28" s="21"/>
      <c r="J28" s="21"/>
      <c r="K28" s="21"/>
      <c r="L28" s="21">
        <v>2.0</v>
      </c>
      <c r="M28" s="21">
        <v>1.0</v>
      </c>
      <c r="N28" s="13"/>
      <c r="O28" s="13"/>
      <c r="P28" s="13"/>
    </row>
    <row r="29" ht="12.75" customHeight="1">
      <c r="A29" s="21" t="s">
        <v>54</v>
      </c>
      <c r="B29" s="21"/>
      <c r="C29" s="21"/>
      <c r="D29" s="21">
        <v>1.0</v>
      </c>
      <c r="E29" s="21"/>
      <c r="F29" s="21">
        <v>3.0</v>
      </c>
      <c r="G29" s="21"/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2.75" customHeight="1">
      <c r="A30" s="21" t="s">
        <v>55</v>
      </c>
      <c r="B30" s="21"/>
      <c r="C30" s="21"/>
      <c r="D30" s="21"/>
      <c r="E30" s="21"/>
      <c r="F30" s="21">
        <v>2.0</v>
      </c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2.75" customHeight="1">
      <c r="A31" s="21" t="s">
        <v>56</v>
      </c>
      <c r="B31" s="21">
        <v>5.0</v>
      </c>
      <c r="C31" s="21">
        <v>1.0</v>
      </c>
      <c r="D31" s="21"/>
      <c r="E31" s="21"/>
      <c r="F31" s="21">
        <v>2.0</v>
      </c>
      <c r="G31" s="21"/>
      <c r="H31" s="21"/>
      <c r="I31" s="21"/>
      <c r="J31" s="21"/>
      <c r="K31" s="21"/>
      <c r="L31" s="21"/>
      <c r="M31" s="21">
        <v>1.0</v>
      </c>
      <c r="N31" s="13"/>
      <c r="O31" s="13"/>
      <c r="P31" s="13"/>
    </row>
    <row r="32" ht="12.75" customHeight="1">
      <c r="A32" s="21" t="s">
        <v>57</v>
      </c>
      <c r="B32" s="21"/>
      <c r="C32" s="21"/>
      <c r="D32" s="21"/>
      <c r="E32" s="21"/>
      <c r="F32" s="21">
        <v>1.0</v>
      </c>
      <c r="G32" s="21"/>
      <c r="H32" s="21"/>
      <c r="I32" s="21"/>
      <c r="J32" s="21"/>
      <c r="K32" s="21"/>
      <c r="L32" s="21"/>
      <c r="M32" s="21">
        <v>1.0</v>
      </c>
      <c r="N32" s="13"/>
      <c r="O32" s="13"/>
      <c r="P32" s="13"/>
    </row>
    <row r="33" ht="12.75" customHeight="1">
      <c r="A33" s="21" t="s">
        <v>58</v>
      </c>
      <c r="B33" s="21">
        <v>1.0</v>
      </c>
      <c r="C33" s="21"/>
      <c r="D33" s="21"/>
      <c r="E33" s="21"/>
      <c r="F33" s="21">
        <v>1.0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2.7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2.7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2.75" customHeight="1">
      <c r="A36" s="21" t="s">
        <v>61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2.7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2.75" customHeight="1">
      <c r="A38" s="21" t="s">
        <v>62</v>
      </c>
      <c r="B38" s="21">
        <v>1.0</v>
      </c>
      <c r="C38" s="21"/>
      <c r="D38" s="21"/>
      <c r="E38" s="21"/>
      <c r="F38" s="21">
        <v>4.0</v>
      </c>
      <c r="G38" s="21"/>
      <c r="H38" s="21"/>
      <c r="I38" s="21"/>
      <c r="J38" s="21"/>
      <c r="K38" s="21"/>
      <c r="L38" s="21"/>
      <c r="M38" s="21">
        <v>1.0</v>
      </c>
      <c r="N38" s="13"/>
      <c r="O38" s="13"/>
      <c r="P38" s="13"/>
    </row>
    <row r="39" ht="12.75" customHeight="1">
      <c r="A39" s="21" t="s">
        <v>63</v>
      </c>
      <c r="B39" s="21">
        <v>1.0</v>
      </c>
      <c r="C39" s="21"/>
      <c r="D39" s="21">
        <v>6.0</v>
      </c>
      <c r="E39" s="21"/>
      <c r="F39" s="21"/>
      <c r="G39" s="21"/>
      <c r="H39" s="21"/>
      <c r="I39" s="21"/>
      <c r="J39" s="21"/>
      <c r="K39" s="21">
        <v>2.0</v>
      </c>
      <c r="L39" s="21">
        <v>1.0</v>
      </c>
      <c r="M39" s="21">
        <v>3.0</v>
      </c>
      <c r="N39" s="13"/>
      <c r="O39" s="13"/>
      <c r="P39" s="13"/>
    </row>
    <row r="40" ht="12.75" customHeight="1">
      <c r="A40" s="21" t="s">
        <v>64</v>
      </c>
      <c r="B40" s="21"/>
      <c r="C40" s="21"/>
      <c r="D40" s="21"/>
      <c r="E40" s="21"/>
      <c r="F40" s="21">
        <v>2.0</v>
      </c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2.75" customHeight="1">
      <c r="A41" s="21" t="s">
        <v>65</v>
      </c>
      <c r="B41" s="21"/>
      <c r="C41" s="21"/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2.75" customHeight="1">
      <c r="A42" s="21" t="s">
        <v>79</v>
      </c>
      <c r="B42" s="21"/>
      <c r="C42" s="21"/>
      <c r="D42" s="21"/>
      <c r="E42" s="21"/>
      <c r="F42" s="21">
        <v>1.0</v>
      </c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2.75" customHeight="1">
      <c r="A43" s="21" t="s">
        <v>66</v>
      </c>
      <c r="B43" s="21">
        <v>1.0</v>
      </c>
      <c r="C43" s="21"/>
      <c r="D43" s="21">
        <v>1.0</v>
      </c>
      <c r="E43" s="21">
        <v>1.0</v>
      </c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2.75" customHeight="1">
      <c r="A44" s="21" t="s">
        <v>67</v>
      </c>
      <c r="B44" s="21">
        <v>3.0</v>
      </c>
      <c r="C44" s="21"/>
      <c r="D44" s="21">
        <v>2.0</v>
      </c>
      <c r="E44" s="21"/>
      <c r="F44" s="21"/>
      <c r="G44" s="21">
        <v>2.0</v>
      </c>
      <c r="H44" s="21">
        <v>1.0</v>
      </c>
      <c r="I44" s="21"/>
      <c r="J44" s="21"/>
      <c r="K44" s="21"/>
      <c r="L44" s="21"/>
      <c r="M44" s="21"/>
      <c r="N44" s="13"/>
      <c r="O44" s="13"/>
      <c r="P44" s="13"/>
    </row>
    <row r="45" ht="12.75" customHeight="1">
      <c r="A45" s="21" t="s">
        <v>68</v>
      </c>
      <c r="B45" s="21"/>
      <c r="C45" s="21"/>
      <c r="D45" s="21"/>
      <c r="E45" s="21"/>
      <c r="F45" s="21">
        <v>1.0</v>
      </c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2.75" customHeight="1">
      <c r="A46" s="21" t="s">
        <v>69</v>
      </c>
      <c r="B46" s="21">
        <v>5.0</v>
      </c>
      <c r="C46" s="21">
        <v>5.0</v>
      </c>
      <c r="D46" s="21">
        <v>7.0</v>
      </c>
      <c r="E46" s="21">
        <v>2.0</v>
      </c>
      <c r="F46" s="21">
        <v>3.0</v>
      </c>
      <c r="G46" s="21">
        <v>1.0</v>
      </c>
      <c r="H46" s="21">
        <v>1.0</v>
      </c>
      <c r="I46" s="21">
        <v>2.0</v>
      </c>
      <c r="J46" s="21">
        <v>1.0</v>
      </c>
      <c r="K46" s="21"/>
      <c r="L46" s="21"/>
      <c r="M46" s="21">
        <v>3.0</v>
      </c>
      <c r="N46" s="13"/>
      <c r="O46" s="13"/>
      <c r="P46" s="13"/>
    </row>
    <row r="47" ht="12.7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  <c r="O47" s="13"/>
      <c r="P47" s="13"/>
    </row>
    <row r="48" ht="12.75" customHeight="1">
      <c r="A48" s="4" t="s">
        <v>14</v>
      </c>
      <c r="B48" s="4">
        <f t="shared" ref="B48:M48" si="6">SUM(B21:B47)</f>
        <v>18</v>
      </c>
      <c r="C48" s="4">
        <f t="shared" si="6"/>
        <v>7</v>
      </c>
      <c r="D48" s="4">
        <f t="shared" si="6"/>
        <v>18</v>
      </c>
      <c r="E48" s="4">
        <f t="shared" si="6"/>
        <v>3</v>
      </c>
      <c r="F48" s="4">
        <f t="shared" si="6"/>
        <v>25</v>
      </c>
      <c r="G48" s="4">
        <f t="shared" si="6"/>
        <v>3</v>
      </c>
      <c r="H48" s="4">
        <f t="shared" si="6"/>
        <v>2</v>
      </c>
      <c r="I48" s="4">
        <f t="shared" si="6"/>
        <v>2</v>
      </c>
      <c r="J48" s="4">
        <f t="shared" si="6"/>
        <v>1</v>
      </c>
      <c r="K48" s="4">
        <f t="shared" si="6"/>
        <v>2</v>
      </c>
      <c r="L48" s="4">
        <f t="shared" si="6"/>
        <v>4</v>
      </c>
      <c r="M48" s="4">
        <f t="shared" si="6"/>
        <v>12</v>
      </c>
      <c r="N48" s="13">
        <f>SUM(B48:M48)</f>
        <v>97</v>
      </c>
      <c r="O48" s="13"/>
      <c r="P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0:M20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10.14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6.86"/>
    <col customWidth="1" min="15" max="15" width="9.14"/>
    <col customWidth="1" min="16" max="16" width="8.29"/>
  </cols>
  <sheetData>
    <row r="1" ht="12.7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/>
      <c r="G2" s="4"/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2.75" customHeight="1">
      <c r="A3" s="7" t="s">
        <v>32</v>
      </c>
      <c r="B3" s="8">
        <v>4.0</v>
      </c>
      <c r="C3" s="8">
        <v>2.0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6" si="1">B3+C3+D3+E3+F3+G3+H3+I3+J3+K3+L3+M3+N3</f>
        <v>6</v>
      </c>
      <c r="P3" s="10">
        <f t="shared" ref="P3:P16" si="2">O3/$O$17</f>
        <v>0.07317073171</v>
      </c>
    </row>
    <row r="4" ht="12.75" customHeight="1">
      <c r="A4" s="7" t="s">
        <v>29</v>
      </c>
      <c r="B4" s="8">
        <v>4.0</v>
      </c>
      <c r="C4" s="8">
        <v>1.0</v>
      </c>
      <c r="D4" s="8">
        <v>2.0</v>
      </c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7</v>
      </c>
      <c r="P4" s="10">
        <f t="shared" si="2"/>
        <v>0.08536585366</v>
      </c>
    </row>
    <row r="5" ht="12.75" customHeight="1">
      <c r="A5" s="7" t="s">
        <v>27</v>
      </c>
      <c r="B5" s="8">
        <v>5.0</v>
      </c>
      <c r="C5" s="8">
        <v>2.0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7</v>
      </c>
      <c r="P5" s="10">
        <f t="shared" si="2"/>
        <v>0.08536585366</v>
      </c>
    </row>
    <row r="6" ht="12.75" customHeight="1">
      <c r="A6" s="7" t="s">
        <v>15</v>
      </c>
      <c r="B6" s="8">
        <v>4.0</v>
      </c>
      <c r="C6" s="8">
        <v>2.0</v>
      </c>
      <c r="D6" s="8"/>
      <c r="E6" s="8">
        <v>1.0</v>
      </c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7</v>
      </c>
      <c r="P6" s="10">
        <f t="shared" si="2"/>
        <v>0.08536585366</v>
      </c>
    </row>
    <row r="7" ht="12.75" customHeight="1">
      <c r="A7" s="7" t="s">
        <v>17</v>
      </c>
      <c r="B7" s="8">
        <v>7.0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7</v>
      </c>
      <c r="P7" s="10">
        <f t="shared" si="2"/>
        <v>0.08536585366</v>
      </c>
    </row>
    <row r="8" ht="12.75" customHeight="1">
      <c r="A8" s="7" t="s">
        <v>91</v>
      </c>
      <c r="B8" s="8">
        <v>7.0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7</v>
      </c>
      <c r="P8" s="10">
        <f t="shared" si="2"/>
        <v>0.08536585366</v>
      </c>
    </row>
    <row r="9" ht="12.75" customHeight="1">
      <c r="A9" s="7" t="s">
        <v>21</v>
      </c>
      <c r="B9" s="8">
        <v>6.0</v>
      </c>
      <c r="C9" s="8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>
        <f t="shared" si="2"/>
        <v>0.08536585366</v>
      </c>
    </row>
    <row r="10" ht="12.75" customHeight="1">
      <c r="A10" s="7" t="s">
        <v>28</v>
      </c>
      <c r="B10" s="8">
        <v>7.0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7</v>
      </c>
      <c r="P10" s="10">
        <f t="shared" si="2"/>
        <v>0.08536585366</v>
      </c>
    </row>
    <row r="11" ht="12.75" customHeight="1">
      <c r="A11" s="7" t="s">
        <v>25</v>
      </c>
      <c r="B11" s="8">
        <v>6.0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6</v>
      </c>
      <c r="P11" s="10">
        <f t="shared" si="2"/>
        <v>0.07317073171</v>
      </c>
    </row>
    <row r="12" ht="12.75" customHeight="1">
      <c r="A12" s="7" t="s">
        <v>26</v>
      </c>
      <c r="B12" s="8">
        <v>5.0</v>
      </c>
      <c r="C12" s="8">
        <v>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6</v>
      </c>
      <c r="P12" s="10">
        <f t="shared" si="2"/>
        <v>0.07317073171</v>
      </c>
    </row>
    <row r="13" ht="12.75" customHeight="1">
      <c r="A13" s="7" t="s">
        <v>23</v>
      </c>
      <c r="B13" s="8">
        <v>3.0</v>
      </c>
      <c r="C13" s="8">
        <v>2.0</v>
      </c>
      <c r="D13" s="8">
        <v>1.0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6</v>
      </c>
      <c r="P13" s="10">
        <f t="shared" si="2"/>
        <v>0.07317073171</v>
      </c>
    </row>
    <row r="14" ht="12.75" customHeight="1">
      <c r="A14" s="7" t="s">
        <v>24</v>
      </c>
      <c r="B14" s="8">
        <v>6.0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>
        <f t="shared" si="1"/>
        <v>6</v>
      </c>
      <c r="P14" s="10">
        <f t="shared" si="2"/>
        <v>0.07317073171</v>
      </c>
    </row>
    <row r="15" ht="12.75" customHeight="1">
      <c r="A15" s="7" t="s">
        <v>33</v>
      </c>
      <c r="B15" s="8">
        <v>2.0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>
        <f t="shared" si="1"/>
        <v>2</v>
      </c>
      <c r="P15" s="10">
        <f t="shared" si="2"/>
        <v>0.0243902439</v>
      </c>
    </row>
    <row r="16" ht="12.75" customHeight="1">
      <c r="A16" s="7" t="s">
        <v>19</v>
      </c>
      <c r="B16" s="8"/>
      <c r="C16" s="8">
        <v>1.0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>
        <f t="shared" si="1"/>
        <v>1</v>
      </c>
      <c r="P16" s="10">
        <f t="shared" si="2"/>
        <v>0.01219512195</v>
      </c>
    </row>
    <row r="17" ht="12.75" customHeight="1">
      <c r="A17" s="4" t="s">
        <v>34</v>
      </c>
      <c r="B17" s="11">
        <f t="shared" ref="B17:C17" si="3">SUM(B3:B16)</f>
        <v>66</v>
      </c>
      <c r="C17" s="11">
        <f t="shared" si="3"/>
        <v>12</v>
      </c>
      <c r="D17" s="11">
        <f t="shared" ref="D17:N17" si="4">SUM(D3:D14)</f>
        <v>3</v>
      </c>
      <c r="E17" s="11">
        <f t="shared" si="4"/>
        <v>1</v>
      </c>
      <c r="F17" s="11">
        <f t="shared" si="4"/>
        <v>0</v>
      </c>
      <c r="G17" s="11">
        <f t="shared" si="4"/>
        <v>0</v>
      </c>
      <c r="H17" s="11">
        <f t="shared" si="4"/>
        <v>0</v>
      </c>
      <c r="I17" s="11">
        <f t="shared" si="4"/>
        <v>0</v>
      </c>
      <c r="J17" s="11">
        <f t="shared" si="4"/>
        <v>0</v>
      </c>
      <c r="K17" s="11">
        <f t="shared" si="4"/>
        <v>0</v>
      </c>
      <c r="L17" s="11">
        <f t="shared" si="4"/>
        <v>0</v>
      </c>
      <c r="M17" s="11">
        <f t="shared" si="4"/>
        <v>0</v>
      </c>
      <c r="N17" s="11">
        <f t="shared" si="4"/>
        <v>0</v>
      </c>
      <c r="O17" s="11">
        <f>SUM(O2:O16)</f>
        <v>82</v>
      </c>
      <c r="P17" s="12">
        <f>SUM(P2:P14)</f>
        <v>0.9634146341</v>
      </c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12.75" customHeight="1">
      <c r="A20" s="4" t="s">
        <v>35</v>
      </c>
      <c r="B20" s="4" t="s">
        <v>36</v>
      </c>
      <c r="C20" s="4" t="s">
        <v>37</v>
      </c>
      <c r="D20" s="4" t="s">
        <v>38</v>
      </c>
      <c r="E20" s="4" t="s">
        <v>39</v>
      </c>
      <c r="F20" s="15" t="s">
        <v>40</v>
      </c>
      <c r="G20" s="4" t="s">
        <v>41</v>
      </c>
      <c r="H20" s="4" t="s">
        <v>42</v>
      </c>
      <c r="I20" s="15" t="s">
        <v>43</v>
      </c>
      <c r="J20" s="15" t="s">
        <v>44</v>
      </c>
      <c r="K20" s="15" t="s">
        <v>45</v>
      </c>
      <c r="L20" s="15" t="s">
        <v>46</v>
      </c>
      <c r="M20" s="4" t="s">
        <v>47</v>
      </c>
      <c r="N20" s="13"/>
      <c r="O20" s="13"/>
      <c r="P20" s="13"/>
    </row>
    <row r="21" ht="12.75" customHeight="1">
      <c r="A21" s="16" t="s">
        <v>14</v>
      </c>
      <c r="B21" s="17">
        <f t="shared" ref="B21:M21" si="5">B50</f>
        <v>10</v>
      </c>
      <c r="C21" s="17">
        <f t="shared" si="5"/>
        <v>14</v>
      </c>
      <c r="D21" s="17">
        <f t="shared" si="5"/>
        <v>14</v>
      </c>
      <c r="E21" s="17">
        <f t="shared" si="5"/>
        <v>4</v>
      </c>
      <c r="F21" s="25">
        <f t="shared" si="5"/>
        <v>26</v>
      </c>
      <c r="G21" s="17">
        <f t="shared" si="5"/>
        <v>2</v>
      </c>
      <c r="H21" s="17">
        <f t="shared" si="5"/>
        <v>0</v>
      </c>
      <c r="I21" s="25">
        <f t="shared" si="5"/>
        <v>0</v>
      </c>
      <c r="J21" s="25">
        <f t="shared" si="5"/>
        <v>1</v>
      </c>
      <c r="K21" s="25">
        <f t="shared" si="5"/>
        <v>0</v>
      </c>
      <c r="L21" s="25">
        <f t="shared" si="5"/>
        <v>7</v>
      </c>
      <c r="M21" s="17">
        <f t="shared" si="5"/>
        <v>4</v>
      </c>
      <c r="N21" s="13"/>
      <c r="O21" s="13"/>
      <c r="P21" s="13"/>
    </row>
    <row r="22" ht="12.75" customHeight="1">
      <c r="A22" s="18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0"/>
      <c r="N22" s="13"/>
      <c r="O22" s="13"/>
      <c r="P22" s="13"/>
    </row>
    <row r="23" ht="12.75" customHeight="1">
      <c r="A23" s="21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2.75" customHeight="1">
      <c r="A24" s="21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2.75" customHeight="1">
      <c r="A25" s="21" t="s">
        <v>76</v>
      </c>
      <c r="B25" s="21">
        <v>1.0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2.75" customHeight="1">
      <c r="A26" s="21" t="s">
        <v>77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2.75" customHeight="1">
      <c r="A27" s="21" t="s">
        <v>50</v>
      </c>
      <c r="B27" s="21"/>
      <c r="C27" s="21"/>
      <c r="D27" s="21"/>
      <c r="E27" s="21"/>
      <c r="F27" s="21">
        <v>1.0</v>
      </c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2.75" customHeight="1">
      <c r="A28" s="21" t="s">
        <v>51</v>
      </c>
      <c r="B28" s="22"/>
      <c r="C28" s="21"/>
      <c r="D28" s="21"/>
      <c r="E28" s="21"/>
      <c r="F28" s="21">
        <v>2.0</v>
      </c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2.75" customHeight="1">
      <c r="A29" s="21" t="s">
        <v>52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2.75" customHeight="1">
      <c r="A30" s="21" t="s">
        <v>53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2.75" customHeight="1">
      <c r="A31" s="21" t="s">
        <v>54</v>
      </c>
      <c r="B31" s="21"/>
      <c r="C31" s="21"/>
      <c r="D31" s="21"/>
      <c r="E31" s="21"/>
      <c r="F31" s="21">
        <v>4.0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2.75" customHeight="1">
      <c r="A32" s="21" t="s">
        <v>55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2.75" customHeight="1">
      <c r="A33" s="21" t="s">
        <v>56</v>
      </c>
      <c r="B33" s="21"/>
      <c r="C33" s="21">
        <v>1.0</v>
      </c>
      <c r="D33" s="21"/>
      <c r="E33" s="21"/>
      <c r="F33" s="21">
        <v>1.0</v>
      </c>
      <c r="G33" s="21"/>
      <c r="H33" s="21"/>
      <c r="I33" s="21"/>
      <c r="J33" s="21"/>
      <c r="K33" s="21"/>
      <c r="L33" s="21">
        <v>1.0</v>
      </c>
      <c r="M33" s="21"/>
      <c r="N33" s="13"/>
      <c r="O33" s="13"/>
      <c r="P33" s="13"/>
    </row>
    <row r="34" ht="12.75" customHeight="1">
      <c r="A34" s="21" t="s">
        <v>57</v>
      </c>
      <c r="B34" s="21">
        <v>1.0</v>
      </c>
      <c r="C34" s="21"/>
      <c r="D34" s="21">
        <v>2.0</v>
      </c>
      <c r="E34" s="21"/>
      <c r="F34" s="21">
        <v>4.0</v>
      </c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2.75" customHeight="1">
      <c r="A35" s="21" t="s">
        <v>58</v>
      </c>
      <c r="B35" s="21"/>
      <c r="C35" s="21">
        <v>1.0</v>
      </c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2.75" customHeight="1">
      <c r="A36" s="21" t="s">
        <v>59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2.75" customHeight="1">
      <c r="A37" s="21" t="s">
        <v>60</v>
      </c>
      <c r="B37" s="21"/>
      <c r="C37" s="21"/>
      <c r="D37" s="21"/>
      <c r="E37" s="21"/>
      <c r="F37" s="21">
        <v>1.0</v>
      </c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2.75" customHeight="1">
      <c r="A38" s="21" t="s">
        <v>61</v>
      </c>
      <c r="B38" s="21"/>
      <c r="C38" s="21">
        <v>2.0</v>
      </c>
      <c r="D38" s="21"/>
      <c r="E38" s="21"/>
      <c r="F38" s="21">
        <v>1.0</v>
      </c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2.75" customHeight="1">
      <c r="A39" s="21" t="s">
        <v>78</v>
      </c>
      <c r="B39" s="21"/>
      <c r="C39" s="21"/>
      <c r="D39" s="21"/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2.75" customHeight="1">
      <c r="A40" s="21" t="s">
        <v>62</v>
      </c>
      <c r="B40" s="21"/>
      <c r="C40" s="21">
        <v>1.0</v>
      </c>
      <c r="D40" s="21"/>
      <c r="E40" s="21">
        <v>1.0</v>
      </c>
      <c r="F40" s="21">
        <v>2.0</v>
      </c>
      <c r="G40" s="21">
        <v>1.0</v>
      </c>
      <c r="H40" s="21"/>
      <c r="I40" s="21"/>
      <c r="J40" s="21"/>
      <c r="K40" s="21"/>
      <c r="L40" s="21"/>
      <c r="M40" s="21"/>
      <c r="N40" s="13"/>
      <c r="O40" s="13"/>
      <c r="P40" s="13"/>
    </row>
    <row r="41" ht="12.75" customHeight="1">
      <c r="A41" s="21" t="s">
        <v>63</v>
      </c>
      <c r="B41" s="21"/>
      <c r="C41" s="21">
        <v>2.0</v>
      </c>
      <c r="D41" s="21">
        <v>4.0</v>
      </c>
      <c r="E41" s="21"/>
      <c r="F41" s="21">
        <v>3.0</v>
      </c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2.75" customHeight="1">
      <c r="A42" s="21" t="s">
        <v>64</v>
      </c>
      <c r="B42" s="21"/>
      <c r="C42" s="21"/>
      <c r="D42" s="21"/>
      <c r="E42" s="21"/>
      <c r="F42" s="21">
        <v>1.0</v>
      </c>
      <c r="G42" s="21"/>
      <c r="H42" s="21"/>
      <c r="I42" s="21"/>
      <c r="J42" s="21"/>
      <c r="K42" s="21"/>
      <c r="L42" s="21">
        <v>1.0</v>
      </c>
      <c r="M42" s="21"/>
      <c r="N42" s="13"/>
      <c r="O42" s="13"/>
      <c r="P42" s="13"/>
    </row>
    <row r="43" ht="12.75" customHeight="1">
      <c r="A43" s="21" t="s">
        <v>65</v>
      </c>
      <c r="B43" s="21"/>
      <c r="C43" s="21"/>
      <c r="D43" s="21">
        <v>1.0</v>
      </c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2.75" customHeight="1">
      <c r="A44" s="21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2.75" customHeight="1">
      <c r="A45" s="21" t="s">
        <v>66</v>
      </c>
      <c r="B45" s="21">
        <v>2.0</v>
      </c>
      <c r="C45" s="21">
        <v>1.0</v>
      </c>
      <c r="D45" s="21"/>
      <c r="E45" s="21">
        <v>1.0</v>
      </c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2.75" customHeight="1">
      <c r="A46" s="21" t="s">
        <v>67</v>
      </c>
      <c r="B46" s="21">
        <v>1.0</v>
      </c>
      <c r="C46" s="21">
        <v>1.0</v>
      </c>
      <c r="D46" s="21">
        <v>5.0</v>
      </c>
      <c r="E46" s="21"/>
      <c r="F46" s="21">
        <v>2.0</v>
      </c>
      <c r="G46" s="21"/>
      <c r="H46" s="21"/>
      <c r="I46" s="21"/>
      <c r="J46" s="21"/>
      <c r="K46" s="21"/>
      <c r="L46" s="21"/>
      <c r="M46" s="21"/>
      <c r="N46" s="13"/>
      <c r="O46" s="13"/>
      <c r="P46" s="13"/>
    </row>
    <row r="47" ht="12.75" customHeight="1">
      <c r="A47" s="21" t="s">
        <v>68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  <c r="O47" s="13"/>
      <c r="P47" s="13"/>
    </row>
    <row r="48" ht="12.75" customHeight="1">
      <c r="A48" s="21" t="s">
        <v>69</v>
      </c>
      <c r="B48" s="21">
        <v>5.0</v>
      </c>
      <c r="C48" s="21">
        <v>5.0</v>
      </c>
      <c r="D48" s="21">
        <v>1.0</v>
      </c>
      <c r="E48" s="21">
        <v>2.0</v>
      </c>
      <c r="F48" s="21">
        <v>3.0</v>
      </c>
      <c r="G48" s="21">
        <v>1.0</v>
      </c>
      <c r="H48" s="21"/>
      <c r="I48" s="21"/>
      <c r="J48" s="21">
        <v>1.0</v>
      </c>
      <c r="K48" s="21"/>
      <c r="L48" s="21">
        <v>5.0</v>
      </c>
      <c r="M48" s="21">
        <v>2.0</v>
      </c>
      <c r="N48" s="13"/>
      <c r="O48" s="13"/>
      <c r="P48" s="13"/>
    </row>
    <row r="49" ht="12.75" customHeight="1">
      <c r="A49" s="21" t="s">
        <v>80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3"/>
      <c r="O49" s="13"/>
      <c r="P49" s="13"/>
    </row>
    <row r="50" ht="12.75" customHeight="1">
      <c r="A50" s="4" t="s">
        <v>14</v>
      </c>
      <c r="B50" s="4">
        <f t="shared" ref="B50:M50" si="6">SUM(B23:B49)</f>
        <v>10</v>
      </c>
      <c r="C50" s="4">
        <f t="shared" si="6"/>
        <v>14</v>
      </c>
      <c r="D50" s="4">
        <f t="shared" si="6"/>
        <v>14</v>
      </c>
      <c r="E50" s="4">
        <f t="shared" si="6"/>
        <v>4</v>
      </c>
      <c r="F50" s="4">
        <f t="shared" si="6"/>
        <v>26</v>
      </c>
      <c r="G50" s="4">
        <f t="shared" si="6"/>
        <v>2</v>
      </c>
      <c r="H50" s="4">
        <f t="shared" si="6"/>
        <v>0</v>
      </c>
      <c r="I50" s="4">
        <f t="shared" si="6"/>
        <v>0</v>
      </c>
      <c r="J50" s="4">
        <f t="shared" si="6"/>
        <v>1</v>
      </c>
      <c r="K50" s="4">
        <f t="shared" si="6"/>
        <v>0</v>
      </c>
      <c r="L50" s="4">
        <f t="shared" si="6"/>
        <v>7</v>
      </c>
      <c r="M50" s="4">
        <f t="shared" si="6"/>
        <v>4</v>
      </c>
      <c r="N50" s="13">
        <f>SUM(B50:M50)</f>
        <v>82</v>
      </c>
      <c r="O50" s="13"/>
      <c r="P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2:M22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10.14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6.86"/>
    <col customWidth="1" min="15" max="15" width="9.14"/>
    <col customWidth="1" min="16" max="16" width="8.29"/>
  </cols>
  <sheetData>
    <row r="1" ht="12.7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2.75" customHeight="1">
      <c r="A3" s="7" t="s">
        <v>25</v>
      </c>
      <c r="B3" s="8">
        <v>9.0</v>
      </c>
      <c r="C3" s="8"/>
      <c r="D3" s="8"/>
      <c r="E3" s="8"/>
      <c r="F3" s="8">
        <v>1.0</v>
      </c>
      <c r="G3" s="8"/>
      <c r="H3" s="8"/>
      <c r="I3" s="8"/>
      <c r="J3" s="8"/>
      <c r="K3" s="8"/>
      <c r="L3" s="8"/>
      <c r="M3" s="8"/>
      <c r="N3" s="8"/>
      <c r="O3" s="9">
        <f t="shared" ref="O3:O15" si="1">B3+C3+D3+E3+F3+G3+H3+I3+J3+K3+L3+M3+N3</f>
        <v>10</v>
      </c>
      <c r="P3" s="10">
        <f t="shared" ref="P3:P15" si="2">O3/$O$16</f>
        <v>0.08547008547</v>
      </c>
    </row>
    <row r="4" ht="12.75" customHeight="1">
      <c r="A4" s="7" t="s">
        <v>33</v>
      </c>
      <c r="B4" s="8">
        <v>8.0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8</v>
      </c>
      <c r="P4" s="10">
        <f t="shared" si="2"/>
        <v>0.06837606838</v>
      </c>
    </row>
    <row r="5" ht="12.75" customHeight="1">
      <c r="A5" s="7" t="s">
        <v>26</v>
      </c>
      <c r="B5" s="8">
        <v>8.0</v>
      </c>
      <c r="C5" s="8">
        <v>1.0</v>
      </c>
      <c r="D5" s="8"/>
      <c r="E5" s="8"/>
      <c r="F5" s="8">
        <v>1.0</v>
      </c>
      <c r="G5" s="8">
        <v>1.0</v>
      </c>
      <c r="H5" s="8"/>
      <c r="I5" s="8"/>
      <c r="J5" s="8"/>
      <c r="K5" s="8"/>
      <c r="L5" s="8"/>
      <c r="M5" s="8"/>
      <c r="N5" s="8"/>
      <c r="O5" s="9">
        <f t="shared" si="1"/>
        <v>11</v>
      </c>
      <c r="P5" s="10">
        <f t="shared" si="2"/>
        <v>0.09401709402</v>
      </c>
    </row>
    <row r="6" ht="12.75" customHeight="1">
      <c r="A6" s="7" t="s">
        <v>23</v>
      </c>
      <c r="B6" s="8">
        <v>7.0</v>
      </c>
      <c r="C6" s="8">
        <v>4.0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11</v>
      </c>
      <c r="P6" s="10">
        <f t="shared" si="2"/>
        <v>0.09401709402</v>
      </c>
    </row>
    <row r="7" ht="12.75" customHeight="1">
      <c r="A7" s="7" t="s">
        <v>24</v>
      </c>
      <c r="B7" s="8">
        <v>10.0</v>
      </c>
      <c r="C7" s="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12</v>
      </c>
      <c r="P7" s="10">
        <f t="shared" si="2"/>
        <v>0.1025641026</v>
      </c>
    </row>
    <row r="8" ht="12.75" customHeight="1">
      <c r="A8" s="7" t="s">
        <v>29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0</v>
      </c>
      <c r="P8" s="10">
        <f t="shared" si="2"/>
        <v>0</v>
      </c>
    </row>
    <row r="9" ht="12.75" customHeight="1">
      <c r="A9" s="7" t="s">
        <v>27</v>
      </c>
      <c r="B9" s="8">
        <v>11.0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11</v>
      </c>
      <c r="P9" s="10">
        <f t="shared" si="2"/>
        <v>0.09401709402</v>
      </c>
    </row>
    <row r="10" ht="12.75" customHeight="1">
      <c r="A10" s="7" t="s">
        <v>92</v>
      </c>
      <c r="B10" s="8">
        <v>4.0</v>
      </c>
      <c r="C10" s="8"/>
      <c r="D10" s="8"/>
      <c r="E10" s="8">
        <v>1.0</v>
      </c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5</v>
      </c>
      <c r="P10" s="10">
        <f t="shared" si="2"/>
        <v>0.04273504274</v>
      </c>
    </row>
    <row r="11" ht="12.75" customHeight="1">
      <c r="A11" s="7" t="s">
        <v>17</v>
      </c>
      <c r="B11" s="8">
        <v>8.0</v>
      </c>
      <c r="C11" s="8">
        <v>3.0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11</v>
      </c>
      <c r="P11" s="10">
        <f t="shared" si="2"/>
        <v>0.09401709402</v>
      </c>
    </row>
    <row r="12" ht="12.75" customHeight="1">
      <c r="A12" s="7" t="s">
        <v>91</v>
      </c>
      <c r="B12" s="8">
        <v>9.0</v>
      </c>
      <c r="C12" s="8"/>
      <c r="D12" s="8">
        <v>1.0</v>
      </c>
      <c r="E12" s="8"/>
      <c r="F12" s="8">
        <v>1.0</v>
      </c>
      <c r="G12" s="8"/>
      <c r="H12" s="8"/>
      <c r="I12" s="8"/>
      <c r="J12" s="8"/>
      <c r="K12" s="8"/>
      <c r="L12" s="8"/>
      <c r="M12" s="8"/>
      <c r="N12" s="8"/>
      <c r="O12" s="9">
        <f t="shared" si="1"/>
        <v>11</v>
      </c>
      <c r="P12" s="10">
        <f t="shared" si="2"/>
        <v>0.09401709402</v>
      </c>
    </row>
    <row r="13" ht="12.75" customHeight="1">
      <c r="A13" s="7" t="s">
        <v>21</v>
      </c>
      <c r="B13" s="8">
        <v>8.0</v>
      </c>
      <c r="C13" s="8">
        <v>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10</v>
      </c>
      <c r="P13" s="10">
        <f t="shared" si="2"/>
        <v>0.08547008547</v>
      </c>
    </row>
    <row r="14" ht="12.75" customHeight="1">
      <c r="A14" s="7" t="s">
        <v>28</v>
      </c>
      <c r="B14" s="8">
        <v>7.0</v>
      </c>
      <c r="C14" s="8">
        <v>1.0</v>
      </c>
      <c r="D14" s="8">
        <v>2.0</v>
      </c>
      <c r="E14" s="8"/>
      <c r="F14" s="8">
        <v>1.0</v>
      </c>
      <c r="G14" s="8"/>
      <c r="H14" s="8"/>
      <c r="I14" s="8"/>
      <c r="J14" s="8"/>
      <c r="K14" s="8"/>
      <c r="L14" s="8"/>
      <c r="M14" s="8"/>
      <c r="N14" s="8"/>
      <c r="O14" s="9">
        <f t="shared" si="1"/>
        <v>11</v>
      </c>
      <c r="P14" s="10">
        <f t="shared" si="2"/>
        <v>0.09401709402</v>
      </c>
    </row>
    <row r="15" ht="12.75" customHeight="1">
      <c r="A15" s="7" t="s">
        <v>32</v>
      </c>
      <c r="B15" s="8">
        <v>4.0</v>
      </c>
      <c r="C15" s="8">
        <v>2.0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>
        <f t="shared" si="1"/>
        <v>6</v>
      </c>
      <c r="P15" s="10">
        <f t="shared" si="2"/>
        <v>0.05128205128</v>
      </c>
    </row>
    <row r="16" ht="12.75" customHeight="1">
      <c r="A16" s="4" t="s">
        <v>34</v>
      </c>
      <c r="B16" s="11">
        <f t="shared" ref="B16:C16" si="3">SUM(B3:B15)</f>
        <v>93</v>
      </c>
      <c r="C16" s="11">
        <f t="shared" si="3"/>
        <v>15</v>
      </c>
      <c r="D16" s="11">
        <f t="shared" ref="D16:N16" si="4">SUM(D3:D14)</f>
        <v>3</v>
      </c>
      <c r="E16" s="11">
        <f t="shared" si="4"/>
        <v>1</v>
      </c>
      <c r="F16" s="11">
        <f t="shared" si="4"/>
        <v>4</v>
      </c>
      <c r="G16" s="11">
        <f t="shared" si="4"/>
        <v>1</v>
      </c>
      <c r="H16" s="11">
        <f t="shared" si="4"/>
        <v>0</v>
      </c>
      <c r="I16" s="11">
        <f t="shared" si="4"/>
        <v>0</v>
      </c>
      <c r="J16" s="11">
        <f t="shared" si="4"/>
        <v>0</v>
      </c>
      <c r="K16" s="11">
        <f t="shared" si="4"/>
        <v>0</v>
      </c>
      <c r="L16" s="11">
        <f t="shared" si="4"/>
        <v>0</v>
      </c>
      <c r="M16" s="11">
        <f t="shared" si="4"/>
        <v>0</v>
      </c>
      <c r="N16" s="11">
        <f t="shared" si="4"/>
        <v>0</v>
      </c>
      <c r="O16" s="11">
        <f>SUM(O2:O15)</f>
        <v>117</v>
      </c>
      <c r="P16" s="12">
        <f>SUM(P2:P14)</f>
        <v>0.9487179487</v>
      </c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2.75" customHeight="1">
      <c r="A19" s="4" t="s">
        <v>35</v>
      </c>
      <c r="B19" s="4" t="s">
        <v>36</v>
      </c>
      <c r="C19" s="4" t="s">
        <v>37</v>
      </c>
      <c r="D19" s="4" t="s">
        <v>38</v>
      </c>
      <c r="E19" s="4" t="s">
        <v>39</v>
      </c>
      <c r="F19" s="15" t="s">
        <v>40</v>
      </c>
      <c r="G19" s="4" t="s">
        <v>41</v>
      </c>
      <c r="H19" s="4" t="s">
        <v>42</v>
      </c>
      <c r="I19" s="15" t="s">
        <v>43</v>
      </c>
      <c r="J19" s="15" t="s">
        <v>44</v>
      </c>
      <c r="K19" s="15" t="s">
        <v>45</v>
      </c>
      <c r="L19" s="15" t="s">
        <v>46</v>
      </c>
      <c r="M19" s="4" t="s">
        <v>47</v>
      </c>
      <c r="N19" s="13"/>
      <c r="O19" s="13"/>
      <c r="P19" s="13"/>
    </row>
    <row r="20" ht="12.75" customHeight="1">
      <c r="A20" s="16" t="s">
        <v>14</v>
      </c>
      <c r="B20" s="17">
        <f t="shared" ref="B20:M20" si="5">B49</f>
        <v>24</v>
      </c>
      <c r="C20" s="17">
        <f t="shared" si="5"/>
        <v>16</v>
      </c>
      <c r="D20" s="17">
        <f t="shared" si="5"/>
        <v>14</v>
      </c>
      <c r="E20" s="17">
        <f t="shared" si="5"/>
        <v>7</v>
      </c>
      <c r="F20" s="25">
        <f t="shared" si="5"/>
        <v>41</v>
      </c>
      <c r="G20" s="17">
        <f t="shared" si="5"/>
        <v>3</v>
      </c>
      <c r="H20" s="17">
        <f t="shared" si="5"/>
        <v>2</v>
      </c>
      <c r="I20" s="25">
        <f t="shared" si="5"/>
        <v>0</v>
      </c>
      <c r="J20" s="25">
        <f t="shared" si="5"/>
        <v>1</v>
      </c>
      <c r="K20" s="25">
        <f t="shared" si="5"/>
        <v>0</v>
      </c>
      <c r="L20" s="25">
        <f t="shared" si="5"/>
        <v>5</v>
      </c>
      <c r="M20" s="17">
        <f t="shared" si="5"/>
        <v>4</v>
      </c>
      <c r="N20" s="13"/>
      <c r="O20" s="13"/>
      <c r="P20" s="13"/>
    </row>
    <row r="21" ht="12.7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0"/>
      <c r="N21" s="13"/>
      <c r="O21" s="13"/>
      <c r="P21" s="13"/>
      <c r="Q21" s="26"/>
    </row>
    <row r="22" ht="12.7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2.75" customHeight="1">
      <c r="A23" s="21" t="s">
        <v>49</v>
      </c>
      <c r="B23" s="21"/>
      <c r="C23" s="21"/>
      <c r="D23" s="21"/>
      <c r="E23" s="21"/>
      <c r="F23" s="21">
        <v>1.0</v>
      </c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2.75" customHeight="1">
      <c r="A24" s="21" t="s">
        <v>76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2.7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2.75" customHeight="1">
      <c r="A26" s="21" t="s">
        <v>50</v>
      </c>
      <c r="B26" s="21"/>
      <c r="C26" s="21"/>
      <c r="D26" s="21"/>
      <c r="E26" s="21"/>
      <c r="F26" s="21">
        <v>1.0</v>
      </c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2.75" customHeight="1">
      <c r="A27" s="21" t="s">
        <v>51</v>
      </c>
      <c r="B27" s="22"/>
      <c r="C27" s="21"/>
      <c r="D27" s="21"/>
      <c r="E27" s="21"/>
      <c r="F27" s="21">
        <v>1.0</v>
      </c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2.75" customHeight="1">
      <c r="A28" s="21" t="s">
        <v>52</v>
      </c>
      <c r="B28" s="21"/>
      <c r="C28" s="21">
        <v>1.0</v>
      </c>
      <c r="D28" s="21"/>
      <c r="E28" s="21">
        <v>1.0</v>
      </c>
      <c r="F28" s="21">
        <v>1.0</v>
      </c>
      <c r="G28" s="21">
        <v>1.0</v>
      </c>
      <c r="H28" s="21"/>
      <c r="I28" s="21"/>
      <c r="J28" s="21"/>
      <c r="K28" s="21"/>
      <c r="L28" s="21"/>
      <c r="M28" s="21"/>
      <c r="N28" s="13"/>
      <c r="O28" s="13"/>
      <c r="P28" s="13"/>
    </row>
    <row r="29" ht="12.75" customHeight="1">
      <c r="A29" s="21" t="s">
        <v>53</v>
      </c>
      <c r="B29" s="21"/>
      <c r="C29" s="21">
        <v>1.0</v>
      </c>
      <c r="D29" s="21">
        <v>1.0</v>
      </c>
      <c r="E29" s="21"/>
      <c r="F29" s="21">
        <v>1.0</v>
      </c>
      <c r="G29" s="21"/>
      <c r="H29" s="21"/>
      <c r="I29" s="21"/>
      <c r="J29" s="21"/>
      <c r="K29" s="21"/>
      <c r="L29" s="21">
        <v>2.0</v>
      </c>
      <c r="M29" s="21"/>
      <c r="N29" s="13"/>
      <c r="O29" s="13"/>
      <c r="P29" s="13"/>
    </row>
    <row r="30" ht="12.75" customHeight="1">
      <c r="A30" s="21" t="s">
        <v>54</v>
      </c>
      <c r="B30" s="21"/>
      <c r="C30" s="21">
        <v>2.0</v>
      </c>
      <c r="D30" s="21"/>
      <c r="E30" s="21"/>
      <c r="F30" s="21">
        <v>8.0</v>
      </c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2.75" customHeight="1">
      <c r="A31" s="21" t="s">
        <v>55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2.75" customHeight="1">
      <c r="A32" s="21" t="s">
        <v>56</v>
      </c>
      <c r="B32" s="21">
        <v>2.0</v>
      </c>
      <c r="C32" s="21">
        <v>2.0</v>
      </c>
      <c r="D32" s="21"/>
      <c r="E32" s="21"/>
      <c r="F32" s="21">
        <v>9.0</v>
      </c>
      <c r="G32" s="21"/>
      <c r="H32" s="21"/>
      <c r="I32" s="21"/>
      <c r="J32" s="21"/>
      <c r="K32" s="21"/>
      <c r="L32" s="21">
        <v>1.0</v>
      </c>
      <c r="M32" s="21">
        <v>1.0</v>
      </c>
      <c r="N32" s="13"/>
      <c r="O32" s="13"/>
      <c r="P32" s="13"/>
    </row>
    <row r="33" ht="12.75" customHeight="1">
      <c r="A33" s="21" t="s">
        <v>57</v>
      </c>
      <c r="B33" s="21"/>
      <c r="C33" s="21"/>
      <c r="D33" s="21"/>
      <c r="E33" s="21">
        <v>1.0</v>
      </c>
      <c r="F33" s="21">
        <v>2.0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2.75" customHeight="1">
      <c r="A34" s="21" t="s">
        <v>58</v>
      </c>
      <c r="B34" s="21">
        <v>1.0</v>
      </c>
      <c r="C34" s="21">
        <v>1.0</v>
      </c>
      <c r="D34" s="21">
        <v>1.0</v>
      </c>
      <c r="E34" s="21"/>
      <c r="F34" s="21"/>
      <c r="G34" s="21">
        <v>1.0</v>
      </c>
      <c r="H34" s="21"/>
      <c r="I34" s="21"/>
      <c r="J34" s="21"/>
      <c r="K34" s="21"/>
      <c r="L34" s="21"/>
      <c r="M34" s="21"/>
      <c r="N34" s="13"/>
      <c r="O34" s="13"/>
      <c r="P34" s="13"/>
    </row>
    <row r="35" ht="12.75" customHeight="1">
      <c r="A35" s="21" t="s">
        <v>59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2.7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2.75" customHeight="1">
      <c r="A37" s="21" t="s">
        <v>61</v>
      </c>
      <c r="B37" s="21"/>
      <c r="C37" s="21"/>
      <c r="D37" s="21"/>
      <c r="E37" s="21"/>
      <c r="F37" s="21">
        <v>1.0</v>
      </c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2.75" customHeight="1">
      <c r="A38" s="21" t="s">
        <v>78</v>
      </c>
      <c r="B38" s="21"/>
      <c r="C38" s="21"/>
      <c r="D38" s="21"/>
      <c r="E38" s="21"/>
      <c r="F38" s="21">
        <v>1.0</v>
      </c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2.75" customHeight="1">
      <c r="A39" s="21" t="s">
        <v>62</v>
      </c>
      <c r="B39" s="21">
        <v>2.0</v>
      </c>
      <c r="C39" s="21">
        <v>1.0</v>
      </c>
      <c r="D39" s="21">
        <v>1.0</v>
      </c>
      <c r="E39" s="21"/>
      <c r="F39" s="21">
        <v>5.0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2.75" customHeight="1">
      <c r="A40" s="21" t="s">
        <v>63</v>
      </c>
      <c r="B40" s="21">
        <v>5.0</v>
      </c>
      <c r="C40" s="21"/>
      <c r="D40" s="21">
        <v>1.0</v>
      </c>
      <c r="E40" s="21">
        <v>1.0</v>
      </c>
      <c r="F40" s="21">
        <v>1.0</v>
      </c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2.75" customHeight="1">
      <c r="A41" s="21" t="s">
        <v>64</v>
      </c>
      <c r="B41" s="21"/>
      <c r="C41" s="21"/>
      <c r="D41" s="21"/>
      <c r="E41" s="21">
        <v>1.0</v>
      </c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2.75" customHeight="1">
      <c r="A42" s="21" t="s">
        <v>65</v>
      </c>
      <c r="B42" s="21">
        <v>1.0</v>
      </c>
      <c r="C42" s="21"/>
      <c r="D42" s="21"/>
      <c r="E42" s="21"/>
      <c r="F42" s="21">
        <v>1.0</v>
      </c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2.7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2.75" customHeight="1">
      <c r="A44" s="21" t="s">
        <v>66</v>
      </c>
      <c r="B44" s="21">
        <v>1.0</v>
      </c>
      <c r="C44" s="21">
        <v>2.0</v>
      </c>
      <c r="D44" s="21">
        <v>1.0</v>
      </c>
      <c r="E44" s="21">
        <v>1.0</v>
      </c>
      <c r="F44" s="21">
        <v>3.0</v>
      </c>
      <c r="G44" s="21"/>
      <c r="H44" s="21"/>
      <c r="I44" s="21"/>
      <c r="J44" s="21"/>
      <c r="K44" s="21"/>
      <c r="L44" s="21"/>
      <c r="M44" s="21">
        <v>1.0</v>
      </c>
      <c r="N44" s="13"/>
      <c r="O44" s="13"/>
      <c r="P44" s="13"/>
    </row>
    <row r="45" ht="12.75" customHeight="1">
      <c r="A45" s="21" t="s">
        <v>67</v>
      </c>
      <c r="B45" s="21">
        <v>6.0</v>
      </c>
      <c r="C45" s="21">
        <v>1.0</v>
      </c>
      <c r="D45" s="21"/>
      <c r="E45" s="21"/>
      <c r="F45" s="21">
        <v>1.0</v>
      </c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2.7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3"/>
      <c r="O46" s="13"/>
      <c r="P46" s="13"/>
    </row>
    <row r="47" ht="12.75" customHeight="1">
      <c r="A47" s="21" t="s">
        <v>69</v>
      </c>
      <c r="B47" s="21">
        <v>6.0</v>
      </c>
      <c r="C47" s="21">
        <v>5.0</v>
      </c>
      <c r="D47" s="21">
        <v>9.0</v>
      </c>
      <c r="E47" s="21">
        <v>2.0</v>
      </c>
      <c r="F47" s="21">
        <v>3.0</v>
      </c>
      <c r="G47" s="21">
        <v>1.0</v>
      </c>
      <c r="H47" s="21">
        <v>2.0</v>
      </c>
      <c r="I47" s="21"/>
      <c r="J47" s="21">
        <v>1.0</v>
      </c>
      <c r="K47" s="21"/>
      <c r="L47" s="21">
        <v>2.0</v>
      </c>
      <c r="M47" s="21">
        <v>2.0</v>
      </c>
      <c r="N47" s="13"/>
      <c r="O47" s="13"/>
      <c r="P47" s="13"/>
    </row>
    <row r="48" ht="12.7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3"/>
      <c r="O48" s="13"/>
      <c r="P48" s="13"/>
    </row>
    <row r="49" ht="12.75" customHeight="1">
      <c r="A49" s="4" t="s">
        <v>14</v>
      </c>
      <c r="B49" s="4">
        <f t="shared" ref="B49:M49" si="6">SUM(B22:B48)</f>
        <v>24</v>
      </c>
      <c r="C49" s="4">
        <f t="shared" si="6"/>
        <v>16</v>
      </c>
      <c r="D49" s="4">
        <f t="shared" si="6"/>
        <v>14</v>
      </c>
      <c r="E49" s="4">
        <f t="shared" si="6"/>
        <v>7</v>
      </c>
      <c r="F49" s="4">
        <f t="shared" si="6"/>
        <v>41</v>
      </c>
      <c r="G49" s="4">
        <f t="shared" si="6"/>
        <v>3</v>
      </c>
      <c r="H49" s="4">
        <f t="shared" si="6"/>
        <v>2</v>
      </c>
      <c r="I49" s="4">
        <f t="shared" si="6"/>
        <v>0</v>
      </c>
      <c r="J49" s="4">
        <f t="shared" si="6"/>
        <v>1</v>
      </c>
      <c r="K49" s="4">
        <f t="shared" si="6"/>
        <v>0</v>
      </c>
      <c r="L49" s="4">
        <f t="shared" si="6"/>
        <v>5</v>
      </c>
      <c r="M49" s="4">
        <f t="shared" si="6"/>
        <v>4</v>
      </c>
      <c r="N49" s="13">
        <f>SUM(B49:M49)</f>
        <v>117</v>
      </c>
      <c r="O49" s="13"/>
      <c r="P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1:M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10.14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6.86"/>
    <col customWidth="1" min="15" max="15" width="9.14"/>
    <col customWidth="1" min="16" max="16" width="8.29"/>
  </cols>
  <sheetData>
    <row r="1" ht="12.7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2.75" customHeight="1">
      <c r="A3" s="7" t="s">
        <v>25</v>
      </c>
      <c r="B3" s="8">
        <v>8.0</v>
      </c>
      <c r="C3" s="8">
        <v>2.0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4" si="1">B3+C3+D3+E3+F3+G3+H3+I3+J3+K3+L3+M3+N3</f>
        <v>10</v>
      </c>
      <c r="P3" s="10">
        <f t="shared" ref="P3:P14" si="2">O3/$O$15</f>
        <v>0.07633587786</v>
      </c>
    </row>
    <row r="4" ht="12.75" customHeight="1">
      <c r="A4" s="7" t="s">
        <v>33</v>
      </c>
      <c r="B4" s="8">
        <v>11.0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11</v>
      </c>
      <c r="P4" s="10">
        <f t="shared" si="2"/>
        <v>0.08396946565</v>
      </c>
    </row>
    <row r="5" ht="12.75" customHeight="1">
      <c r="A5" s="7" t="s">
        <v>26</v>
      </c>
      <c r="B5" s="8">
        <v>8.0</v>
      </c>
      <c r="C5" s="8">
        <v>2.0</v>
      </c>
      <c r="D5" s="8"/>
      <c r="E5" s="8"/>
      <c r="F5" s="8"/>
      <c r="G5" s="8">
        <v>1.0</v>
      </c>
      <c r="H5" s="8"/>
      <c r="I5" s="8"/>
      <c r="J5" s="8"/>
      <c r="K5" s="8"/>
      <c r="L5" s="8"/>
      <c r="M5" s="8"/>
      <c r="N5" s="8"/>
      <c r="O5" s="9">
        <f t="shared" si="1"/>
        <v>11</v>
      </c>
      <c r="P5" s="10">
        <f t="shared" si="2"/>
        <v>0.08396946565</v>
      </c>
    </row>
    <row r="6" ht="12.75" customHeight="1">
      <c r="A6" s="7" t="s">
        <v>23</v>
      </c>
      <c r="B6" s="8">
        <v>8.0</v>
      </c>
      <c r="C6" s="8">
        <v>2.0</v>
      </c>
      <c r="D6" s="8"/>
      <c r="E6" s="8"/>
      <c r="F6" s="8">
        <v>1.0</v>
      </c>
      <c r="G6" s="8"/>
      <c r="H6" s="8"/>
      <c r="I6" s="8"/>
      <c r="J6" s="8"/>
      <c r="K6" s="8"/>
      <c r="L6" s="8"/>
      <c r="M6" s="8"/>
      <c r="N6" s="8"/>
      <c r="O6" s="9">
        <f t="shared" si="1"/>
        <v>11</v>
      </c>
      <c r="P6" s="10">
        <f t="shared" si="2"/>
        <v>0.08396946565</v>
      </c>
    </row>
    <row r="7" ht="12.75" customHeight="1">
      <c r="A7" s="7" t="s">
        <v>24</v>
      </c>
      <c r="B7" s="8">
        <v>9.0</v>
      </c>
      <c r="C7" s="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11</v>
      </c>
      <c r="P7" s="10">
        <f t="shared" si="2"/>
        <v>0.08396946565</v>
      </c>
    </row>
    <row r="8" ht="12.75" customHeight="1">
      <c r="A8" s="7" t="s">
        <v>27</v>
      </c>
      <c r="B8" s="8">
        <v>10.0</v>
      </c>
      <c r="C8" s="8"/>
      <c r="D8" s="8"/>
      <c r="E8" s="8"/>
      <c r="F8" s="8">
        <v>1.0</v>
      </c>
      <c r="G8" s="8"/>
      <c r="H8" s="8"/>
      <c r="I8" s="8"/>
      <c r="J8" s="8"/>
      <c r="K8" s="8"/>
      <c r="L8" s="8"/>
      <c r="M8" s="8"/>
      <c r="N8" s="8"/>
      <c r="O8" s="9">
        <f t="shared" si="1"/>
        <v>11</v>
      </c>
      <c r="P8" s="10">
        <f t="shared" si="2"/>
        <v>0.08396946565</v>
      </c>
    </row>
    <row r="9" ht="12.75" customHeight="1">
      <c r="A9" s="7" t="s">
        <v>92</v>
      </c>
      <c r="B9" s="8">
        <v>10.0</v>
      </c>
      <c r="C9" s="8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11</v>
      </c>
      <c r="P9" s="10">
        <f t="shared" si="2"/>
        <v>0.08396946565</v>
      </c>
    </row>
    <row r="10" ht="12.75" customHeight="1">
      <c r="A10" s="7" t="s">
        <v>17</v>
      </c>
      <c r="B10" s="8">
        <v>10.0</v>
      </c>
      <c r="C10" s="8">
        <v>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11</v>
      </c>
      <c r="P10" s="10">
        <f t="shared" si="2"/>
        <v>0.08396946565</v>
      </c>
    </row>
    <row r="11" ht="12.75" customHeight="1">
      <c r="A11" s="7" t="s">
        <v>91</v>
      </c>
      <c r="B11" s="8">
        <v>11.0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11</v>
      </c>
      <c r="P11" s="10">
        <f t="shared" si="2"/>
        <v>0.08396946565</v>
      </c>
    </row>
    <row r="12" ht="12.75" customHeight="1">
      <c r="A12" s="7" t="s">
        <v>21</v>
      </c>
      <c r="B12" s="8">
        <v>10.0</v>
      </c>
      <c r="C12" s="8">
        <v>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11</v>
      </c>
      <c r="P12" s="10">
        <f t="shared" si="2"/>
        <v>0.08396946565</v>
      </c>
    </row>
    <row r="13" ht="12.75" customHeight="1">
      <c r="A13" s="7" t="s">
        <v>28</v>
      </c>
      <c r="B13" s="8">
        <v>8.0</v>
      </c>
      <c r="C13" s="8">
        <v>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11</v>
      </c>
      <c r="P13" s="10">
        <f t="shared" si="2"/>
        <v>0.08396946565</v>
      </c>
    </row>
    <row r="14" ht="12.75" customHeight="1">
      <c r="A14" s="7" t="s">
        <v>32</v>
      </c>
      <c r="B14" s="8">
        <v>8.0</v>
      </c>
      <c r="C14" s="8">
        <v>2.0</v>
      </c>
      <c r="D14" s="8"/>
      <c r="E14" s="8"/>
      <c r="F14" s="8">
        <v>1.0</v>
      </c>
      <c r="G14" s="8"/>
      <c r="H14" s="8"/>
      <c r="I14" s="8"/>
      <c r="J14" s="8"/>
      <c r="K14" s="8"/>
      <c r="L14" s="8"/>
      <c r="M14" s="8"/>
      <c r="N14" s="8"/>
      <c r="O14" s="9">
        <f t="shared" si="1"/>
        <v>11</v>
      </c>
      <c r="P14" s="10">
        <f t="shared" si="2"/>
        <v>0.08396946565</v>
      </c>
    </row>
    <row r="15" ht="12.75" customHeight="1">
      <c r="A15" s="4" t="s">
        <v>34</v>
      </c>
      <c r="B15" s="11">
        <f t="shared" ref="B15:C15" si="3">SUM(B3:B14)</f>
        <v>111</v>
      </c>
      <c r="C15" s="11">
        <f t="shared" si="3"/>
        <v>16</v>
      </c>
      <c r="D15" s="11">
        <f t="shared" ref="D15:E15" si="4">SUM(D3:D13)</f>
        <v>0</v>
      </c>
      <c r="E15" s="11">
        <f t="shared" si="4"/>
        <v>0</v>
      </c>
      <c r="F15" s="11">
        <f>SUM(F3:F14)</f>
        <v>3</v>
      </c>
      <c r="G15" s="11">
        <f t="shared" ref="G15:N15" si="5">SUM(G3:G13)</f>
        <v>1</v>
      </c>
      <c r="H15" s="11">
        <f t="shared" si="5"/>
        <v>0</v>
      </c>
      <c r="I15" s="11">
        <f t="shared" si="5"/>
        <v>0</v>
      </c>
      <c r="J15" s="11">
        <f t="shared" si="5"/>
        <v>0</v>
      </c>
      <c r="K15" s="11">
        <f t="shared" si="5"/>
        <v>0</v>
      </c>
      <c r="L15" s="11">
        <f t="shared" si="5"/>
        <v>0</v>
      </c>
      <c r="M15" s="11">
        <f t="shared" si="5"/>
        <v>0</v>
      </c>
      <c r="N15" s="11">
        <f t="shared" si="5"/>
        <v>0</v>
      </c>
      <c r="O15" s="11">
        <f>SUM(O2:O14)</f>
        <v>131</v>
      </c>
      <c r="P15" s="12">
        <f>SUM(P2:P13)</f>
        <v>0.9160305344</v>
      </c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2.75" customHeight="1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  <c r="F18" s="15" t="s">
        <v>40</v>
      </c>
      <c r="G18" s="4" t="s">
        <v>41</v>
      </c>
      <c r="H18" s="4" t="s">
        <v>42</v>
      </c>
      <c r="I18" s="15" t="s">
        <v>43</v>
      </c>
      <c r="J18" s="15" t="s">
        <v>44</v>
      </c>
      <c r="K18" s="15" t="s">
        <v>45</v>
      </c>
      <c r="L18" s="15" t="s">
        <v>46</v>
      </c>
      <c r="M18" s="4" t="s">
        <v>47</v>
      </c>
      <c r="N18" s="13"/>
      <c r="O18" s="13"/>
      <c r="P18" s="13"/>
    </row>
    <row r="19" ht="12.75" customHeight="1">
      <c r="A19" s="16" t="s">
        <v>14</v>
      </c>
      <c r="B19" s="17">
        <f t="shared" ref="B19:M19" si="6">B48</f>
        <v>9</v>
      </c>
      <c r="C19" s="17">
        <f t="shared" si="6"/>
        <v>21</v>
      </c>
      <c r="D19" s="17">
        <f t="shared" si="6"/>
        <v>28</v>
      </c>
      <c r="E19" s="17">
        <f t="shared" si="6"/>
        <v>8</v>
      </c>
      <c r="F19" s="25">
        <f t="shared" si="6"/>
        <v>53</v>
      </c>
      <c r="G19" s="17">
        <f t="shared" si="6"/>
        <v>2</v>
      </c>
      <c r="H19" s="17">
        <f t="shared" si="6"/>
        <v>0</v>
      </c>
      <c r="I19" s="25">
        <f t="shared" si="6"/>
        <v>0</v>
      </c>
      <c r="J19" s="25">
        <f t="shared" si="6"/>
        <v>2</v>
      </c>
      <c r="K19" s="25">
        <f t="shared" si="6"/>
        <v>0</v>
      </c>
      <c r="L19" s="25">
        <f t="shared" si="6"/>
        <v>5</v>
      </c>
      <c r="M19" s="17">
        <f t="shared" si="6"/>
        <v>3</v>
      </c>
      <c r="N19" s="13"/>
      <c r="O19" s="13"/>
      <c r="P19" s="13"/>
    </row>
    <row r="20" ht="12.7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13"/>
      <c r="O20" s="13"/>
      <c r="P20" s="13"/>
      <c r="Q20" s="26"/>
    </row>
    <row r="21" ht="12.7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2.7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2.7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2.7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2.75" customHeight="1">
      <c r="A25" s="21" t="s">
        <v>50</v>
      </c>
      <c r="B25" s="21">
        <v>1.0</v>
      </c>
      <c r="C25" s="21">
        <v>1.0</v>
      </c>
      <c r="D25" s="21"/>
      <c r="E25" s="21"/>
      <c r="F25" s="21">
        <v>4.0</v>
      </c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2.75" customHeight="1">
      <c r="A26" s="21" t="s">
        <v>51</v>
      </c>
      <c r="B26" s="22"/>
      <c r="C26" s="21"/>
      <c r="D26" s="21"/>
      <c r="E26" s="21"/>
      <c r="F26" s="21">
        <v>3.0</v>
      </c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2.75" customHeight="1">
      <c r="A27" s="21" t="s">
        <v>52</v>
      </c>
      <c r="B27" s="21"/>
      <c r="C27" s="21"/>
      <c r="D27" s="21"/>
      <c r="E27" s="21">
        <v>1.0</v>
      </c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2.75" customHeight="1">
      <c r="A28" s="21" t="s">
        <v>53</v>
      </c>
      <c r="B28" s="21"/>
      <c r="C28" s="21"/>
      <c r="D28" s="21"/>
      <c r="E28" s="21">
        <v>3.0</v>
      </c>
      <c r="F28" s="21"/>
      <c r="G28" s="21"/>
      <c r="H28" s="21"/>
      <c r="I28" s="21"/>
      <c r="J28" s="21"/>
      <c r="K28" s="21"/>
      <c r="L28" s="21">
        <v>1.0</v>
      </c>
      <c r="M28" s="21"/>
      <c r="N28" s="13"/>
      <c r="O28" s="13"/>
      <c r="P28" s="13"/>
    </row>
    <row r="29" ht="12.75" customHeight="1">
      <c r="A29" s="21" t="s">
        <v>54</v>
      </c>
      <c r="B29" s="21"/>
      <c r="C29" s="21"/>
      <c r="D29" s="21"/>
      <c r="E29" s="21"/>
      <c r="F29" s="21">
        <v>9.0</v>
      </c>
      <c r="G29" s="21">
        <v>1.0</v>
      </c>
      <c r="H29" s="21"/>
      <c r="I29" s="21"/>
      <c r="J29" s="21"/>
      <c r="K29" s="21"/>
      <c r="L29" s="21"/>
      <c r="M29" s="21"/>
      <c r="N29" s="13"/>
      <c r="O29" s="13"/>
      <c r="P29" s="13"/>
    </row>
    <row r="30" ht="12.75" customHeight="1">
      <c r="A30" s="21" t="s">
        <v>55</v>
      </c>
      <c r="B30" s="21"/>
      <c r="C30" s="21">
        <v>1.0</v>
      </c>
      <c r="D30" s="21"/>
      <c r="E30" s="21"/>
      <c r="F30" s="21">
        <v>1.0</v>
      </c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2.75" customHeight="1">
      <c r="A31" s="21" t="s">
        <v>56</v>
      </c>
      <c r="B31" s="21"/>
      <c r="C31" s="21">
        <v>3.0</v>
      </c>
      <c r="D31" s="21">
        <v>1.0</v>
      </c>
      <c r="E31" s="21"/>
      <c r="F31" s="21">
        <v>4.0</v>
      </c>
      <c r="G31" s="21"/>
      <c r="H31" s="21"/>
      <c r="I31" s="21"/>
      <c r="J31" s="21"/>
      <c r="K31" s="21"/>
      <c r="L31" s="21">
        <v>1.0</v>
      </c>
      <c r="M31" s="21"/>
      <c r="N31" s="13"/>
      <c r="O31" s="13"/>
      <c r="P31" s="13"/>
    </row>
    <row r="32" ht="12.75" customHeight="1">
      <c r="A32" s="21" t="s">
        <v>57</v>
      </c>
      <c r="B32" s="21"/>
      <c r="C32" s="21"/>
      <c r="D32" s="21">
        <v>2.0</v>
      </c>
      <c r="E32" s="21"/>
      <c r="F32" s="21">
        <v>5.0</v>
      </c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2.75" customHeight="1">
      <c r="A33" s="21" t="s">
        <v>58</v>
      </c>
      <c r="B33" s="21"/>
      <c r="C33" s="21"/>
      <c r="D33" s="21">
        <v>1.0</v>
      </c>
      <c r="E33" s="21"/>
      <c r="F33" s="21">
        <v>1.0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2.7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2.75" customHeight="1">
      <c r="A35" s="21" t="s">
        <v>60</v>
      </c>
      <c r="B35" s="21"/>
      <c r="C35" s="21">
        <v>1.0</v>
      </c>
      <c r="D35" s="21"/>
      <c r="E35" s="21"/>
      <c r="F35" s="21">
        <v>2.0</v>
      </c>
      <c r="G35" s="21"/>
      <c r="H35" s="21"/>
      <c r="I35" s="21"/>
      <c r="J35" s="21"/>
      <c r="K35" s="21"/>
      <c r="L35" s="21">
        <v>1.0</v>
      </c>
      <c r="M35" s="21"/>
      <c r="N35" s="13"/>
      <c r="O35" s="13"/>
      <c r="P35" s="13"/>
    </row>
    <row r="36" ht="12.75" customHeight="1">
      <c r="A36" s="21" t="s">
        <v>61</v>
      </c>
      <c r="B36" s="21"/>
      <c r="C36" s="21"/>
      <c r="D36" s="21"/>
      <c r="E36" s="21"/>
      <c r="F36" s="21">
        <v>3.0</v>
      </c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2.7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2.75" customHeight="1">
      <c r="A38" s="21" t="s">
        <v>62</v>
      </c>
      <c r="B38" s="21"/>
      <c r="C38" s="21">
        <v>3.0</v>
      </c>
      <c r="D38" s="21"/>
      <c r="E38" s="21">
        <v>1.0</v>
      </c>
      <c r="F38" s="21">
        <v>4.0</v>
      </c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2.75" customHeight="1">
      <c r="A39" s="21" t="s">
        <v>63</v>
      </c>
      <c r="B39" s="21"/>
      <c r="C39" s="21"/>
      <c r="D39" s="21">
        <v>8.0</v>
      </c>
      <c r="E39" s="21">
        <v>2.0</v>
      </c>
      <c r="F39" s="21">
        <v>4.0</v>
      </c>
      <c r="G39" s="21"/>
      <c r="H39" s="21"/>
      <c r="I39" s="21"/>
      <c r="J39" s="21"/>
      <c r="K39" s="21"/>
      <c r="L39" s="21"/>
      <c r="M39" s="21">
        <v>2.0</v>
      </c>
      <c r="N39" s="13"/>
      <c r="O39" s="13"/>
      <c r="P39" s="13"/>
    </row>
    <row r="40" ht="12.75" customHeight="1">
      <c r="A40" s="21" t="s">
        <v>64</v>
      </c>
      <c r="B40" s="21"/>
      <c r="C40" s="21"/>
      <c r="D40" s="21"/>
      <c r="E40" s="21"/>
      <c r="F40" s="21">
        <v>4.0</v>
      </c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2.75" customHeight="1">
      <c r="A41" s="21" t="s">
        <v>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2.75" customHeight="1">
      <c r="A42" s="21" t="s">
        <v>79</v>
      </c>
      <c r="B42" s="21"/>
      <c r="C42" s="21"/>
      <c r="D42" s="21"/>
      <c r="E42" s="21"/>
      <c r="F42" s="21">
        <v>1.0</v>
      </c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2.75" customHeight="1">
      <c r="A43" s="21" t="s">
        <v>66</v>
      </c>
      <c r="B43" s="21">
        <v>1.0</v>
      </c>
      <c r="C43" s="21">
        <v>1.0</v>
      </c>
      <c r="D43" s="21">
        <v>2.0</v>
      </c>
      <c r="E43" s="21"/>
      <c r="F43" s="21"/>
      <c r="G43" s="21">
        <v>1.0</v>
      </c>
      <c r="H43" s="21"/>
      <c r="I43" s="21"/>
      <c r="J43" s="21"/>
      <c r="K43" s="21"/>
      <c r="L43" s="21"/>
      <c r="M43" s="21"/>
      <c r="N43" s="13"/>
      <c r="O43" s="13"/>
      <c r="P43" s="13"/>
    </row>
    <row r="44" ht="12.75" customHeight="1">
      <c r="A44" s="21" t="s">
        <v>67</v>
      </c>
      <c r="B44" s="21">
        <v>2.0</v>
      </c>
      <c r="C44" s="21">
        <v>2.0</v>
      </c>
      <c r="D44" s="21">
        <v>2.0</v>
      </c>
      <c r="E44" s="21">
        <v>1.0</v>
      </c>
      <c r="F44" s="21">
        <v>4.0</v>
      </c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2.75" customHeight="1">
      <c r="A45" s="21" t="s">
        <v>68</v>
      </c>
      <c r="B45" s="21"/>
      <c r="C45" s="21"/>
      <c r="D45" s="21"/>
      <c r="E45" s="21"/>
      <c r="F45" s="21">
        <v>1.0</v>
      </c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2.75" customHeight="1">
      <c r="A46" s="21" t="s">
        <v>69</v>
      </c>
      <c r="B46" s="21">
        <v>5.0</v>
      </c>
      <c r="C46" s="21">
        <v>9.0</v>
      </c>
      <c r="D46" s="21">
        <v>12.0</v>
      </c>
      <c r="E46" s="21"/>
      <c r="F46" s="21">
        <v>2.0</v>
      </c>
      <c r="G46" s="21"/>
      <c r="H46" s="21"/>
      <c r="I46" s="21"/>
      <c r="J46" s="21">
        <v>2.0</v>
      </c>
      <c r="K46" s="21"/>
      <c r="L46" s="21">
        <v>1.0</v>
      </c>
      <c r="M46" s="21">
        <v>1.0</v>
      </c>
      <c r="N46" s="13"/>
      <c r="O46" s="13"/>
      <c r="P46" s="13"/>
    </row>
    <row r="47" ht="12.75" customHeight="1">
      <c r="A47" s="21" t="s">
        <v>80</v>
      </c>
      <c r="B47" s="21"/>
      <c r="C47" s="21"/>
      <c r="D47" s="21"/>
      <c r="E47" s="21"/>
      <c r="F47" s="21">
        <v>1.0</v>
      </c>
      <c r="G47" s="21"/>
      <c r="H47" s="21"/>
      <c r="I47" s="21"/>
      <c r="J47" s="21"/>
      <c r="K47" s="21"/>
      <c r="L47" s="21"/>
      <c r="M47" s="21"/>
      <c r="N47" s="13"/>
      <c r="O47" s="13"/>
      <c r="P47" s="13"/>
    </row>
    <row r="48" ht="12.75" customHeight="1">
      <c r="A48" s="4" t="s">
        <v>14</v>
      </c>
      <c r="B48" s="4">
        <f t="shared" ref="B48:M48" si="7">SUM(B21:B47)</f>
        <v>9</v>
      </c>
      <c r="C48" s="4">
        <f t="shared" si="7"/>
        <v>21</v>
      </c>
      <c r="D48" s="4">
        <f t="shared" si="7"/>
        <v>28</v>
      </c>
      <c r="E48" s="4">
        <f t="shared" si="7"/>
        <v>8</v>
      </c>
      <c r="F48" s="4">
        <f t="shared" si="7"/>
        <v>53</v>
      </c>
      <c r="G48" s="4">
        <f t="shared" si="7"/>
        <v>2</v>
      </c>
      <c r="H48" s="4">
        <f t="shared" si="7"/>
        <v>0</v>
      </c>
      <c r="I48" s="4">
        <f t="shared" si="7"/>
        <v>0</v>
      </c>
      <c r="J48" s="4">
        <f t="shared" si="7"/>
        <v>2</v>
      </c>
      <c r="K48" s="4">
        <f t="shared" si="7"/>
        <v>0</v>
      </c>
      <c r="L48" s="4">
        <f t="shared" si="7"/>
        <v>5</v>
      </c>
      <c r="M48" s="4">
        <f t="shared" si="7"/>
        <v>3</v>
      </c>
      <c r="N48" s="13">
        <f>SUM(B48:M48)</f>
        <v>131</v>
      </c>
      <c r="O48" s="13"/>
      <c r="P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0:M20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8.29"/>
    <col customWidth="1" min="3" max="3" width="8.71"/>
    <col customWidth="1" min="4" max="4" width="10.14"/>
    <col customWidth="1" min="5" max="5" width="7.57"/>
    <col customWidth="1" min="6" max="6" width="9.43"/>
    <col customWidth="1" min="7" max="7" width="8.71"/>
    <col customWidth="1" min="8" max="8" width="11.0"/>
    <col customWidth="1" min="9" max="9" width="7.86"/>
    <col customWidth="1" min="10" max="10" width="8.71"/>
    <col customWidth="1" min="11" max="11" width="8.43"/>
    <col customWidth="1" min="12" max="12" width="13.29"/>
    <col customWidth="1" min="13" max="13" width="7.57"/>
    <col customWidth="1" min="14" max="14" width="6.86"/>
    <col customWidth="1" min="15" max="15" width="9.14"/>
    <col customWidth="1" min="16" max="16" width="9.57"/>
  </cols>
  <sheetData>
    <row r="1" ht="12.7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2.75" customHeight="1">
      <c r="A3" s="7" t="s">
        <v>33</v>
      </c>
      <c r="B3" s="8">
        <v>9.0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4" si="1">B3+C3+D3+E3+F3+G3+H3+I3+J3+K3+L3+M3+N3</f>
        <v>9</v>
      </c>
      <c r="P3" s="10">
        <f t="shared" ref="P3:P14" si="2">O3/$O$15</f>
        <v>0.1011235955</v>
      </c>
    </row>
    <row r="4" ht="12.75" customHeight="1">
      <c r="A4" s="7" t="s">
        <v>26</v>
      </c>
      <c r="B4" s="8">
        <v>7.0</v>
      </c>
      <c r="C4" s="8"/>
      <c r="D4" s="8"/>
      <c r="E4" s="8"/>
      <c r="F4" s="8">
        <v>1.0</v>
      </c>
      <c r="G4" s="8"/>
      <c r="H4" s="8"/>
      <c r="I4" s="8"/>
      <c r="J4" s="8"/>
      <c r="K4" s="8"/>
      <c r="L4" s="8"/>
      <c r="M4" s="8"/>
      <c r="N4" s="8"/>
      <c r="O4" s="9">
        <f t="shared" si="1"/>
        <v>8</v>
      </c>
      <c r="P4" s="10">
        <f t="shared" si="2"/>
        <v>0.08988764045</v>
      </c>
    </row>
    <row r="5" ht="12.75" customHeight="1">
      <c r="A5" s="7" t="s">
        <v>23</v>
      </c>
      <c r="B5" s="8">
        <v>6.0</v>
      </c>
      <c r="C5" s="8">
        <v>2.0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8</v>
      </c>
      <c r="P5" s="10">
        <f t="shared" si="2"/>
        <v>0.08988764045</v>
      </c>
    </row>
    <row r="6" ht="12.75" customHeight="1">
      <c r="A6" s="7" t="s">
        <v>24</v>
      </c>
      <c r="B6" s="8">
        <v>4.0</v>
      </c>
      <c r="C6" s="8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5</v>
      </c>
      <c r="P6" s="10">
        <f t="shared" si="2"/>
        <v>0.05617977528</v>
      </c>
    </row>
    <row r="7" ht="12.75" customHeight="1">
      <c r="A7" s="7" t="s">
        <v>27</v>
      </c>
      <c r="B7" s="8">
        <v>6.0</v>
      </c>
      <c r="C7" s="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8</v>
      </c>
      <c r="P7" s="10">
        <f t="shared" si="2"/>
        <v>0.08988764045</v>
      </c>
    </row>
    <row r="8" ht="12.75" customHeight="1">
      <c r="A8" s="7" t="s">
        <v>92</v>
      </c>
      <c r="B8" s="8">
        <v>6.0</v>
      </c>
      <c r="C8" s="8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8</v>
      </c>
      <c r="P8" s="10">
        <f t="shared" si="2"/>
        <v>0.08988764045</v>
      </c>
    </row>
    <row r="9" ht="12.75" customHeight="1">
      <c r="A9" s="7" t="s">
        <v>17</v>
      </c>
      <c r="B9" s="8">
        <v>6.0</v>
      </c>
      <c r="C9" s="8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8</v>
      </c>
      <c r="P9" s="10">
        <f t="shared" si="2"/>
        <v>0.08988764045</v>
      </c>
    </row>
    <row r="10" ht="12.75" customHeight="1">
      <c r="A10" s="7" t="s">
        <v>91</v>
      </c>
      <c r="B10" s="8">
        <v>5.0</v>
      </c>
      <c r="C10" s="8">
        <v>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8</v>
      </c>
      <c r="P10" s="10">
        <f t="shared" si="2"/>
        <v>0.08988764045</v>
      </c>
    </row>
    <row r="11" ht="12.75" customHeight="1">
      <c r="A11" s="7" t="s">
        <v>21</v>
      </c>
      <c r="B11" s="8">
        <v>6.0</v>
      </c>
      <c r="C11" s="8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7</v>
      </c>
      <c r="P11" s="10">
        <f t="shared" si="2"/>
        <v>0.07865168539</v>
      </c>
    </row>
    <row r="12" ht="12.75" customHeight="1">
      <c r="A12" s="7" t="s">
        <v>28</v>
      </c>
      <c r="B12" s="8">
        <v>6.0</v>
      </c>
      <c r="C12" s="8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8</v>
      </c>
      <c r="P12" s="10">
        <f t="shared" si="2"/>
        <v>0.08988764045</v>
      </c>
    </row>
    <row r="13" ht="12.75" customHeight="1">
      <c r="A13" s="7" t="s">
        <v>32</v>
      </c>
      <c r="B13" s="8">
        <v>6.0</v>
      </c>
      <c r="C13" s="8">
        <v>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8</v>
      </c>
      <c r="P13" s="10">
        <f t="shared" si="2"/>
        <v>0.08988764045</v>
      </c>
    </row>
    <row r="14" ht="12.75" customHeight="1">
      <c r="A14" s="7" t="s">
        <v>25</v>
      </c>
      <c r="B14" s="8">
        <v>4.0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>
        <f t="shared" si="1"/>
        <v>4</v>
      </c>
      <c r="P14" s="10">
        <f t="shared" si="2"/>
        <v>0.04494382022</v>
      </c>
    </row>
    <row r="15" ht="12.75" customHeight="1">
      <c r="A15" s="4" t="s">
        <v>34</v>
      </c>
      <c r="B15" s="11">
        <f t="shared" ref="B15:C15" si="3">SUM(B3:B14)</f>
        <v>71</v>
      </c>
      <c r="C15" s="11">
        <f t="shared" si="3"/>
        <v>17</v>
      </c>
      <c r="D15" s="11">
        <f t="shared" ref="D15:E15" si="4">SUM(D3:D13)</f>
        <v>0</v>
      </c>
      <c r="E15" s="11">
        <f t="shared" si="4"/>
        <v>0</v>
      </c>
      <c r="F15" s="11">
        <f>SUM(F3:F14)</f>
        <v>1</v>
      </c>
      <c r="G15" s="11">
        <f t="shared" ref="G15:N15" si="5">SUM(G3:G13)</f>
        <v>0</v>
      </c>
      <c r="H15" s="11">
        <f t="shared" si="5"/>
        <v>0</v>
      </c>
      <c r="I15" s="11">
        <f t="shared" si="5"/>
        <v>0</v>
      </c>
      <c r="J15" s="11">
        <f t="shared" si="5"/>
        <v>0</v>
      </c>
      <c r="K15" s="11">
        <f t="shared" si="5"/>
        <v>0</v>
      </c>
      <c r="L15" s="11">
        <f t="shared" si="5"/>
        <v>0</v>
      </c>
      <c r="M15" s="11">
        <f t="shared" si="5"/>
        <v>0</v>
      </c>
      <c r="N15" s="11">
        <f t="shared" si="5"/>
        <v>0</v>
      </c>
      <c r="O15" s="11">
        <f>SUM(O2:O14)</f>
        <v>89</v>
      </c>
      <c r="P15" s="12">
        <f>SUM(P2:P13)</f>
        <v>0.9550561798</v>
      </c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2.75" customHeight="1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  <c r="F18" s="15" t="s">
        <v>40</v>
      </c>
      <c r="G18" s="4" t="s">
        <v>41</v>
      </c>
      <c r="H18" s="4" t="s">
        <v>42</v>
      </c>
      <c r="I18" s="15" t="s">
        <v>43</v>
      </c>
      <c r="J18" s="15" t="s">
        <v>44</v>
      </c>
      <c r="K18" s="15" t="s">
        <v>45</v>
      </c>
      <c r="L18" s="15" t="s">
        <v>46</v>
      </c>
      <c r="M18" s="4" t="s">
        <v>47</v>
      </c>
      <c r="N18" s="13"/>
      <c r="O18" s="13"/>
      <c r="P18" s="13"/>
    </row>
    <row r="19" ht="12.75" customHeight="1">
      <c r="A19" s="16" t="s">
        <v>14</v>
      </c>
      <c r="B19" s="17">
        <f t="shared" ref="B19:M19" si="6">B48</f>
        <v>8</v>
      </c>
      <c r="C19" s="17">
        <f t="shared" si="6"/>
        <v>11</v>
      </c>
      <c r="D19" s="17">
        <f t="shared" si="6"/>
        <v>26</v>
      </c>
      <c r="E19" s="17">
        <f t="shared" si="6"/>
        <v>5</v>
      </c>
      <c r="F19" s="25">
        <f t="shared" si="6"/>
        <v>28</v>
      </c>
      <c r="G19" s="17">
        <f t="shared" si="6"/>
        <v>1</v>
      </c>
      <c r="H19" s="17">
        <f t="shared" si="6"/>
        <v>0</v>
      </c>
      <c r="I19" s="25">
        <f t="shared" si="6"/>
        <v>0</v>
      </c>
      <c r="J19" s="25">
        <f t="shared" si="6"/>
        <v>1</v>
      </c>
      <c r="K19" s="25">
        <f t="shared" si="6"/>
        <v>0</v>
      </c>
      <c r="L19" s="25">
        <f t="shared" si="6"/>
        <v>5</v>
      </c>
      <c r="M19" s="17">
        <f t="shared" si="6"/>
        <v>4</v>
      </c>
      <c r="N19" s="13"/>
      <c r="O19" s="13"/>
      <c r="P19" s="13"/>
    </row>
    <row r="20" ht="12.7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13"/>
      <c r="O20" s="13"/>
      <c r="P20" s="13"/>
      <c r="Q20" s="26"/>
    </row>
    <row r="21" ht="12.7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2.7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2.7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2.7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2.75" customHeight="1">
      <c r="A25" s="21" t="s">
        <v>50</v>
      </c>
      <c r="B25" s="21"/>
      <c r="C25" s="21"/>
      <c r="D25" s="21"/>
      <c r="E25" s="21"/>
      <c r="F25" s="21">
        <v>1.0</v>
      </c>
      <c r="G25" s="21"/>
      <c r="H25" s="21"/>
      <c r="I25" s="21"/>
      <c r="J25" s="21"/>
      <c r="K25" s="21"/>
      <c r="L25" s="21">
        <v>1.0</v>
      </c>
      <c r="M25" s="21"/>
      <c r="N25" s="13"/>
      <c r="O25" s="13"/>
      <c r="P25" s="13"/>
    </row>
    <row r="26" ht="12.75" customHeight="1">
      <c r="A26" s="21" t="s">
        <v>51</v>
      </c>
      <c r="B26" s="22"/>
      <c r="C26" s="21"/>
      <c r="D26" s="21"/>
      <c r="E26" s="21"/>
      <c r="F26" s="21">
        <v>3.0</v>
      </c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2.75" customHeight="1">
      <c r="A27" s="21" t="s">
        <v>52</v>
      </c>
      <c r="B27" s="21"/>
      <c r="C27" s="21"/>
      <c r="D27" s="21">
        <v>1.0</v>
      </c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2.75" customHeight="1">
      <c r="A28" s="21" t="s">
        <v>53</v>
      </c>
      <c r="B28" s="21"/>
      <c r="C28" s="21"/>
      <c r="D28" s="21">
        <v>2.0</v>
      </c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2.75" customHeight="1">
      <c r="A29" s="21" t="s">
        <v>54</v>
      </c>
      <c r="B29" s="21"/>
      <c r="C29" s="21"/>
      <c r="D29" s="21">
        <v>1.0</v>
      </c>
      <c r="E29" s="21"/>
      <c r="F29" s="21">
        <v>4.0</v>
      </c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2.75" customHeight="1">
      <c r="A30" s="21" t="s">
        <v>55</v>
      </c>
      <c r="B30" s="21"/>
      <c r="C30" s="21"/>
      <c r="D30" s="21">
        <v>1.0</v>
      </c>
      <c r="E30" s="21"/>
      <c r="F30" s="21">
        <v>1.0</v>
      </c>
      <c r="G30" s="21"/>
      <c r="H30" s="21"/>
      <c r="I30" s="21"/>
      <c r="J30" s="21"/>
      <c r="K30" s="21"/>
      <c r="L30" s="21">
        <v>1.0</v>
      </c>
      <c r="M30" s="21"/>
      <c r="N30" s="13"/>
      <c r="O30" s="13"/>
      <c r="P30" s="13"/>
    </row>
    <row r="31" ht="12.75" customHeight="1">
      <c r="A31" s="21" t="s">
        <v>56</v>
      </c>
      <c r="B31" s="21">
        <v>1.0</v>
      </c>
      <c r="C31" s="21">
        <v>2.0</v>
      </c>
      <c r="D31" s="21">
        <v>1.0</v>
      </c>
      <c r="E31" s="21">
        <v>1.0</v>
      </c>
      <c r="F31" s="21">
        <v>2.0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2.75" customHeight="1">
      <c r="A32" s="21" t="s">
        <v>57</v>
      </c>
      <c r="B32" s="21">
        <v>1.0</v>
      </c>
      <c r="C32" s="21"/>
      <c r="D32" s="21">
        <v>2.0</v>
      </c>
      <c r="E32" s="21"/>
      <c r="F32" s="21">
        <v>2.0</v>
      </c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2.75" customHeight="1">
      <c r="A33" s="21" t="s">
        <v>58</v>
      </c>
      <c r="B33" s="21"/>
      <c r="C33" s="21"/>
      <c r="D33" s="21"/>
      <c r="E33" s="21">
        <v>1.0</v>
      </c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2.7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>
        <v>1.0</v>
      </c>
      <c r="M34" s="21"/>
      <c r="N34" s="13"/>
      <c r="O34" s="13"/>
      <c r="P34" s="13"/>
    </row>
    <row r="35" ht="12.75" customHeight="1">
      <c r="A35" s="21" t="s">
        <v>60</v>
      </c>
      <c r="B35" s="21"/>
      <c r="C35" s="21"/>
      <c r="D35" s="21"/>
      <c r="E35" s="21"/>
      <c r="F35" s="21">
        <v>1.0</v>
      </c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2.75" customHeight="1">
      <c r="A36" s="21" t="s">
        <v>61</v>
      </c>
      <c r="B36" s="21"/>
      <c r="C36" s="21"/>
      <c r="D36" s="21"/>
      <c r="E36" s="21"/>
      <c r="F36" s="21">
        <v>2.0</v>
      </c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2.7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2.75" customHeight="1">
      <c r="A38" s="21" t="s">
        <v>62</v>
      </c>
      <c r="B38" s="21">
        <v>1.0</v>
      </c>
      <c r="C38" s="21">
        <v>4.0</v>
      </c>
      <c r="D38" s="21">
        <v>1.0</v>
      </c>
      <c r="E38" s="21">
        <v>1.0</v>
      </c>
      <c r="F38" s="21">
        <v>2.0</v>
      </c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2.75" customHeight="1">
      <c r="A39" s="21" t="s">
        <v>63</v>
      </c>
      <c r="B39" s="21">
        <v>1.0</v>
      </c>
      <c r="C39" s="21"/>
      <c r="D39" s="21">
        <v>8.0</v>
      </c>
      <c r="E39" s="21">
        <v>1.0</v>
      </c>
      <c r="F39" s="21">
        <v>1.0</v>
      </c>
      <c r="G39" s="21">
        <v>1.0</v>
      </c>
      <c r="H39" s="21"/>
      <c r="I39" s="21"/>
      <c r="J39" s="21"/>
      <c r="K39" s="21"/>
      <c r="L39" s="21"/>
      <c r="M39" s="21"/>
      <c r="N39" s="13"/>
      <c r="O39" s="13"/>
      <c r="P39" s="13"/>
    </row>
    <row r="40" ht="12.75" customHeight="1">
      <c r="A40" s="21" t="s">
        <v>64</v>
      </c>
      <c r="B40" s="21"/>
      <c r="C40" s="21"/>
      <c r="D40" s="21"/>
      <c r="E40" s="21"/>
      <c r="F40" s="21">
        <v>1.0</v>
      </c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2.75" customHeight="1">
      <c r="A41" s="21" t="s">
        <v>65</v>
      </c>
      <c r="B41" s="21"/>
      <c r="C41" s="21">
        <v>1.0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2.7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2.75" customHeight="1">
      <c r="A43" s="21" t="s">
        <v>66</v>
      </c>
      <c r="B43" s="21"/>
      <c r="C43" s="21"/>
      <c r="D43" s="21"/>
      <c r="E43" s="21"/>
      <c r="F43" s="21">
        <v>1.0</v>
      </c>
      <c r="G43" s="21"/>
      <c r="H43" s="21"/>
      <c r="I43" s="21"/>
      <c r="J43" s="21"/>
      <c r="K43" s="21"/>
      <c r="L43" s="21">
        <v>1.0</v>
      </c>
      <c r="M43" s="21">
        <v>2.0</v>
      </c>
      <c r="N43" s="13"/>
      <c r="O43" s="13"/>
      <c r="P43" s="13"/>
    </row>
    <row r="44" ht="12.75" customHeight="1">
      <c r="A44" s="21" t="s">
        <v>67</v>
      </c>
      <c r="B44" s="21"/>
      <c r="C44" s="21"/>
      <c r="D44" s="21">
        <v>4.0</v>
      </c>
      <c r="E44" s="21"/>
      <c r="F44" s="21">
        <v>1.0</v>
      </c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2.75" customHeight="1">
      <c r="A45" s="21" t="s">
        <v>68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2.75" customHeight="1">
      <c r="A46" s="21" t="s">
        <v>69</v>
      </c>
      <c r="B46" s="21">
        <v>4.0</v>
      </c>
      <c r="C46" s="21">
        <v>4.0</v>
      </c>
      <c r="D46" s="21">
        <v>5.0</v>
      </c>
      <c r="E46" s="21">
        <v>1.0</v>
      </c>
      <c r="F46" s="21">
        <v>6.0</v>
      </c>
      <c r="G46" s="21"/>
      <c r="H46" s="21"/>
      <c r="I46" s="21"/>
      <c r="J46" s="21">
        <v>1.0</v>
      </c>
      <c r="K46" s="21"/>
      <c r="L46" s="21">
        <v>1.0</v>
      </c>
      <c r="M46" s="21">
        <v>2.0</v>
      </c>
      <c r="N46" s="13"/>
      <c r="O46" s="13"/>
      <c r="P46" s="13"/>
    </row>
    <row r="47" ht="12.7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  <c r="O47" s="13"/>
      <c r="P47" s="13"/>
    </row>
    <row r="48" ht="12.75" customHeight="1">
      <c r="A48" s="4" t="s">
        <v>14</v>
      </c>
      <c r="B48" s="4">
        <f t="shared" ref="B48:M48" si="7">SUM(B21:B47)</f>
        <v>8</v>
      </c>
      <c r="C48" s="4">
        <f t="shared" si="7"/>
        <v>11</v>
      </c>
      <c r="D48" s="4">
        <f t="shared" si="7"/>
        <v>26</v>
      </c>
      <c r="E48" s="4">
        <f t="shared" si="7"/>
        <v>5</v>
      </c>
      <c r="F48" s="4">
        <f t="shared" si="7"/>
        <v>28</v>
      </c>
      <c r="G48" s="4">
        <f t="shared" si="7"/>
        <v>1</v>
      </c>
      <c r="H48" s="4">
        <f t="shared" si="7"/>
        <v>0</v>
      </c>
      <c r="I48" s="4">
        <f t="shared" si="7"/>
        <v>0</v>
      </c>
      <c r="J48" s="4">
        <f t="shared" si="7"/>
        <v>1</v>
      </c>
      <c r="K48" s="4">
        <f t="shared" si="7"/>
        <v>0</v>
      </c>
      <c r="L48" s="4">
        <f t="shared" si="7"/>
        <v>5</v>
      </c>
      <c r="M48" s="4">
        <f t="shared" si="7"/>
        <v>4</v>
      </c>
      <c r="N48" s="13">
        <f>SUM(B48:M48)</f>
        <v>89</v>
      </c>
      <c r="O48" s="13"/>
      <c r="P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0:M20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26</v>
      </c>
      <c r="B3" s="8">
        <v>6.0</v>
      </c>
      <c r="C3" s="8">
        <v>7.0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3" si="1">B3+C3+D3+E3+F3+G3+H3+I3+J3+K3+L3+M3+N3</f>
        <v>13</v>
      </c>
      <c r="P3" s="10">
        <f t="shared" ref="P3:P13" si="2">O3/$O$14</f>
        <v>0.1031746032</v>
      </c>
    </row>
    <row r="4" ht="14.25" customHeight="1">
      <c r="A4" s="27" t="s">
        <v>23</v>
      </c>
      <c r="B4" s="8">
        <v>4.0</v>
      </c>
      <c r="C4" s="8"/>
      <c r="D4" s="8">
        <v>1.0</v>
      </c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5</v>
      </c>
      <c r="P4" s="10">
        <f t="shared" si="2"/>
        <v>0.03968253968</v>
      </c>
    </row>
    <row r="5" ht="14.25" customHeight="1">
      <c r="A5" s="7" t="s">
        <v>92</v>
      </c>
      <c r="B5" s="8">
        <v>9.0</v>
      </c>
      <c r="C5" s="8">
        <v>1.0</v>
      </c>
      <c r="D5" s="8"/>
      <c r="E5" s="8"/>
      <c r="F5" s="8">
        <v>2.0</v>
      </c>
      <c r="G5" s="8"/>
      <c r="H5" s="8"/>
      <c r="I5" s="8"/>
      <c r="J5" s="8"/>
      <c r="K5" s="8"/>
      <c r="L5" s="8"/>
      <c r="M5" s="8"/>
      <c r="N5" s="8"/>
      <c r="O5" s="9">
        <f t="shared" si="1"/>
        <v>12</v>
      </c>
      <c r="P5" s="10">
        <f t="shared" si="2"/>
        <v>0.09523809524</v>
      </c>
    </row>
    <row r="6" ht="14.25" customHeight="1">
      <c r="A6" s="7" t="s">
        <v>17</v>
      </c>
      <c r="B6" s="8">
        <v>10.0</v>
      </c>
      <c r="C6" s="8">
        <v>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13</v>
      </c>
      <c r="P6" s="10">
        <f t="shared" si="2"/>
        <v>0.1031746032</v>
      </c>
    </row>
    <row r="7" ht="14.25" customHeight="1">
      <c r="A7" s="7" t="s">
        <v>91</v>
      </c>
      <c r="B7" s="8">
        <v>9.0</v>
      </c>
      <c r="C7" s="8">
        <v>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12</v>
      </c>
      <c r="P7" s="10">
        <f t="shared" si="2"/>
        <v>0.09523809524</v>
      </c>
    </row>
    <row r="8" ht="14.25" customHeight="1">
      <c r="A8" s="7" t="s">
        <v>21</v>
      </c>
      <c r="B8" s="8">
        <v>11.0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11</v>
      </c>
      <c r="P8" s="10">
        <f t="shared" si="2"/>
        <v>0.0873015873</v>
      </c>
    </row>
    <row r="9" ht="14.25" customHeight="1">
      <c r="A9" s="7" t="s">
        <v>94</v>
      </c>
      <c r="B9" s="8">
        <v>5.0</v>
      </c>
      <c r="C9" s="8"/>
      <c r="D9" s="8"/>
      <c r="E9" s="8"/>
      <c r="F9" s="8">
        <v>1.0</v>
      </c>
      <c r="G9" s="8"/>
      <c r="H9" s="8"/>
      <c r="I9" s="8"/>
      <c r="J9" s="8"/>
      <c r="K9" s="8"/>
      <c r="L9" s="8"/>
      <c r="M9" s="8"/>
      <c r="N9" s="8"/>
      <c r="O9" s="9">
        <f t="shared" si="1"/>
        <v>6</v>
      </c>
      <c r="P9" s="10">
        <f t="shared" si="2"/>
        <v>0.04761904762</v>
      </c>
    </row>
    <row r="10" ht="14.25" customHeight="1">
      <c r="A10" s="27" t="s">
        <v>28</v>
      </c>
      <c r="B10" s="8">
        <v>7.0</v>
      </c>
      <c r="C10" s="8">
        <v>6.0</v>
      </c>
      <c r="D10" s="8"/>
      <c r="E10" s="8">
        <v>1.0</v>
      </c>
      <c r="F10" s="8">
        <v>1.0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15</v>
      </c>
      <c r="P10" s="10">
        <f t="shared" si="2"/>
        <v>0.119047619</v>
      </c>
    </row>
    <row r="11" ht="14.25" customHeight="1">
      <c r="A11" s="7" t="s">
        <v>32</v>
      </c>
      <c r="B11" s="8">
        <v>5.0</v>
      </c>
      <c r="C11" s="8">
        <v>6.0</v>
      </c>
      <c r="D11" s="8"/>
      <c r="E11" s="8"/>
      <c r="F11" s="8">
        <v>3.0</v>
      </c>
      <c r="G11" s="8"/>
      <c r="H11" s="8"/>
      <c r="I11" s="8"/>
      <c r="J11" s="8"/>
      <c r="K11" s="8"/>
      <c r="L11" s="8"/>
      <c r="M11" s="8"/>
      <c r="N11" s="8"/>
      <c r="O11" s="9">
        <f t="shared" si="1"/>
        <v>14</v>
      </c>
      <c r="P11" s="10">
        <f t="shared" si="2"/>
        <v>0.1111111111</v>
      </c>
    </row>
    <row r="12" ht="14.25" customHeight="1">
      <c r="A12" s="7" t="s">
        <v>25</v>
      </c>
      <c r="B12" s="8">
        <v>12.0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12</v>
      </c>
      <c r="P12" s="10">
        <f t="shared" si="2"/>
        <v>0.09523809524</v>
      </c>
    </row>
    <row r="13" ht="14.25" customHeight="1">
      <c r="A13" s="7" t="s">
        <v>33</v>
      </c>
      <c r="B13" s="8">
        <v>3.0</v>
      </c>
      <c r="C13" s="8">
        <v>8.0</v>
      </c>
      <c r="D13" s="8"/>
      <c r="E13" s="8">
        <v>2.0</v>
      </c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13</v>
      </c>
      <c r="P13" s="10">
        <f t="shared" si="2"/>
        <v>0.1031746032</v>
      </c>
    </row>
    <row r="14" ht="14.25" customHeight="1">
      <c r="A14" s="4" t="s">
        <v>34</v>
      </c>
      <c r="B14" s="11">
        <f t="shared" ref="B14:N14" si="3">SUM(B3:B13)</f>
        <v>81</v>
      </c>
      <c r="C14" s="11">
        <f t="shared" si="3"/>
        <v>34</v>
      </c>
      <c r="D14" s="11">
        <f t="shared" si="3"/>
        <v>1</v>
      </c>
      <c r="E14" s="11">
        <f t="shared" si="3"/>
        <v>3</v>
      </c>
      <c r="F14" s="11">
        <f t="shared" si="3"/>
        <v>7</v>
      </c>
      <c r="G14" s="11">
        <f t="shared" si="3"/>
        <v>0</v>
      </c>
      <c r="H14" s="11">
        <f t="shared" si="3"/>
        <v>0</v>
      </c>
      <c r="I14" s="11">
        <f t="shared" si="3"/>
        <v>0</v>
      </c>
      <c r="J14" s="11">
        <f t="shared" si="3"/>
        <v>0</v>
      </c>
      <c r="K14" s="11">
        <f t="shared" si="3"/>
        <v>0</v>
      </c>
      <c r="L14" s="11">
        <f t="shared" si="3"/>
        <v>0</v>
      </c>
      <c r="M14" s="11">
        <f t="shared" si="3"/>
        <v>0</v>
      </c>
      <c r="N14" s="11">
        <f t="shared" si="3"/>
        <v>0</v>
      </c>
      <c r="O14" s="11">
        <f t="shared" ref="O14:P14" si="4">SUM(O2:O13)</f>
        <v>126</v>
      </c>
      <c r="P14" s="12">
        <f t="shared" si="4"/>
        <v>1</v>
      </c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4.25" customHeight="1">
      <c r="A17" s="4" t="s">
        <v>35</v>
      </c>
      <c r="B17" s="4" t="s">
        <v>36</v>
      </c>
      <c r="C17" s="4" t="s">
        <v>37</v>
      </c>
      <c r="D17" s="4" t="s">
        <v>38</v>
      </c>
      <c r="E17" s="4" t="s">
        <v>39</v>
      </c>
      <c r="F17" s="15" t="s">
        <v>40</v>
      </c>
      <c r="G17" s="4" t="s">
        <v>41</v>
      </c>
      <c r="H17" s="4" t="s">
        <v>42</v>
      </c>
      <c r="I17" s="15" t="s">
        <v>43</v>
      </c>
      <c r="J17" s="15" t="s">
        <v>44</v>
      </c>
      <c r="K17" s="15" t="s">
        <v>45</v>
      </c>
      <c r="L17" s="15" t="s">
        <v>46</v>
      </c>
      <c r="M17" s="4" t="s">
        <v>47</v>
      </c>
      <c r="N17" s="13"/>
      <c r="O17" s="13"/>
      <c r="P17" s="13"/>
    </row>
    <row r="18" ht="14.25" customHeight="1">
      <c r="A18" s="16" t="s">
        <v>14</v>
      </c>
      <c r="B18" s="17">
        <f t="shared" ref="B18:M18" si="5">B47</f>
        <v>28</v>
      </c>
      <c r="C18" s="17">
        <f t="shared" si="5"/>
        <v>20</v>
      </c>
      <c r="D18" s="17">
        <f t="shared" si="5"/>
        <v>17</v>
      </c>
      <c r="E18" s="17">
        <f t="shared" si="5"/>
        <v>7</v>
      </c>
      <c r="F18" s="25">
        <f t="shared" si="5"/>
        <v>32</v>
      </c>
      <c r="G18" s="17">
        <f t="shared" si="5"/>
        <v>4</v>
      </c>
      <c r="H18" s="17">
        <f t="shared" si="5"/>
        <v>2</v>
      </c>
      <c r="I18" s="25">
        <f t="shared" si="5"/>
        <v>0</v>
      </c>
      <c r="J18" s="25">
        <f t="shared" si="5"/>
        <v>2</v>
      </c>
      <c r="K18" s="25">
        <f t="shared" si="5"/>
        <v>0</v>
      </c>
      <c r="L18" s="25">
        <f t="shared" si="5"/>
        <v>13</v>
      </c>
      <c r="M18" s="17">
        <f t="shared" si="5"/>
        <v>1</v>
      </c>
      <c r="N18" s="13"/>
      <c r="O18" s="13"/>
      <c r="P18" s="13"/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0"/>
      <c r="N19" s="13"/>
      <c r="O19" s="13"/>
      <c r="P19" s="13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50</v>
      </c>
      <c r="B24" s="21"/>
      <c r="C24" s="21"/>
      <c r="D24" s="21">
        <v>1.0</v>
      </c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51</v>
      </c>
      <c r="B25" s="22">
        <v>1.0</v>
      </c>
      <c r="C25" s="21"/>
      <c r="D25" s="21"/>
      <c r="E25" s="21"/>
      <c r="F25" s="21">
        <v>7.0</v>
      </c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52</v>
      </c>
      <c r="B26" s="21">
        <v>2.0</v>
      </c>
      <c r="C26" s="21"/>
      <c r="D26" s="21">
        <v>1.0</v>
      </c>
      <c r="E26" s="21"/>
      <c r="F26" s="21"/>
      <c r="G26" s="21"/>
      <c r="H26" s="21"/>
      <c r="I26" s="21"/>
      <c r="J26" s="21"/>
      <c r="K26" s="21"/>
      <c r="L26" s="21">
        <v>1.0</v>
      </c>
      <c r="M26" s="21"/>
      <c r="N26" s="13"/>
      <c r="O26" s="13"/>
      <c r="P26" s="13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>
        <v>1.0</v>
      </c>
      <c r="M27" s="21"/>
      <c r="N27" s="13"/>
      <c r="O27" s="13"/>
      <c r="P27" s="13"/>
    </row>
    <row r="28" ht="14.25" customHeight="1">
      <c r="A28" s="21" t="s">
        <v>54</v>
      </c>
      <c r="B28" s="21">
        <v>1.0</v>
      </c>
      <c r="C28" s="21">
        <v>1.0</v>
      </c>
      <c r="D28" s="21"/>
      <c r="E28" s="21"/>
      <c r="F28" s="21">
        <v>7.0</v>
      </c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56</v>
      </c>
      <c r="B30" s="21">
        <v>5.0</v>
      </c>
      <c r="C30" s="21">
        <v>2.0</v>
      </c>
      <c r="D30" s="21"/>
      <c r="E30" s="21"/>
      <c r="F30" s="21">
        <v>4.0</v>
      </c>
      <c r="G30" s="21"/>
      <c r="H30" s="21"/>
      <c r="I30" s="21"/>
      <c r="J30" s="21"/>
      <c r="K30" s="21"/>
      <c r="L30" s="21">
        <v>4.0</v>
      </c>
      <c r="M30" s="21"/>
      <c r="N30" s="13"/>
      <c r="O30" s="13"/>
      <c r="P30" s="13"/>
    </row>
    <row r="31" ht="14.25" customHeight="1">
      <c r="A31" s="21" t="s">
        <v>57</v>
      </c>
      <c r="B31" s="21"/>
      <c r="C31" s="21"/>
      <c r="D31" s="21"/>
      <c r="E31" s="21"/>
      <c r="F31" s="21">
        <v>2.0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78</v>
      </c>
      <c r="B36" s="21"/>
      <c r="C36" s="21"/>
      <c r="D36" s="21"/>
      <c r="E36" s="21"/>
      <c r="F36" s="21">
        <v>1.0</v>
      </c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62</v>
      </c>
      <c r="B37" s="21">
        <v>3.0</v>
      </c>
      <c r="C37" s="21">
        <v>4.0</v>
      </c>
      <c r="D37" s="21">
        <v>1.0</v>
      </c>
      <c r="E37" s="21">
        <v>7.0</v>
      </c>
      <c r="F37" s="21">
        <v>1.0</v>
      </c>
      <c r="G37" s="21">
        <v>1.0</v>
      </c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63</v>
      </c>
      <c r="B38" s="21">
        <v>1.0</v>
      </c>
      <c r="C38" s="21"/>
      <c r="D38" s="21">
        <v>4.0</v>
      </c>
      <c r="E38" s="21"/>
      <c r="F38" s="21">
        <v>2.0</v>
      </c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4.25" customHeight="1">
      <c r="A39" s="21" t="s">
        <v>64</v>
      </c>
      <c r="B39" s="21"/>
      <c r="C39" s="21">
        <v>1.0</v>
      </c>
      <c r="D39" s="21"/>
      <c r="E39" s="21"/>
      <c r="F39" s="21">
        <v>2.0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66</v>
      </c>
      <c r="B42" s="21"/>
      <c r="C42" s="21"/>
      <c r="D42" s="21"/>
      <c r="E42" s="21"/>
      <c r="F42" s="21">
        <v>2.0</v>
      </c>
      <c r="G42" s="21"/>
      <c r="H42" s="21"/>
      <c r="I42" s="21"/>
      <c r="J42" s="21">
        <v>1.0</v>
      </c>
      <c r="K42" s="21"/>
      <c r="L42" s="21">
        <v>1.0</v>
      </c>
      <c r="M42" s="21"/>
      <c r="N42" s="13"/>
      <c r="O42" s="13"/>
      <c r="P42" s="13"/>
    </row>
    <row r="43" ht="14.25" customHeight="1">
      <c r="A43" s="21" t="s">
        <v>67</v>
      </c>
      <c r="B43" s="21">
        <v>5.0</v>
      </c>
      <c r="C43" s="21">
        <v>3.0</v>
      </c>
      <c r="D43" s="21">
        <v>2.0</v>
      </c>
      <c r="E43" s="21"/>
      <c r="F43" s="21">
        <v>2.0</v>
      </c>
      <c r="G43" s="21">
        <v>1.0</v>
      </c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21" t="s">
        <v>69</v>
      </c>
      <c r="B45" s="21">
        <v>10.0</v>
      </c>
      <c r="C45" s="21">
        <v>9.0</v>
      </c>
      <c r="D45" s="21">
        <v>8.0</v>
      </c>
      <c r="E45" s="21"/>
      <c r="F45" s="21">
        <v>2.0</v>
      </c>
      <c r="G45" s="21">
        <v>2.0</v>
      </c>
      <c r="H45" s="21">
        <v>2.0</v>
      </c>
      <c r="I45" s="21"/>
      <c r="J45" s="21">
        <v>1.0</v>
      </c>
      <c r="K45" s="21"/>
      <c r="L45" s="21">
        <v>5.0</v>
      </c>
      <c r="M45" s="21">
        <v>1.0</v>
      </c>
      <c r="N45" s="13"/>
      <c r="O45" s="13"/>
      <c r="P45" s="13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3"/>
      <c r="O46" s="13"/>
      <c r="P46" s="13"/>
    </row>
    <row r="47" ht="14.25" customHeight="1">
      <c r="A47" s="4" t="s">
        <v>14</v>
      </c>
      <c r="B47" s="4">
        <f t="shared" ref="B47:M47" si="6">SUM(B20:B46)</f>
        <v>28</v>
      </c>
      <c r="C47" s="4">
        <f t="shared" si="6"/>
        <v>20</v>
      </c>
      <c r="D47" s="4">
        <f t="shared" si="6"/>
        <v>17</v>
      </c>
      <c r="E47" s="4">
        <f t="shared" si="6"/>
        <v>7</v>
      </c>
      <c r="F47" s="4">
        <f t="shared" si="6"/>
        <v>32</v>
      </c>
      <c r="G47" s="4">
        <f t="shared" si="6"/>
        <v>4</v>
      </c>
      <c r="H47" s="4">
        <f t="shared" si="6"/>
        <v>2</v>
      </c>
      <c r="I47" s="4">
        <f t="shared" si="6"/>
        <v>0</v>
      </c>
      <c r="J47" s="4">
        <f t="shared" si="6"/>
        <v>2</v>
      </c>
      <c r="K47" s="4">
        <f t="shared" si="6"/>
        <v>0</v>
      </c>
      <c r="L47" s="4">
        <f t="shared" si="6"/>
        <v>13</v>
      </c>
      <c r="M47" s="4">
        <f t="shared" si="6"/>
        <v>1</v>
      </c>
      <c r="N47" s="13">
        <f>SUM(B47:M47)</f>
        <v>126</v>
      </c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9:M1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21</v>
      </c>
      <c r="B3" s="8">
        <v>14.0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3" si="1">B3+C3+D3+E3+F3+G3+H3+I3+J3+K3+L3+M3+N3</f>
        <v>14</v>
      </c>
      <c r="P3" s="10">
        <f t="shared" ref="P3:P13" si="2">O3/$O$14</f>
        <v>0.1076923077</v>
      </c>
    </row>
    <row r="4" ht="14.25" customHeight="1">
      <c r="A4" s="27" t="s">
        <v>28</v>
      </c>
      <c r="B4" s="8">
        <v>3.0</v>
      </c>
      <c r="C4" s="8">
        <v>7.0</v>
      </c>
      <c r="D4" s="8">
        <v>2.0</v>
      </c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12</v>
      </c>
      <c r="P4" s="10">
        <f t="shared" si="2"/>
        <v>0.09230769231</v>
      </c>
    </row>
    <row r="5" ht="14.25" customHeight="1">
      <c r="A5" s="7" t="s">
        <v>32</v>
      </c>
      <c r="B5" s="8">
        <v>8.0</v>
      </c>
      <c r="C5" s="8">
        <v>4.0</v>
      </c>
      <c r="D5" s="8">
        <v>1.0</v>
      </c>
      <c r="E5" s="8"/>
      <c r="F5" s="8">
        <v>1.0</v>
      </c>
      <c r="G5" s="8"/>
      <c r="H5" s="8"/>
      <c r="I5" s="8"/>
      <c r="J5" s="8"/>
      <c r="K5" s="8"/>
      <c r="L5" s="8"/>
      <c r="M5" s="8"/>
      <c r="N5" s="8"/>
      <c r="O5" s="9">
        <f t="shared" si="1"/>
        <v>14</v>
      </c>
      <c r="P5" s="10">
        <f t="shared" si="2"/>
        <v>0.1076923077</v>
      </c>
    </row>
    <row r="6" ht="14.25" customHeight="1">
      <c r="A6" s="7" t="s">
        <v>25</v>
      </c>
      <c r="B6" s="8">
        <v>13.0</v>
      </c>
      <c r="C6" s="8"/>
      <c r="D6" s="8">
        <v>1.0</v>
      </c>
      <c r="E6" s="8"/>
      <c r="F6" s="8">
        <v>1.0</v>
      </c>
      <c r="G6" s="8"/>
      <c r="H6" s="8"/>
      <c r="I6" s="8"/>
      <c r="J6" s="8"/>
      <c r="K6" s="8"/>
      <c r="L6" s="8"/>
      <c r="M6" s="8"/>
      <c r="N6" s="8"/>
      <c r="O6" s="9">
        <f t="shared" si="1"/>
        <v>15</v>
      </c>
      <c r="P6" s="10">
        <f t="shared" si="2"/>
        <v>0.1153846154</v>
      </c>
    </row>
    <row r="7" ht="14.25" customHeight="1">
      <c r="A7" s="7" t="s">
        <v>33</v>
      </c>
      <c r="B7" s="8">
        <v>6.0</v>
      </c>
      <c r="C7" s="8">
        <v>7.0</v>
      </c>
      <c r="D7" s="8"/>
      <c r="E7" s="8"/>
      <c r="F7" s="8"/>
      <c r="G7" s="8">
        <v>1.0</v>
      </c>
      <c r="H7" s="8"/>
      <c r="I7" s="8"/>
      <c r="J7" s="8"/>
      <c r="K7" s="8"/>
      <c r="L7" s="8"/>
      <c r="M7" s="8"/>
      <c r="N7" s="8"/>
      <c r="O7" s="9">
        <f t="shared" si="1"/>
        <v>14</v>
      </c>
      <c r="P7" s="10">
        <f t="shared" si="2"/>
        <v>0.1076923077</v>
      </c>
    </row>
    <row r="8" ht="14.25" customHeight="1">
      <c r="A8" s="7" t="s">
        <v>26</v>
      </c>
      <c r="B8" s="8">
        <v>9.0</v>
      </c>
      <c r="C8" s="8">
        <v>3.0</v>
      </c>
      <c r="D8" s="8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13</v>
      </c>
      <c r="P8" s="10">
        <f t="shared" si="2"/>
        <v>0.1</v>
      </c>
    </row>
    <row r="9" ht="14.25" customHeight="1">
      <c r="A9" s="7" t="s">
        <v>94</v>
      </c>
      <c r="B9" s="8">
        <v>7.0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>
        <f t="shared" si="2"/>
        <v>0.05384615385</v>
      </c>
    </row>
    <row r="10" ht="14.25" customHeight="1">
      <c r="A10" s="27" t="s">
        <v>92</v>
      </c>
      <c r="B10" s="8">
        <v>14.0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14</v>
      </c>
      <c r="P10" s="10">
        <f t="shared" si="2"/>
        <v>0.1076923077</v>
      </c>
    </row>
    <row r="11" ht="14.25" customHeight="1">
      <c r="A11" s="7" t="s">
        <v>17</v>
      </c>
      <c r="B11" s="8">
        <v>13.0</v>
      </c>
      <c r="C11" s="8"/>
      <c r="D11" s="8">
        <v>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15</v>
      </c>
      <c r="P11" s="10">
        <f t="shared" si="2"/>
        <v>0.1153846154</v>
      </c>
    </row>
    <row r="12" ht="14.25" customHeight="1">
      <c r="A12" s="7" t="s">
        <v>91</v>
      </c>
      <c r="B12" s="8">
        <v>6.0</v>
      </c>
      <c r="C12" s="8">
        <v>4.0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10</v>
      </c>
      <c r="P12" s="10">
        <f t="shared" si="2"/>
        <v>0.07692307692</v>
      </c>
    </row>
    <row r="13" ht="14.25" customHeight="1">
      <c r="A13" s="28" t="s">
        <v>19</v>
      </c>
      <c r="B13" s="29"/>
      <c r="C13" s="29">
        <v>2.0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>
        <f t="shared" si="1"/>
        <v>2</v>
      </c>
      <c r="P13" s="31">
        <f t="shared" si="2"/>
        <v>0.01538461538</v>
      </c>
    </row>
    <row r="14" ht="14.25" customHeight="1">
      <c r="A14" s="4" t="s">
        <v>34</v>
      </c>
      <c r="B14" s="11">
        <f t="shared" ref="B14:N14" si="3">SUM(B3:B13)</f>
        <v>93</v>
      </c>
      <c r="C14" s="11">
        <f t="shared" si="3"/>
        <v>27</v>
      </c>
      <c r="D14" s="11">
        <f t="shared" si="3"/>
        <v>7</v>
      </c>
      <c r="E14" s="11">
        <f t="shared" si="3"/>
        <v>0</v>
      </c>
      <c r="F14" s="11">
        <f t="shared" si="3"/>
        <v>2</v>
      </c>
      <c r="G14" s="11">
        <f t="shared" si="3"/>
        <v>1</v>
      </c>
      <c r="H14" s="11">
        <f t="shared" si="3"/>
        <v>0</v>
      </c>
      <c r="I14" s="11">
        <f t="shared" si="3"/>
        <v>0</v>
      </c>
      <c r="J14" s="11">
        <f t="shared" si="3"/>
        <v>0</v>
      </c>
      <c r="K14" s="11">
        <f t="shared" si="3"/>
        <v>0</v>
      </c>
      <c r="L14" s="11">
        <f t="shared" si="3"/>
        <v>0</v>
      </c>
      <c r="M14" s="11">
        <f t="shared" si="3"/>
        <v>0</v>
      </c>
      <c r="N14" s="11">
        <f t="shared" si="3"/>
        <v>0</v>
      </c>
      <c r="O14" s="11">
        <f t="shared" ref="O14:P14" si="4">SUM(O2:O13)</f>
        <v>130</v>
      </c>
      <c r="P14" s="12">
        <f t="shared" si="4"/>
        <v>1</v>
      </c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4.25" customHeight="1">
      <c r="A17" s="4" t="s">
        <v>35</v>
      </c>
      <c r="B17" s="4" t="s">
        <v>36</v>
      </c>
      <c r="C17" s="4" t="s">
        <v>37</v>
      </c>
      <c r="D17" s="4" t="s">
        <v>38</v>
      </c>
      <c r="E17" s="4" t="s">
        <v>39</v>
      </c>
      <c r="F17" s="15" t="s">
        <v>40</v>
      </c>
      <c r="G17" s="4" t="s">
        <v>41</v>
      </c>
      <c r="H17" s="4" t="s">
        <v>42</v>
      </c>
      <c r="I17" s="15" t="s">
        <v>43</v>
      </c>
      <c r="J17" s="15" t="s">
        <v>44</v>
      </c>
      <c r="K17" s="15" t="s">
        <v>45</v>
      </c>
      <c r="L17" s="15" t="s">
        <v>46</v>
      </c>
      <c r="M17" s="4" t="s">
        <v>47</v>
      </c>
      <c r="N17" s="13"/>
      <c r="O17" s="13"/>
      <c r="P17" s="13"/>
    </row>
    <row r="18" ht="14.25" customHeight="1">
      <c r="A18" s="16" t="s">
        <v>14</v>
      </c>
      <c r="B18" s="17">
        <f t="shared" ref="B18:M18" si="5">B47</f>
        <v>15</v>
      </c>
      <c r="C18" s="17">
        <f t="shared" si="5"/>
        <v>17</v>
      </c>
      <c r="D18" s="17">
        <f t="shared" si="5"/>
        <v>24</v>
      </c>
      <c r="E18" s="17">
        <f t="shared" si="5"/>
        <v>12</v>
      </c>
      <c r="F18" s="25">
        <f t="shared" si="5"/>
        <v>41</v>
      </c>
      <c r="G18" s="17">
        <f t="shared" si="5"/>
        <v>5</v>
      </c>
      <c r="H18" s="17">
        <f t="shared" si="5"/>
        <v>1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9</v>
      </c>
      <c r="M18" s="17">
        <f t="shared" si="5"/>
        <v>6</v>
      </c>
      <c r="N18" s="13"/>
      <c r="O18" s="13"/>
      <c r="P18" s="13"/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0"/>
      <c r="N19" s="13"/>
      <c r="O19" s="13"/>
      <c r="P19" s="13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50</v>
      </c>
      <c r="B24" s="21"/>
      <c r="C24" s="21">
        <v>1.0</v>
      </c>
      <c r="D24" s="21">
        <v>1.0</v>
      </c>
      <c r="E24" s="21"/>
      <c r="F24" s="21">
        <v>1.0</v>
      </c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51</v>
      </c>
      <c r="B25" s="22"/>
      <c r="C25" s="21"/>
      <c r="D25" s="21"/>
      <c r="E25" s="21"/>
      <c r="F25" s="21">
        <v>2.0</v>
      </c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>
        <v>1.0</v>
      </c>
      <c r="M27" s="21"/>
      <c r="N27" s="13"/>
      <c r="O27" s="13"/>
      <c r="P27" s="13"/>
    </row>
    <row r="28" ht="14.25" customHeight="1">
      <c r="A28" s="21" t="s">
        <v>54</v>
      </c>
      <c r="B28" s="21">
        <v>1.0</v>
      </c>
      <c r="C28" s="21"/>
      <c r="D28" s="21"/>
      <c r="E28" s="21"/>
      <c r="F28" s="21">
        <v>8.0</v>
      </c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55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56</v>
      </c>
      <c r="B30" s="21">
        <v>1.0</v>
      </c>
      <c r="C30" s="21"/>
      <c r="D30" s="21">
        <v>2.0</v>
      </c>
      <c r="E30" s="21"/>
      <c r="F30" s="21">
        <v>9.0</v>
      </c>
      <c r="G30" s="21"/>
      <c r="H30" s="21"/>
      <c r="I30" s="21"/>
      <c r="J30" s="21"/>
      <c r="K30" s="21"/>
      <c r="L30" s="21"/>
      <c r="M30" s="21">
        <v>1.0</v>
      </c>
      <c r="N30" s="13"/>
      <c r="O30" s="13"/>
      <c r="P30" s="13"/>
    </row>
    <row r="31" ht="14.25" customHeight="1">
      <c r="A31" s="21" t="s">
        <v>57</v>
      </c>
      <c r="B31" s="21"/>
      <c r="C31" s="21"/>
      <c r="D31" s="21">
        <v>1.0</v>
      </c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58</v>
      </c>
      <c r="B32" s="21"/>
      <c r="C32" s="21">
        <v>1.0</v>
      </c>
      <c r="D32" s="21"/>
      <c r="E32" s="21"/>
      <c r="F32" s="21"/>
      <c r="G32" s="21"/>
      <c r="H32" s="21"/>
      <c r="I32" s="21"/>
      <c r="J32" s="21"/>
      <c r="K32" s="21"/>
      <c r="L32" s="21"/>
      <c r="M32" s="21">
        <v>1.0</v>
      </c>
      <c r="N32" s="13"/>
      <c r="O32" s="13"/>
      <c r="P32" s="13"/>
    </row>
    <row r="33" ht="14.25" customHeight="1">
      <c r="A33" s="21" t="s">
        <v>59</v>
      </c>
      <c r="B33" s="21"/>
      <c r="C33" s="21"/>
      <c r="D33" s="21"/>
      <c r="E33" s="21"/>
      <c r="F33" s="21">
        <v>1.0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60</v>
      </c>
      <c r="B34" s="21"/>
      <c r="C34" s="21"/>
      <c r="D34" s="21"/>
      <c r="E34" s="21">
        <v>2.0</v>
      </c>
      <c r="F34" s="21">
        <v>2.0</v>
      </c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61</v>
      </c>
      <c r="B35" s="21"/>
      <c r="C35" s="21"/>
      <c r="D35" s="21"/>
      <c r="E35" s="21"/>
      <c r="F35" s="21">
        <v>1.0</v>
      </c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78</v>
      </c>
      <c r="B36" s="21"/>
      <c r="C36" s="21"/>
      <c r="D36" s="21"/>
      <c r="E36" s="21"/>
      <c r="F36" s="21">
        <v>1.0</v>
      </c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62</v>
      </c>
      <c r="B37" s="21"/>
      <c r="C37" s="21">
        <v>6.0</v>
      </c>
      <c r="D37" s="21">
        <v>2.0</v>
      </c>
      <c r="E37" s="21">
        <v>7.0</v>
      </c>
      <c r="F37" s="21">
        <v>1.0</v>
      </c>
      <c r="G37" s="21">
        <v>1.0</v>
      </c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63</v>
      </c>
      <c r="B38" s="21">
        <v>1.0</v>
      </c>
      <c r="C38" s="21"/>
      <c r="D38" s="21">
        <v>5.0</v>
      </c>
      <c r="E38" s="21">
        <v>2.0</v>
      </c>
      <c r="F38" s="21">
        <v>1.0</v>
      </c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4.25" customHeight="1">
      <c r="A39" s="21" t="s">
        <v>64</v>
      </c>
      <c r="B39" s="21"/>
      <c r="C39" s="21"/>
      <c r="D39" s="21"/>
      <c r="E39" s="21"/>
      <c r="F39" s="21">
        <v>2.0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66</v>
      </c>
      <c r="B42" s="21"/>
      <c r="C42" s="21"/>
      <c r="D42" s="21">
        <v>1.0</v>
      </c>
      <c r="E42" s="21"/>
      <c r="F42" s="21">
        <v>2.0</v>
      </c>
      <c r="G42" s="21">
        <v>1.0</v>
      </c>
      <c r="H42" s="21"/>
      <c r="I42" s="21"/>
      <c r="J42" s="21"/>
      <c r="K42" s="21"/>
      <c r="L42" s="21">
        <v>1.0</v>
      </c>
      <c r="M42" s="21">
        <v>1.0</v>
      </c>
      <c r="N42" s="13"/>
      <c r="O42" s="13"/>
      <c r="P42" s="13"/>
    </row>
    <row r="43" ht="14.25" customHeight="1">
      <c r="A43" s="21" t="s">
        <v>67</v>
      </c>
      <c r="B43" s="21"/>
      <c r="C43" s="21"/>
      <c r="D43" s="21">
        <v>7.0</v>
      </c>
      <c r="E43" s="21"/>
      <c r="F43" s="21">
        <v>2.0</v>
      </c>
      <c r="G43" s="21">
        <v>2.0</v>
      </c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68</v>
      </c>
      <c r="B44" s="21"/>
      <c r="C44" s="21"/>
      <c r="D44" s="21"/>
      <c r="E44" s="21"/>
      <c r="F44" s="21">
        <v>2.0</v>
      </c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21" t="s">
        <v>69</v>
      </c>
      <c r="B45" s="21">
        <v>12.0</v>
      </c>
      <c r="C45" s="21">
        <v>9.0</v>
      </c>
      <c r="D45" s="21">
        <v>4.0</v>
      </c>
      <c r="E45" s="21">
        <v>1.0</v>
      </c>
      <c r="F45" s="21">
        <v>5.0</v>
      </c>
      <c r="G45" s="21">
        <v>1.0</v>
      </c>
      <c r="H45" s="21">
        <v>1.0</v>
      </c>
      <c r="I45" s="21"/>
      <c r="J45" s="21"/>
      <c r="K45" s="21"/>
      <c r="L45" s="21">
        <v>6.0</v>
      </c>
      <c r="M45" s="21">
        <v>3.0</v>
      </c>
      <c r="N45" s="13"/>
      <c r="O45" s="13"/>
      <c r="P45" s="13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3"/>
      <c r="O46" s="13"/>
      <c r="P46" s="13"/>
    </row>
    <row r="47" ht="14.25" customHeight="1">
      <c r="A47" s="4" t="s">
        <v>14</v>
      </c>
      <c r="B47" s="4">
        <f t="shared" ref="B47:M47" si="6">SUM(B20:B46)</f>
        <v>15</v>
      </c>
      <c r="C47" s="4">
        <f t="shared" si="6"/>
        <v>17</v>
      </c>
      <c r="D47" s="4">
        <f t="shared" si="6"/>
        <v>24</v>
      </c>
      <c r="E47" s="4">
        <f t="shared" si="6"/>
        <v>12</v>
      </c>
      <c r="F47" s="4">
        <f t="shared" si="6"/>
        <v>41</v>
      </c>
      <c r="G47" s="4">
        <f t="shared" si="6"/>
        <v>5</v>
      </c>
      <c r="H47" s="4">
        <f t="shared" si="6"/>
        <v>1</v>
      </c>
      <c r="I47" s="4">
        <f t="shared" si="6"/>
        <v>0</v>
      </c>
      <c r="J47" s="4">
        <f t="shared" si="6"/>
        <v>0</v>
      </c>
      <c r="K47" s="4">
        <f t="shared" si="6"/>
        <v>0</v>
      </c>
      <c r="L47" s="4">
        <f t="shared" si="6"/>
        <v>9</v>
      </c>
      <c r="M47" s="4">
        <f t="shared" si="6"/>
        <v>6</v>
      </c>
      <c r="N47" s="13">
        <f>SUM(B47:M47)</f>
        <v>130</v>
      </c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9:M19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91</v>
      </c>
      <c r="B3" s="8">
        <v>8.0</v>
      </c>
      <c r="C3" s="8">
        <v>5.0</v>
      </c>
      <c r="D3" s="8">
        <v>1.0</v>
      </c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3" si="1">B3+C3+D3+E3+F3+G3+H3+I3+J3+K3+L3+M3+N3</f>
        <v>14</v>
      </c>
      <c r="P3" s="10">
        <f t="shared" ref="P3:P13" si="2">O3/$O$14</f>
        <v>0.1166666667</v>
      </c>
    </row>
    <row r="4" ht="14.25" customHeight="1">
      <c r="A4" s="27" t="s">
        <v>21</v>
      </c>
      <c r="B4" s="8">
        <v>13.0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13</v>
      </c>
      <c r="P4" s="10">
        <f t="shared" si="2"/>
        <v>0.1083333333</v>
      </c>
    </row>
    <row r="5" ht="14.25" customHeight="1">
      <c r="A5" s="7" t="s">
        <v>28</v>
      </c>
      <c r="B5" s="8">
        <v>11.0</v>
      </c>
      <c r="C5" s="8">
        <v>3.0</v>
      </c>
      <c r="D5" s="8">
        <v>1.0</v>
      </c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15</v>
      </c>
      <c r="P5" s="10">
        <f t="shared" si="2"/>
        <v>0.125</v>
      </c>
    </row>
    <row r="6" ht="14.25" customHeight="1">
      <c r="A6" s="7" t="s">
        <v>32</v>
      </c>
      <c r="B6" s="8">
        <v>12.0</v>
      </c>
      <c r="C6" s="8">
        <v>2.0</v>
      </c>
      <c r="D6" s="8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15</v>
      </c>
      <c r="P6" s="10">
        <f t="shared" si="2"/>
        <v>0.125</v>
      </c>
    </row>
    <row r="7" ht="14.25" customHeight="1">
      <c r="A7" s="7" t="s">
        <v>25</v>
      </c>
      <c r="B7" s="8">
        <v>12.0</v>
      </c>
      <c r="C7" s="8">
        <v>2.0</v>
      </c>
      <c r="D7" s="8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15</v>
      </c>
      <c r="P7" s="10">
        <f t="shared" si="2"/>
        <v>0.125</v>
      </c>
    </row>
    <row r="8" ht="14.25" customHeight="1">
      <c r="A8" s="7" t="s">
        <v>33</v>
      </c>
      <c r="B8" s="8">
        <v>2.0</v>
      </c>
      <c r="C8" s="8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3</v>
      </c>
      <c r="P8" s="10">
        <f t="shared" si="2"/>
        <v>0.025</v>
      </c>
    </row>
    <row r="9" ht="14.25" customHeight="1">
      <c r="A9" s="7" t="s">
        <v>26</v>
      </c>
      <c r="B9" s="8">
        <v>8.0</v>
      </c>
      <c r="C9" s="8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9</v>
      </c>
      <c r="P9" s="10">
        <f t="shared" si="2"/>
        <v>0.075</v>
      </c>
    </row>
    <row r="10" ht="14.25" customHeight="1">
      <c r="A10" s="27" t="s">
        <v>94</v>
      </c>
      <c r="B10" s="8">
        <v>11.0</v>
      </c>
      <c r="C10" s="8">
        <v>1.0</v>
      </c>
      <c r="D10" s="8">
        <v>3.0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15</v>
      </c>
      <c r="P10" s="10">
        <f t="shared" si="2"/>
        <v>0.125</v>
      </c>
    </row>
    <row r="11" ht="14.25" customHeight="1">
      <c r="A11" s="7" t="s">
        <v>92</v>
      </c>
      <c r="B11" s="8">
        <v>6.0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6</v>
      </c>
      <c r="P11" s="10">
        <f t="shared" si="2"/>
        <v>0.05</v>
      </c>
    </row>
    <row r="12" ht="14.25" customHeight="1">
      <c r="A12" s="7" t="s">
        <v>17</v>
      </c>
      <c r="B12" s="8">
        <v>11.0</v>
      </c>
      <c r="C12" s="8">
        <v>4.0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15</v>
      </c>
      <c r="P12" s="10">
        <f t="shared" si="2"/>
        <v>0.125</v>
      </c>
    </row>
    <row r="13" ht="14.25" customHeight="1">
      <c r="A13" s="28" t="s">
        <v>19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>
        <f t="shared" si="1"/>
        <v>0</v>
      </c>
      <c r="P13" s="31">
        <f t="shared" si="2"/>
        <v>0</v>
      </c>
    </row>
    <row r="14" ht="14.25" customHeight="1">
      <c r="A14" s="4" t="s">
        <v>34</v>
      </c>
      <c r="B14" s="11">
        <f t="shared" ref="B14:N14" si="3">SUM(B3:B13)</f>
        <v>94</v>
      </c>
      <c r="C14" s="11">
        <f t="shared" si="3"/>
        <v>19</v>
      </c>
      <c r="D14" s="11">
        <f t="shared" si="3"/>
        <v>7</v>
      </c>
      <c r="E14" s="11">
        <f t="shared" si="3"/>
        <v>0</v>
      </c>
      <c r="F14" s="11">
        <f t="shared" si="3"/>
        <v>0</v>
      </c>
      <c r="G14" s="11">
        <f t="shared" si="3"/>
        <v>0</v>
      </c>
      <c r="H14" s="11">
        <f t="shared" si="3"/>
        <v>0</v>
      </c>
      <c r="I14" s="11">
        <f t="shared" si="3"/>
        <v>0</v>
      </c>
      <c r="J14" s="11">
        <f t="shared" si="3"/>
        <v>0</v>
      </c>
      <c r="K14" s="11">
        <f t="shared" si="3"/>
        <v>0</v>
      </c>
      <c r="L14" s="11">
        <f t="shared" si="3"/>
        <v>0</v>
      </c>
      <c r="M14" s="11">
        <f t="shared" si="3"/>
        <v>0</v>
      </c>
      <c r="N14" s="11">
        <f t="shared" si="3"/>
        <v>0</v>
      </c>
      <c r="O14" s="11">
        <f t="shared" ref="O14:P14" si="4">SUM(O2:O13)</f>
        <v>120</v>
      </c>
      <c r="P14" s="12">
        <f t="shared" si="4"/>
        <v>1</v>
      </c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4.25" customHeight="1">
      <c r="A17" s="4" t="s">
        <v>35</v>
      </c>
      <c r="B17" s="4" t="s">
        <v>36</v>
      </c>
      <c r="C17" s="4" t="s">
        <v>37</v>
      </c>
      <c r="D17" s="4" t="s">
        <v>38</v>
      </c>
      <c r="E17" s="4" t="s">
        <v>39</v>
      </c>
      <c r="F17" s="15" t="s">
        <v>40</v>
      </c>
      <c r="G17" s="4" t="s">
        <v>41</v>
      </c>
      <c r="H17" s="4" t="s">
        <v>42</v>
      </c>
      <c r="I17" s="15" t="s">
        <v>43</v>
      </c>
      <c r="J17" s="15" t="s">
        <v>44</v>
      </c>
      <c r="K17" s="15" t="s">
        <v>45</v>
      </c>
      <c r="L17" s="15" t="s">
        <v>46</v>
      </c>
      <c r="M17" s="4" t="s">
        <v>47</v>
      </c>
      <c r="N17" s="13"/>
      <c r="O17" s="13"/>
      <c r="P17" s="13"/>
    </row>
    <row r="18" ht="14.25" customHeight="1">
      <c r="A18" s="16" t="s">
        <v>14</v>
      </c>
      <c r="B18" s="17">
        <f t="shared" ref="B18:M18" si="5">B47</f>
        <v>21</v>
      </c>
      <c r="C18" s="17">
        <f t="shared" si="5"/>
        <v>12</v>
      </c>
      <c r="D18" s="17">
        <f t="shared" si="5"/>
        <v>18</v>
      </c>
      <c r="E18" s="17">
        <f t="shared" si="5"/>
        <v>1</v>
      </c>
      <c r="F18" s="25">
        <f t="shared" si="5"/>
        <v>56</v>
      </c>
      <c r="G18" s="17">
        <f t="shared" si="5"/>
        <v>1</v>
      </c>
      <c r="H18" s="17">
        <f t="shared" si="5"/>
        <v>1</v>
      </c>
      <c r="I18" s="25">
        <f t="shared" si="5"/>
        <v>0</v>
      </c>
      <c r="J18" s="25">
        <f t="shared" si="5"/>
        <v>1</v>
      </c>
      <c r="K18" s="25">
        <f t="shared" si="5"/>
        <v>0</v>
      </c>
      <c r="L18" s="25">
        <f t="shared" si="5"/>
        <v>4</v>
      </c>
      <c r="M18" s="17">
        <f t="shared" si="5"/>
        <v>5</v>
      </c>
      <c r="N18" s="13"/>
      <c r="O18" s="13"/>
      <c r="P18" s="13"/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0"/>
      <c r="N19" s="13"/>
      <c r="O19" s="13"/>
      <c r="P19" s="13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50</v>
      </c>
      <c r="B24" s="21"/>
      <c r="C24" s="21"/>
      <c r="D24" s="21"/>
      <c r="E24" s="21"/>
      <c r="F24" s="21">
        <v>3.0</v>
      </c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51</v>
      </c>
      <c r="B25" s="22"/>
      <c r="C25" s="21"/>
      <c r="D25" s="21"/>
      <c r="E25" s="21"/>
      <c r="F25" s="21">
        <v>7.0</v>
      </c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52</v>
      </c>
      <c r="B26" s="21">
        <v>1.0</v>
      </c>
      <c r="C26" s="21"/>
      <c r="D26" s="21"/>
      <c r="E26" s="21"/>
      <c r="F26" s="21">
        <v>2.0</v>
      </c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53</v>
      </c>
      <c r="B27" s="21">
        <v>1.0</v>
      </c>
      <c r="C27" s="21"/>
      <c r="D27" s="21"/>
      <c r="E27" s="21"/>
      <c r="F27" s="21">
        <v>2.0</v>
      </c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54</v>
      </c>
      <c r="B28" s="21"/>
      <c r="C28" s="21"/>
      <c r="D28" s="21"/>
      <c r="E28" s="21"/>
      <c r="F28" s="21">
        <v>11.0</v>
      </c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56</v>
      </c>
      <c r="B30" s="21">
        <v>2.0</v>
      </c>
      <c r="C30" s="21">
        <v>1.0</v>
      </c>
      <c r="D30" s="21"/>
      <c r="E30" s="21"/>
      <c r="F30" s="21">
        <v>8.0</v>
      </c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57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>
        <v>1.0</v>
      </c>
      <c r="N31" s="13"/>
      <c r="O31" s="13"/>
      <c r="P31" s="13"/>
    </row>
    <row r="32" ht="14.25" customHeight="1">
      <c r="A32" s="21" t="s">
        <v>58</v>
      </c>
      <c r="B32" s="21"/>
      <c r="C32" s="21"/>
      <c r="D32" s="21"/>
      <c r="E32" s="21"/>
      <c r="F32" s="21">
        <v>2.0</v>
      </c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59</v>
      </c>
      <c r="B33" s="21"/>
      <c r="C33" s="21"/>
      <c r="D33" s="21"/>
      <c r="E33" s="21"/>
      <c r="F33" s="21">
        <v>1.0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60</v>
      </c>
      <c r="B34" s="21"/>
      <c r="C34" s="21"/>
      <c r="D34" s="21"/>
      <c r="E34" s="21"/>
      <c r="F34" s="21">
        <v>2.0</v>
      </c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62</v>
      </c>
      <c r="B37" s="21">
        <v>1.0</v>
      </c>
      <c r="C37" s="21">
        <v>1.0</v>
      </c>
      <c r="D37" s="21">
        <v>4.0</v>
      </c>
      <c r="E37" s="21"/>
      <c r="F37" s="21">
        <v>1.0</v>
      </c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63</v>
      </c>
      <c r="B38" s="21">
        <v>3.0</v>
      </c>
      <c r="C38" s="21"/>
      <c r="D38" s="21">
        <v>6.0</v>
      </c>
      <c r="E38" s="21">
        <v>1.0</v>
      </c>
      <c r="F38" s="21">
        <v>4.0</v>
      </c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4.25" customHeight="1">
      <c r="A39" s="21" t="s">
        <v>64</v>
      </c>
      <c r="B39" s="21"/>
      <c r="C39" s="21"/>
      <c r="D39" s="21"/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65</v>
      </c>
      <c r="B40" s="21"/>
      <c r="C40" s="21"/>
      <c r="D40" s="21"/>
      <c r="E40" s="21"/>
      <c r="F40" s="21">
        <v>1.0</v>
      </c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66</v>
      </c>
      <c r="B42" s="21">
        <v>1.0</v>
      </c>
      <c r="C42" s="21">
        <v>1.0</v>
      </c>
      <c r="D42" s="21">
        <v>1.0</v>
      </c>
      <c r="E42" s="21"/>
      <c r="F42" s="21">
        <v>3.0</v>
      </c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67</v>
      </c>
      <c r="B43" s="21"/>
      <c r="C43" s="21"/>
      <c r="D43" s="21">
        <v>2.0</v>
      </c>
      <c r="E43" s="21"/>
      <c r="F43" s="21">
        <v>2.0</v>
      </c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21" t="s">
        <v>69</v>
      </c>
      <c r="B45" s="21">
        <v>12.0</v>
      </c>
      <c r="C45" s="21">
        <v>9.0</v>
      </c>
      <c r="D45" s="21">
        <v>5.0</v>
      </c>
      <c r="E45" s="21"/>
      <c r="F45" s="21">
        <v>5.0</v>
      </c>
      <c r="G45" s="21">
        <v>1.0</v>
      </c>
      <c r="H45" s="21">
        <v>1.0</v>
      </c>
      <c r="I45" s="21"/>
      <c r="J45" s="21">
        <v>1.0</v>
      </c>
      <c r="K45" s="21"/>
      <c r="L45" s="21">
        <v>3.0</v>
      </c>
      <c r="M45" s="21">
        <v>4.0</v>
      </c>
      <c r="N45" s="13"/>
      <c r="O45" s="13"/>
      <c r="P45" s="13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3"/>
      <c r="O46" s="13"/>
      <c r="P46" s="13"/>
    </row>
    <row r="47" ht="14.25" customHeight="1">
      <c r="A47" s="4" t="s">
        <v>14</v>
      </c>
      <c r="B47" s="4">
        <f t="shared" ref="B47:M47" si="6">SUM(B20:B46)</f>
        <v>21</v>
      </c>
      <c r="C47" s="4">
        <f t="shared" si="6"/>
        <v>12</v>
      </c>
      <c r="D47" s="4">
        <f t="shared" si="6"/>
        <v>18</v>
      </c>
      <c r="E47" s="4">
        <f t="shared" si="6"/>
        <v>1</v>
      </c>
      <c r="F47" s="4">
        <f t="shared" si="6"/>
        <v>56</v>
      </c>
      <c r="G47" s="4">
        <f t="shared" si="6"/>
        <v>1</v>
      </c>
      <c r="H47" s="4">
        <f t="shared" si="6"/>
        <v>1</v>
      </c>
      <c r="I47" s="4">
        <f t="shared" si="6"/>
        <v>0</v>
      </c>
      <c r="J47" s="4">
        <f t="shared" si="6"/>
        <v>1</v>
      </c>
      <c r="K47" s="4">
        <f t="shared" si="6"/>
        <v>0</v>
      </c>
      <c r="L47" s="4">
        <f t="shared" si="6"/>
        <v>4</v>
      </c>
      <c r="M47" s="4">
        <f t="shared" si="6"/>
        <v>5</v>
      </c>
      <c r="N47" s="13">
        <f>SUM(B47:M47)</f>
        <v>120</v>
      </c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9:M19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91</v>
      </c>
      <c r="B3" s="8">
        <v>17.0</v>
      </c>
      <c r="C3" s="8">
        <v>1.0</v>
      </c>
      <c r="D3" s="8">
        <v>1.0</v>
      </c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B3+C3+D3+E3+F3+G3+H3+I3+J3+K3+L3+M3+N3</f>
        <v>19</v>
      </c>
      <c r="P3" s="10">
        <f t="shared" ref="P3:P12" si="2">O3/$O$13</f>
        <v>0.1623931624</v>
      </c>
    </row>
    <row r="4" ht="14.25" customHeight="1">
      <c r="A4" s="27" t="s">
        <v>21</v>
      </c>
      <c r="B4" s="8">
        <v>17.0</v>
      </c>
      <c r="C4" s="8"/>
      <c r="D4" s="8"/>
      <c r="E4" s="8">
        <v>1.0</v>
      </c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18</v>
      </c>
      <c r="P4" s="10">
        <f t="shared" si="2"/>
        <v>0.1538461538</v>
      </c>
    </row>
    <row r="5" ht="14.25" customHeight="1">
      <c r="A5" s="7" t="s">
        <v>28</v>
      </c>
      <c r="B5" s="8">
        <v>4.0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4</v>
      </c>
      <c r="P5" s="10">
        <f t="shared" si="2"/>
        <v>0.03418803419</v>
      </c>
    </row>
    <row r="6" ht="14.25" customHeight="1">
      <c r="A6" s="7" t="s">
        <v>32</v>
      </c>
      <c r="B6" s="8">
        <v>5.0</v>
      </c>
      <c r="C6" s="8">
        <v>1.0</v>
      </c>
      <c r="D6" s="8"/>
      <c r="E6" s="8">
        <v>1.0</v>
      </c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7</v>
      </c>
      <c r="P6" s="10">
        <f t="shared" si="2"/>
        <v>0.05982905983</v>
      </c>
    </row>
    <row r="7" ht="14.25" customHeight="1">
      <c r="A7" s="28" t="s">
        <v>25</v>
      </c>
      <c r="B7" s="29">
        <v>2.0</v>
      </c>
      <c r="C7" s="29"/>
      <c r="D7" s="29">
        <v>2.0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30">
        <f t="shared" si="1"/>
        <v>4</v>
      </c>
      <c r="P7" s="31">
        <f t="shared" si="2"/>
        <v>0.03418803419</v>
      </c>
    </row>
    <row r="8" ht="14.25" customHeight="1">
      <c r="A8" s="7" t="s">
        <v>33</v>
      </c>
      <c r="B8" s="8">
        <v>6.0</v>
      </c>
      <c r="C8" s="8">
        <v>6.0</v>
      </c>
      <c r="D8" s="8"/>
      <c r="E8" s="8"/>
      <c r="F8" s="8"/>
      <c r="G8" s="8">
        <v>1.0</v>
      </c>
      <c r="H8" s="8"/>
      <c r="I8" s="8"/>
      <c r="J8" s="8"/>
      <c r="K8" s="8"/>
      <c r="L8" s="8"/>
      <c r="M8" s="8"/>
      <c r="N8" s="8"/>
      <c r="O8" s="9">
        <f t="shared" si="1"/>
        <v>13</v>
      </c>
      <c r="P8" s="10">
        <f t="shared" si="2"/>
        <v>0.1111111111</v>
      </c>
    </row>
    <row r="9" ht="14.25" customHeight="1">
      <c r="A9" s="7" t="s">
        <v>26</v>
      </c>
      <c r="B9" s="8">
        <v>14.0</v>
      </c>
      <c r="C9" s="8">
        <v>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17</v>
      </c>
      <c r="P9" s="10">
        <f t="shared" si="2"/>
        <v>0.1452991453</v>
      </c>
    </row>
    <row r="10" ht="14.25" customHeight="1">
      <c r="A10" s="7" t="s">
        <v>92</v>
      </c>
      <c r="B10" s="8">
        <v>8.0</v>
      </c>
      <c r="C10" s="8">
        <v>2.0</v>
      </c>
      <c r="D10" s="8">
        <v>2.0</v>
      </c>
      <c r="E10" s="8">
        <v>1.0</v>
      </c>
      <c r="F10" s="8">
        <v>2.0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15</v>
      </c>
      <c r="P10" s="10">
        <f t="shared" si="2"/>
        <v>0.1282051282</v>
      </c>
    </row>
    <row r="11" ht="14.25" customHeight="1">
      <c r="A11" s="7" t="s">
        <v>17</v>
      </c>
      <c r="B11" s="8">
        <v>15.0</v>
      </c>
      <c r="C11" s="8">
        <v>3.0</v>
      </c>
      <c r="D11" s="8">
        <v>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20</v>
      </c>
      <c r="P11" s="10">
        <f t="shared" si="2"/>
        <v>0.1709401709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0</v>
      </c>
      <c r="P12" s="31">
        <f t="shared" si="2"/>
        <v>0</v>
      </c>
    </row>
    <row r="13" ht="14.25" customHeight="1">
      <c r="A13" s="4" t="s">
        <v>34</v>
      </c>
      <c r="B13" s="11">
        <f t="shared" ref="B13:N13" si="3">SUM(B3:B12)</f>
        <v>88</v>
      </c>
      <c r="C13" s="11">
        <f t="shared" si="3"/>
        <v>16</v>
      </c>
      <c r="D13" s="11">
        <f t="shared" si="3"/>
        <v>7</v>
      </c>
      <c r="E13" s="11">
        <f t="shared" si="3"/>
        <v>3</v>
      </c>
      <c r="F13" s="11">
        <f t="shared" si="3"/>
        <v>2</v>
      </c>
      <c r="G13" s="11">
        <f t="shared" si="3"/>
        <v>1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ref="O13:P13" si="4">SUM(O2:O12)</f>
        <v>117</v>
      </c>
      <c r="P13" s="12">
        <f t="shared" si="4"/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5">B46</f>
        <v>11</v>
      </c>
      <c r="C17" s="17">
        <f t="shared" si="5"/>
        <v>11</v>
      </c>
      <c r="D17" s="17">
        <f t="shared" si="5"/>
        <v>11</v>
      </c>
      <c r="E17" s="17">
        <f t="shared" si="5"/>
        <v>5</v>
      </c>
      <c r="F17" s="25">
        <f t="shared" si="5"/>
        <v>63</v>
      </c>
      <c r="G17" s="17">
        <f t="shared" si="5"/>
        <v>3</v>
      </c>
      <c r="H17" s="17">
        <f t="shared" si="5"/>
        <v>2</v>
      </c>
      <c r="I17" s="25">
        <f t="shared" si="5"/>
        <v>0</v>
      </c>
      <c r="J17" s="25">
        <f t="shared" si="5"/>
        <v>1</v>
      </c>
      <c r="K17" s="25">
        <f t="shared" si="5"/>
        <v>0</v>
      </c>
      <c r="L17" s="25">
        <f t="shared" si="5"/>
        <v>3</v>
      </c>
      <c r="M17" s="17">
        <f t="shared" si="5"/>
        <v>7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>
        <v>5.0</v>
      </c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>
        <v>4.0</v>
      </c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>
        <v>1.0</v>
      </c>
      <c r="N25" s="13"/>
      <c r="O25" s="13"/>
      <c r="P25" s="13"/>
    </row>
    <row r="26" ht="14.25" customHeight="1">
      <c r="A26" s="21" t="s">
        <v>53</v>
      </c>
      <c r="B26" s="21">
        <v>1.0</v>
      </c>
      <c r="C26" s="21"/>
      <c r="D26" s="21"/>
      <c r="E26" s="21">
        <v>1.0</v>
      </c>
      <c r="F26" s="21">
        <v>1.0</v>
      </c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>
        <v>1.0</v>
      </c>
      <c r="D27" s="21"/>
      <c r="E27" s="21"/>
      <c r="F27" s="21">
        <v>16.0</v>
      </c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1.0</v>
      </c>
      <c r="C29" s="21">
        <v>1.0</v>
      </c>
      <c r="D29" s="21"/>
      <c r="E29" s="21"/>
      <c r="F29" s="21">
        <v>11.0</v>
      </c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57</v>
      </c>
      <c r="B30" s="21"/>
      <c r="C30" s="21">
        <v>1.0</v>
      </c>
      <c r="D30" s="21"/>
      <c r="E30" s="21"/>
      <c r="F30" s="21">
        <v>1.0</v>
      </c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>
        <v>1.0</v>
      </c>
      <c r="G32" s="21">
        <v>1.0</v>
      </c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>
        <v>2.0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>
        <v>1.0</v>
      </c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>
        <v>1.0</v>
      </c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>
        <v>1.0</v>
      </c>
      <c r="E36" s="21">
        <v>1.0</v>
      </c>
      <c r="F36" s="21">
        <v>2.0</v>
      </c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>
        <v>3.0</v>
      </c>
      <c r="C37" s="21"/>
      <c r="D37" s="21">
        <v>2.0</v>
      </c>
      <c r="E37" s="21"/>
      <c r="F37" s="21">
        <v>3.0</v>
      </c>
      <c r="G37" s="21"/>
      <c r="H37" s="21"/>
      <c r="I37" s="21"/>
      <c r="J37" s="21"/>
      <c r="K37" s="21"/>
      <c r="L37" s="21">
        <v>2.0</v>
      </c>
      <c r="M37" s="21">
        <v>2.0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>
        <v>1.0</v>
      </c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/>
      <c r="C42" s="21"/>
      <c r="D42" s="21"/>
      <c r="E42" s="21">
        <v>2.0</v>
      </c>
      <c r="F42" s="21">
        <v>4.0</v>
      </c>
      <c r="G42" s="21">
        <v>2.0</v>
      </c>
      <c r="H42" s="21">
        <v>2.0</v>
      </c>
      <c r="I42" s="21"/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>
        <v>2.0</v>
      </c>
      <c r="E43" s="21"/>
      <c r="F43" s="21">
        <v>2.0</v>
      </c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6.0</v>
      </c>
      <c r="C44" s="21">
        <v>7.0</v>
      </c>
      <c r="D44" s="21">
        <v>6.0</v>
      </c>
      <c r="E44" s="21">
        <v>1.0</v>
      </c>
      <c r="F44" s="21">
        <v>6.0</v>
      </c>
      <c r="G44" s="21"/>
      <c r="H44" s="21"/>
      <c r="I44" s="21"/>
      <c r="J44" s="21">
        <v>1.0</v>
      </c>
      <c r="K44" s="21"/>
      <c r="L44" s="21">
        <v>1.0</v>
      </c>
      <c r="M44" s="21">
        <v>3.0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6">SUM(B19:B45)</f>
        <v>11</v>
      </c>
      <c r="C46" s="4">
        <f t="shared" si="6"/>
        <v>11</v>
      </c>
      <c r="D46" s="4">
        <f t="shared" si="6"/>
        <v>11</v>
      </c>
      <c r="E46" s="4">
        <f t="shared" si="6"/>
        <v>5</v>
      </c>
      <c r="F46" s="4">
        <f t="shared" si="6"/>
        <v>63</v>
      </c>
      <c r="G46" s="4">
        <f t="shared" si="6"/>
        <v>3</v>
      </c>
      <c r="H46" s="4">
        <f t="shared" si="6"/>
        <v>2</v>
      </c>
      <c r="I46" s="4">
        <f t="shared" si="6"/>
        <v>0</v>
      </c>
      <c r="J46" s="4">
        <f t="shared" si="6"/>
        <v>1</v>
      </c>
      <c r="K46" s="4">
        <f t="shared" si="6"/>
        <v>0</v>
      </c>
      <c r="L46" s="4">
        <f t="shared" si="6"/>
        <v>3</v>
      </c>
      <c r="M46" s="4">
        <f t="shared" si="6"/>
        <v>7</v>
      </c>
      <c r="N46" s="13">
        <f>SUM(B46:M46)</f>
        <v>117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33</v>
      </c>
      <c r="B3" s="8">
        <v>7.0</v>
      </c>
      <c r="C3" s="8">
        <v>5.0</v>
      </c>
      <c r="D3" s="8">
        <v>1.0</v>
      </c>
      <c r="E3" s="8"/>
      <c r="F3" s="8">
        <v>1.0</v>
      </c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14</v>
      </c>
      <c r="P3" s="10">
        <f t="shared" ref="P3:P12" si="2">O3/$O$13</f>
        <v>0.1458333333</v>
      </c>
    </row>
    <row r="4" ht="14.25" customHeight="1">
      <c r="A4" s="27" t="s">
        <v>26</v>
      </c>
      <c r="B4" s="8">
        <v>11.0</v>
      </c>
      <c r="C4" s="8">
        <v>1.0</v>
      </c>
      <c r="D4" s="8">
        <v>1.0</v>
      </c>
      <c r="E4" s="8"/>
      <c r="F4" s="8">
        <v>1.0</v>
      </c>
      <c r="G4" s="8"/>
      <c r="H4" s="8"/>
      <c r="I4" s="8"/>
      <c r="J4" s="8"/>
      <c r="K4" s="8"/>
      <c r="L4" s="8"/>
      <c r="M4" s="8"/>
      <c r="N4" s="8"/>
      <c r="O4" s="9">
        <f t="shared" si="1"/>
        <v>14</v>
      </c>
      <c r="P4" s="10">
        <f t="shared" si="2"/>
        <v>0.1458333333</v>
      </c>
    </row>
    <row r="5" ht="14.25" customHeight="1">
      <c r="A5" s="7" t="s">
        <v>92</v>
      </c>
      <c r="B5" s="8">
        <v>7.0</v>
      </c>
      <c r="C5" s="8">
        <v>1.0</v>
      </c>
      <c r="D5" s="8">
        <v>2.0</v>
      </c>
      <c r="E5" s="8"/>
      <c r="F5" s="8">
        <v>1.0</v>
      </c>
      <c r="G5" s="8">
        <v>1.0</v>
      </c>
      <c r="H5" s="8"/>
      <c r="I5" s="8"/>
      <c r="J5" s="8"/>
      <c r="K5" s="8"/>
      <c r="L5" s="8"/>
      <c r="M5" s="8"/>
      <c r="N5" s="8"/>
      <c r="O5" s="9">
        <f t="shared" si="1"/>
        <v>12</v>
      </c>
      <c r="P5" s="10">
        <f t="shared" si="2"/>
        <v>0.125</v>
      </c>
    </row>
    <row r="6" ht="14.25" customHeight="1">
      <c r="A6" s="7" t="s">
        <v>17</v>
      </c>
      <c r="B6" s="8">
        <v>9.0</v>
      </c>
      <c r="C6" s="8">
        <v>2.0</v>
      </c>
      <c r="D6" s="8">
        <v>1.0</v>
      </c>
      <c r="E6" s="8">
        <v>1.0</v>
      </c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13</v>
      </c>
      <c r="P6" s="10">
        <f t="shared" si="2"/>
        <v>0.1354166667</v>
      </c>
    </row>
    <row r="7" ht="14.25" customHeight="1">
      <c r="A7" s="7" t="s">
        <v>96</v>
      </c>
      <c r="B7" s="8">
        <v>3.0</v>
      </c>
      <c r="C7" s="8"/>
      <c r="D7" s="8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4</v>
      </c>
      <c r="P7" s="10">
        <f t="shared" si="2"/>
        <v>0.04166666667</v>
      </c>
    </row>
    <row r="8" ht="14.25" customHeight="1">
      <c r="A8" s="7" t="s">
        <v>21</v>
      </c>
      <c r="B8" s="8">
        <v>11.0</v>
      </c>
      <c r="C8" s="8">
        <v>1.0</v>
      </c>
      <c r="D8" s="8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13</v>
      </c>
      <c r="P8" s="10">
        <f t="shared" si="2"/>
        <v>0.1354166667</v>
      </c>
    </row>
    <row r="9" ht="14.25" customHeight="1">
      <c r="A9" s="7" t="s">
        <v>28</v>
      </c>
      <c r="B9" s="8">
        <v>8.0</v>
      </c>
      <c r="C9" s="8">
        <v>3.0</v>
      </c>
      <c r="D9" s="8">
        <v>2.0</v>
      </c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13</v>
      </c>
      <c r="P9" s="10">
        <f t="shared" si="2"/>
        <v>0.1354166667</v>
      </c>
    </row>
    <row r="10" ht="14.25" customHeight="1">
      <c r="A10" s="7" t="s">
        <v>32</v>
      </c>
      <c r="B10" s="8">
        <v>9.0</v>
      </c>
      <c r="C10" s="8">
        <v>1.0</v>
      </c>
      <c r="D10" s="8">
        <v>2.0</v>
      </c>
      <c r="E10" s="8"/>
      <c r="F10" s="8">
        <v>1.0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13</v>
      </c>
      <c r="P10" s="10">
        <f t="shared" si="2"/>
        <v>0.1354166667</v>
      </c>
    </row>
    <row r="11" ht="14.25" customHeight="1">
      <c r="A11" s="28" t="s">
        <v>25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>
        <f t="shared" si="1"/>
        <v>0</v>
      </c>
      <c r="P11" s="31">
        <f t="shared" si="2"/>
        <v>0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0</v>
      </c>
      <c r="P12" s="31">
        <f t="shared" si="2"/>
        <v>0</v>
      </c>
    </row>
    <row r="13" ht="14.25" customHeight="1">
      <c r="A13" s="4" t="s">
        <v>34</v>
      </c>
      <c r="B13" s="11">
        <f t="shared" ref="B13:O13" si="3">SUM(B3:B12)</f>
        <v>65</v>
      </c>
      <c r="C13" s="11">
        <f t="shared" si="3"/>
        <v>14</v>
      </c>
      <c r="D13" s="11">
        <f t="shared" si="3"/>
        <v>11</v>
      </c>
      <c r="E13" s="11">
        <f t="shared" si="3"/>
        <v>1</v>
      </c>
      <c r="F13" s="11">
        <f t="shared" si="3"/>
        <v>4</v>
      </c>
      <c r="G13" s="11">
        <f t="shared" si="3"/>
        <v>1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96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21</v>
      </c>
      <c r="C17" s="17">
        <f t="shared" si="4"/>
        <v>13</v>
      </c>
      <c r="D17" s="17">
        <f t="shared" si="4"/>
        <v>23</v>
      </c>
      <c r="E17" s="17">
        <f t="shared" si="4"/>
        <v>8</v>
      </c>
      <c r="F17" s="25">
        <f t="shared" si="4"/>
        <v>10</v>
      </c>
      <c r="G17" s="17">
        <f t="shared" si="4"/>
        <v>7</v>
      </c>
      <c r="H17" s="17">
        <f t="shared" si="4"/>
        <v>0</v>
      </c>
      <c r="I17" s="25">
        <f t="shared" si="4"/>
        <v>0</v>
      </c>
      <c r="J17" s="25">
        <f t="shared" si="4"/>
        <v>1</v>
      </c>
      <c r="K17" s="25">
        <f t="shared" si="4"/>
        <v>0</v>
      </c>
      <c r="L17" s="25">
        <f t="shared" si="4"/>
        <v>5</v>
      </c>
      <c r="M17" s="17">
        <f t="shared" si="4"/>
        <v>8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>
        <v>1.0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>
        <v>1.0</v>
      </c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>
        <v>2.0</v>
      </c>
      <c r="C26" s="21"/>
      <c r="D26" s="21"/>
      <c r="E26" s="21">
        <v>1.0</v>
      </c>
      <c r="F26" s="21"/>
      <c r="G26" s="21"/>
      <c r="H26" s="21"/>
      <c r="I26" s="21"/>
      <c r="J26" s="21"/>
      <c r="K26" s="21"/>
      <c r="L26" s="21">
        <v>1.0</v>
      </c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>
        <v>2.0</v>
      </c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2.0</v>
      </c>
      <c r="C29" s="21">
        <v>2.0</v>
      </c>
      <c r="D29" s="21"/>
      <c r="E29" s="21"/>
      <c r="F29" s="21">
        <v>4.0</v>
      </c>
      <c r="G29" s="21"/>
      <c r="H29" s="21"/>
      <c r="I29" s="21"/>
      <c r="J29" s="21"/>
      <c r="K29" s="21"/>
      <c r="L29" s="21">
        <v>1.0</v>
      </c>
      <c r="M29" s="21"/>
      <c r="N29" s="13"/>
      <c r="O29" s="13"/>
      <c r="P29" s="13"/>
    </row>
    <row r="30" ht="14.25" customHeight="1">
      <c r="A30" s="21" t="s">
        <v>57</v>
      </c>
      <c r="B30" s="21"/>
      <c r="C30" s="21">
        <v>1.0</v>
      </c>
      <c r="D30" s="21">
        <v>6.0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>
        <v>1.0</v>
      </c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>
        <v>1.0</v>
      </c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>
        <v>1.0</v>
      </c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>
        <v>1.0</v>
      </c>
      <c r="E36" s="21">
        <v>1.0</v>
      </c>
      <c r="F36" s="21">
        <v>1.0</v>
      </c>
      <c r="G36" s="21">
        <v>1.0</v>
      </c>
      <c r="H36" s="21"/>
      <c r="I36" s="21"/>
      <c r="J36" s="21"/>
      <c r="K36" s="21"/>
      <c r="L36" s="21"/>
      <c r="M36" s="21">
        <v>1.0</v>
      </c>
      <c r="N36" s="13"/>
      <c r="O36" s="13"/>
      <c r="P36" s="13"/>
    </row>
    <row r="37" ht="14.25" customHeight="1">
      <c r="A37" s="21" t="s">
        <v>63</v>
      </c>
      <c r="B37" s="21"/>
      <c r="C37" s="21">
        <v>2.0</v>
      </c>
      <c r="D37" s="21">
        <v>2.0</v>
      </c>
      <c r="E37" s="21">
        <v>2.0</v>
      </c>
      <c r="F37" s="21"/>
      <c r="G37" s="21"/>
      <c r="H37" s="21"/>
      <c r="I37" s="21"/>
      <c r="J37" s="21"/>
      <c r="K37" s="21"/>
      <c r="L37" s="21">
        <v>1.0</v>
      </c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>
        <v>2.0</v>
      </c>
      <c r="C41" s="21"/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>
        <v>3.0</v>
      </c>
      <c r="N41" s="13"/>
      <c r="O41" s="13"/>
      <c r="P41" s="13"/>
    </row>
    <row r="42" ht="14.25" customHeight="1">
      <c r="A42" s="21" t="s">
        <v>67</v>
      </c>
      <c r="B42" s="21">
        <v>2.0</v>
      </c>
      <c r="C42" s="21"/>
      <c r="D42" s="21">
        <v>1.0</v>
      </c>
      <c r="E42" s="21"/>
      <c r="F42" s="21"/>
      <c r="G42" s="21">
        <v>4.0</v>
      </c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13.0</v>
      </c>
      <c r="C44" s="21">
        <v>6.0</v>
      </c>
      <c r="D44" s="21">
        <v>11.0</v>
      </c>
      <c r="E44" s="21">
        <v>3.0</v>
      </c>
      <c r="F44" s="21"/>
      <c r="G44" s="21">
        <v>2.0</v>
      </c>
      <c r="H44" s="21"/>
      <c r="I44" s="21"/>
      <c r="J44" s="21">
        <v>1.0</v>
      </c>
      <c r="K44" s="21"/>
      <c r="L44" s="21">
        <v>2.0</v>
      </c>
      <c r="M44" s="21">
        <v>4.0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21</v>
      </c>
      <c r="C46" s="4">
        <f t="shared" si="5"/>
        <v>13</v>
      </c>
      <c r="D46" s="4">
        <f t="shared" si="5"/>
        <v>23</v>
      </c>
      <c r="E46" s="4">
        <f t="shared" si="5"/>
        <v>8</v>
      </c>
      <c r="F46" s="4">
        <f t="shared" si="5"/>
        <v>10</v>
      </c>
      <c r="G46" s="4">
        <f t="shared" si="5"/>
        <v>7</v>
      </c>
      <c r="H46" s="4">
        <f t="shared" si="5"/>
        <v>0</v>
      </c>
      <c r="I46" s="4">
        <f t="shared" si="5"/>
        <v>0</v>
      </c>
      <c r="J46" s="4">
        <f t="shared" si="5"/>
        <v>1</v>
      </c>
      <c r="K46" s="4">
        <f t="shared" si="5"/>
        <v>0</v>
      </c>
      <c r="L46" s="4">
        <f t="shared" si="5"/>
        <v>5</v>
      </c>
      <c r="M46" s="4">
        <f t="shared" si="5"/>
        <v>8</v>
      </c>
      <c r="N46" s="13">
        <f>SUM(B46:M46)</f>
        <v>96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10.0</v>
      </c>
      <c r="C3" s="8">
        <v>1.0</v>
      </c>
      <c r="D3" s="8">
        <v>1.0</v>
      </c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12</v>
      </c>
      <c r="P3" s="10">
        <f t="shared" ref="P3:P12" si="2">O3/$O$13</f>
        <v>0.1428571429</v>
      </c>
    </row>
    <row r="4" ht="14.25" customHeight="1">
      <c r="A4" s="27" t="s">
        <v>96</v>
      </c>
      <c r="B4" s="8">
        <v>9.0</v>
      </c>
      <c r="C4" s="8">
        <v>1.0</v>
      </c>
      <c r="D4" s="8">
        <v>1.0</v>
      </c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11</v>
      </c>
      <c r="P4" s="10">
        <f t="shared" si="2"/>
        <v>0.130952381</v>
      </c>
    </row>
    <row r="5" ht="14.25" customHeight="1">
      <c r="A5" s="7" t="s">
        <v>21</v>
      </c>
      <c r="B5" s="8">
        <v>8.0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8</v>
      </c>
      <c r="P5" s="10">
        <f t="shared" si="2"/>
        <v>0.09523809524</v>
      </c>
    </row>
    <row r="6" ht="14.25" customHeight="1">
      <c r="A6" s="7" t="s">
        <v>28</v>
      </c>
      <c r="B6" s="8">
        <v>10.0</v>
      </c>
      <c r="C6" s="8">
        <v>1.0</v>
      </c>
      <c r="D6" s="8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12</v>
      </c>
      <c r="P6" s="10">
        <f t="shared" si="2"/>
        <v>0.1428571429</v>
      </c>
    </row>
    <row r="7" ht="14.25" customHeight="1">
      <c r="A7" s="7" t="s">
        <v>32</v>
      </c>
      <c r="B7" s="8">
        <v>10.0</v>
      </c>
      <c r="C7" s="8"/>
      <c r="D7" s="8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11</v>
      </c>
      <c r="P7" s="10">
        <f t="shared" si="2"/>
        <v>0.130952381</v>
      </c>
    </row>
    <row r="8" ht="14.25" customHeight="1">
      <c r="A8" s="7" t="s">
        <v>33</v>
      </c>
      <c r="B8" s="8">
        <v>7.0</v>
      </c>
      <c r="C8" s="8">
        <v>2.0</v>
      </c>
      <c r="D8" s="8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10</v>
      </c>
      <c r="P8" s="10">
        <f t="shared" si="2"/>
        <v>0.119047619</v>
      </c>
    </row>
    <row r="9" ht="14.25" customHeight="1">
      <c r="A9" s="7" t="s">
        <v>26</v>
      </c>
      <c r="B9" s="8">
        <v>9.0</v>
      </c>
      <c r="C9" s="8"/>
      <c r="D9" s="8">
        <v>1.0</v>
      </c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10</v>
      </c>
      <c r="P9" s="10">
        <f t="shared" si="2"/>
        <v>0.119047619</v>
      </c>
    </row>
    <row r="10" ht="14.25" customHeight="1">
      <c r="A10" s="7" t="s">
        <v>92</v>
      </c>
      <c r="B10" s="8"/>
      <c r="C10" s="8">
        <v>3.0</v>
      </c>
      <c r="D10" s="8">
        <v>3.0</v>
      </c>
      <c r="E10" s="8">
        <v>3.0</v>
      </c>
      <c r="F10" s="8"/>
      <c r="G10" s="8">
        <v>1.0</v>
      </c>
      <c r="H10" s="8"/>
      <c r="I10" s="8"/>
      <c r="J10" s="8"/>
      <c r="K10" s="8"/>
      <c r="L10" s="8"/>
      <c r="M10" s="8"/>
      <c r="N10" s="8"/>
      <c r="O10" s="9">
        <f t="shared" si="1"/>
        <v>10</v>
      </c>
      <c r="P10" s="10">
        <f t="shared" si="2"/>
        <v>0.119047619</v>
      </c>
    </row>
    <row r="11" ht="14.25" customHeight="1">
      <c r="A11" s="28" t="s">
        <v>25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>
        <f t="shared" si="1"/>
        <v>0</v>
      </c>
      <c r="P11" s="31">
        <f t="shared" si="2"/>
        <v>0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0</v>
      </c>
      <c r="P12" s="31">
        <f t="shared" si="2"/>
        <v>0</v>
      </c>
    </row>
    <row r="13" ht="14.25" customHeight="1">
      <c r="A13" s="4" t="s">
        <v>34</v>
      </c>
      <c r="B13" s="11">
        <f t="shared" ref="B13:O13" si="3">SUM(B3:B12)</f>
        <v>63</v>
      </c>
      <c r="C13" s="11">
        <f t="shared" si="3"/>
        <v>8</v>
      </c>
      <c r="D13" s="11">
        <f t="shared" si="3"/>
        <v>9</v>
      </c>
      <c r="E13" s="11">
        <f t="shared" si="3"/>
        <v>3</v>
      </c>
      <c r="F13" s="11">
        <f t="shared" si="3"/>
        <v>0</v>
      </c>
      <c r="G13" s="11">
        <f t="shared" si="3"/>
        <v>1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84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14</v>
      </c>
      <c r="C17" s="17">
        <f t="shared" si="4"/>
        <v>18</v>
      </c>
      <c r="D17" s="17">
        <f t="shared" si="4"/>
        <v>28</v>
      </c>
      <c r="E17" s="17">
        <f t="shared" si="4"/>
        <v>2</v>
      </c>
      <c r="F17" s="25">
        <f t="shared" si="4"/>
        <v>0</v>
      </c>
      <c r="G17" s="17">
        <f t="shared" si="4"/>
        <v>9</v>
      </c>
      <c r="H17" s="17">
        <f t="shared" si="4"/>
        <v>2</v>
      </c>
      <c r="I17" s="25">
        <f t="shared" si="4"/>
        <v>0</v>
      </c>
      <c r="J17" s="25">
        <f t="shared" si="4"/>
        <v>3</v>
      </c>
      <c r="K17" s="25">
        <f t="shared" si="4"/>
        <v>0</v>
      </c>
      <c r="L17" s="25">
        <f t="shared" si="4"/>
        <v>0</v>
      </c>
      <c r="M17" s="17">
        <f t="shared" si="4"/>
        <v>8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>
        <v>1.0</v>
      </c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>
        <v>1.0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>
        <v>1.0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>
        <v>1.0</v>
      </c>
      <c r="D25" s="21"/>
      <c r="E25" s="21"/>
      <c r="F25" s="21"/>
      <c r="G25" s="21">
        <v>1.0</v>
      </c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>
        <v>2.0</v>
      </c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>
        <v>1.0</v>
      </c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/>
      <c r="C29" s="21">
        <v>7.0</v>
      </c>
      <c r="D29" s="21"/>
      <c r="E29" s="21"/>
      <c r="F29" s="21"/>
      <c r="G29" s="21">
        <v>1.0</v>
      </c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>
        <v>1.0</v>
      </c>
      <c r="C36" s="21"/>
      <c r="D36" s="21">
        <v>2.0</v>
      </c>
      <c r="E36" s="21">
        <v>2.0</v>
      </c>
      <c r="F36" s="21"/>
      <c r="G36" s="21">
        <v>2.0</v>
      </c>
      <c r="H36" s="21">
        <v>2.0</v>
      </c>
      <c r="I36" s="21"/>
      <c r="J36" s="21"/>
      <c r="K36" s="21"/>
      <c r="L36" s="21"/>
      <c r="M36" s="21">
        <v>1.0</v>
      </c>
      <c r="N36" s="13"/>
      <c r="O36" s="13"/>
      <c r="P36" s="13"/>
    </row>
    <row r="37" ht="14.25" customHeight="1">
      <c r="A37" s="21" t="s">
        <v>63</v>
      </c>
      <c r="B37" s="21">
        <v>1.0</v>
      </c>
      <c r="C37" s="21"/>
      <c r="D37" s="21">
        <v>10.0</v>
      </c>
      <c r="E37" s="21"/>
      <c r="F37" s="21"/>
      <c r="G37" s="21">
        <v>1.0</v>
      </c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>
        <v>1.0</v>
      </c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>
        <v>2.0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/>
      <c r="C42" s="21">
        <v>1.0</v>
      </c>
      <c r="D42" s="21">
        <v>3.0</v>
      </c>
      <c r="E42" s="21"/>
      <c r="F42" s="21"/>
      <c r="G42" s="21">
        <v>1.0</v>
      </c>
      <c r="H42" s="21"/>
      <c r="I42" s="21"/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11.0</v>
      </c>
      <c r="C44" s="21">
        <v>6.0</v>
      </c>
      <c r="D44" s="21">
        <v>9.0</v>
      </c>
      <c r="E44" s="21"/>
      <c r="F44" s="21"/>
      <c r="G44" s="21">
        <v>3.0</v>
      </c>
      <c r="H44" s="21"/>
      <c r="I44" s="21"/>
      <c r="J44" s="21">
        <v>3.0</v>
      </c>
      <c r="K44" s="21"/>
      <c r="L44" s="21"/>
      <c r="M44" s="21">
        <v>3.0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14</v>
      </c>
      <c r="C46" s="4">
        <f t="shared" si="5"/>
        <v>18</v>
      </c>
      <c r="D46" s="4">
        <f t="shared" si="5"/>
        <v>28</v>
      </c>
      <c r="E46" s="4">
        <f t="shared" si="5"/>
        <v>2</v>
      </c>
      <c r="F46" s="4">
        <f t="shared" si="5"/>
        <v>0</v>
      </c>
      <c r="G46" s="4">
        <f t="shared" si="5"/>
        <v>9</v>
      </c>
      <c r="H46" s="4">
        <f t="shared" si="5"/>
        <v>2</v>
      </c>
      <c r="I46" s="4">
        <f t="shared" si="5"/>
        <v>0</v>
      </c>
      <c r="J46" s="4">
        <f t="shared" si="5"/>
        <v>3</v>
      </c>
      <c r="K46" s="4">
        <f t="shared" si="5"/>
        <v>0</v>
      </c>
      <c r="L46" s="4">
        <f t="shared" si="5"/>
        <v>0</v>
      </c>
      <c r="M46" s="4">
        <f t="shared" si="5"/>
        <v>8</v>
      </c>
      <c r="N46" s="13">
        <f>SUM(B46:M46)</f>
        <v>84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6.0</v>
      </c>
      <c r="C3" s="8"/>
      <c r="D3" s="8"/>
      <c r="E3" s="8">
        <v>1.0</v>
      </c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7</v>
      </c>
      <c r="P3" s="10">
        <f t="shared" ref="P3:P12" si="2">O3/$O$13</f>
        <v>0.08536585366</v>
      </c>
    </row>
    <row r="4" ht="14.25" customHeight="1">
      <c r="A4" s="27" t="s">
        <v>96</v>
      </c>
      <c r="B4" s="8">
        <v>10.0</v>
      </c>
      <c r="C4" s="8">
        <v>2.0</v>
      </c>
      <c r="D4" s="8">
        <v>1.0</v>
      </c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13</v>
      </c>
      <c r="P4" s="10">
        <f t="shared" si="2"/>
        <v>0.1585365854</v>
      </c>
    </row>
    <row r="5" ht="14.25" customHeight="1">
      <c r="A5" s="7" t="s">
        <v>21</v>
      </c>
      <c r="B5" s="8">
        <v>5.0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5</v>
      </c>
      <c r="P5" s="10">
        <f t="shared" si="2"/>
        <v>0.06097560976</v>
      </c>
    </row>
    <row r="6" ht="14.25" customHeight="1">
      <c r="A6" s="7" t="s">
        <v>28</v>
      </c>
      <c r="B6" s="8">
        <v>12.0</v>
      </c>
      <c r="C6" s="8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13</v>
      </c>
      <c r="P6" s="10">
        <f t="shared" si="2"/>
        <v>0.1585365854</v>
      </c>
    </row>
    <row r="7" ht="14.25" customHeight="1">
      <c r="A7" s="7" t="s">
        <v>32</v>
      </c>
      <c r="B7" s="8">
        <v>10.0</v>
      </c>
      <c r="C7" s="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12</v>
      </c>
      <c r="P7" s="10">
        <f t="shared" si="2"/>
        <v>0.1463414634</v>
      </c>
    </row>
    <row r="8" ht="14.25" customHeight="1">
      <c r="A8" s="7" t="s">
        <v>33</v>
      </c>
      <c r="B8" s="8">
        <v>7.0</v>
      </c>
      <c r="C8" s="8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12</v>
      </c>
      <c r="P8" s="10">
        <f t="shared" si="2"/>
        <v>0.1463414634</v>
      </c>
    </row>
    <row r="9" ht="14.25" customHeight="1">
      <c r="A9" s="7" t="s">
        <v>26</v>
      </c>
      <c r="B9" s="8">
        <v>8.0</v>
      </c>
      <c r="C9" s="8">
        <v>2.0</v>
      </c>
      <c r="D9" s="8">
        <v>1.0</v>
      </c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11</v>
      </c>
      <c r="P9" s="10">
        <f t="shared" si="2"/>
        <v>0.1341463415</v>
      </c>
    </row>
    <row r="10" ht="14.25" customHeight="1">
      <c r="A10" s="7" t="s">
        <v>92</v>
      </c>
      <c r="B10" s="8"/>
      <c r="C10" s="8">
        <v>5.0</v>
      </c>
      <c r="D10" s="8"/>
      <c r="E10" s="8"/>
      <c r="F10" s="8">
        <v>4.0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9</v>
      </c>
      <c r="P10" s="10">
        <f t="shared" si="2"/>
        <v>0.1097560976</v>
      </c>
    </row>
    <row r="11" ht="14.25" customHeight="1">
      <c r="A11" s="28" t="s">
        <v>25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>
        <f t="shared" si="1"/>
        <v>0</v>
      </c>
      <c r="P11" s="31">
        <f t="shared" si="2"/>
        <v>0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0</v>
      </c>
      <c r="P12" s="31">
        <f t="shared" si="2"/>
        <v>0</v>
      </c>
    </row>
    <row r="13" ht="14.25" customHeight="1">
      <c r="A13" s="4" t="s">
        <v>34</v>
      </c>
      <c r="B13" s="11">
        <f t="shared" ref="B13:O13" si="3">SUM(B3:B12)</f>
        <v>58</v>
      </c>
      <c r="C13" s="11">
        <f t="shared" si="3"/>
        <v>17</v>
      </c>
      <c r="D13" s="11">
        <f t="shared" si="3"/>
        <v>2</v>
      </c>
      <c r="E13" s="11">
        <f t="shared" si="3"/>
        <v>1</v>
      </c>
      <c r="F13" s="11">
        <f t="shared" si="3"/>
        <v>4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82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16</v>
      </c>
      <c r="C17" s="17">
        <f t="shared" si="4"/>
        <v>15</v>
      </c>
      <c r="D17" s="17">
        <f t="shared" si="4"/>
        <v>26</v>
      </c>
      <c r="E17" s="17">
        <f t="shared" si="4"/>
        <v>5</v>
      </c>
      <c r="F17" s="25">
        <f t="shared" si="4"/>
        <v>0</v>
      </c>
      <c r="G17" s="17">
        <f t="shared" si="4"/>
        <v>2</v>
      </c>
      <c r="H17" s="17">
        <f t="shared" si="4"/>
        <v>0</v>
      </c>
      <c r="I17" s="25">
        <f t="shared" si="4"/>
        <v>0</v>
      </c>
      <c r="J17" s="25">
        <f t="shared" si="4"/>
        <v>4</v>
      </c>
      <c r="K17" s="25">
        <f t="shared" si="4"/>
        <v>0</v>
      </c>
      <c r="L17" s="25">
        <f t="shared" si="4"/>
        <v>6</v>
      </c>
      <c r="M17" s="17">
        <f t="shared" si="4"/>
        <v>8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>
        <v>1.0</v>
      </c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>
        <v>1.0</v>
      </c>
      <c r="E25" s="21">
        <v>1.0</v>
      </c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>
        <v>1.0</v>
      </c>
      <c r="C26" s="21"/>
      <c r="D26" s="21"/>
      <c r="E26" s="21"/>
      <c r="F26" s="21"/>
      <c r="G26" s="21"/>
      <c r="H26" s="21"/>
      <c r="I26" s="21"/>
      <c r="J26" s="21"/>
      <c r="K26" s="21"/>
      <c r="L26" s="21">
        <v>1.0</v>
      </c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>
        <v>1.0</v>
      </c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3.0</v>
      </c>
      <c r="C29" s="21">
        <v>2.0</v>
      </c>
      <c r="D29" s="21"/>
      <c r="E29" s="21"/>
      <c r="F29" s="21"/>
      <c r="G29" s="21"/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>
        <v>1.0</v>
      </c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12.0</v>
      </c>
      <c r="E37" s="21">
        <v>1.0</v>
      </c>
      <c r="F37" s="21"/>
      <c r="G37" s="21">
        <v>1.0</v>
      </c>
      <c r="H37" s="21"/>
      <c r="I37" s="21"/>
      <c r="J37" s="21"/>
      <c r="K37" s="21"/>
      <c r="L37" s="21">
        <v>4.0</v>
      </c>
      <c r="M37" s="21">
        <v>1.0</v>
      </c>
      <c r="N37" s="13"/>
      <c r="O37" s="13"/>
      <c r="P37" s="13"/>
    </row>
    <row r="38" ht="14.25" customHeight="1">
      <c r="A38" s="21" t="s">
        <v>64</v>
      </c>
      <c r="B38" s="21"/>
      <c r="C38" s="21">
        <v>1.0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>
        <v>1.0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>
        <v>1.0</v>
      </c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>
        <v>1.0</v>
      </c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/>
      <c r="C42" s="21">
        <v>1.0</v>
      </c>
      <c r="D42" s="21">
        <v>3.0</v>
      </c>
      <c r="E42" s="21"/>
      <c r="F42" s="21"/>
      <c r="G42" s="21">
        <v>1.0</v>
      </c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68</v>
      </c>
      <c r="B43" s="21">
        <v>1.0</v>
      </c>
      <c r="C43" s="21"/>
      <c r="D43" s="21">
        <v>1.0</v>
      </c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9.0</v>
      </c>
      <c r="C44" s="21">
        <v>9.0</v>
      </c>
      <c r="D44" s="21">
        <v>4.0</v>
      </c>
      <c r="E44" s="21">
        <v>3.0</v>
      </c>
      <c r="F44" s="21"/>
      <c r="G44" s="21"/>
      <c r="H44" s="21"/>
      <c r="I44" s="21"/>
      <c r="J44" s="21">
        <v>3.0</v>
      </c>
      <c r="K44" s="21"/>
      <c r="L44" s="21">
        <v>1.0</v>
      </c>
      <c r="M44" s="21">
        <v>6.0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16</v>
      </c>
      <c r="C46" s="4">
        <f t="shared" si="5"/>
        <v>15</v>
      </c>
      <c r="D46" s="4">
        <f t="shared" si="5"/>
        <v>26</v>
      </c>
      <c r="E46" s="4">
        <f t="shared" si="5"/>
        <v>5</v>
      </c>
      <c r="F46" s="4">
        <f t="shared" si="5"/>
        <v>0</v>
      </c>
      <c r="G46" s="4">
        <f t="shared" si="5"/>
        <v>2</v>
      </c>
      <c r="H46" s="4">
        <f t="shared" si="5"/>
        <v>0</v>
      </c>
      <c r="I46" s="4">
        <f t="shared" si="5"/>
        <v>0</v>
      </c>
      <c r="J46" s="4">
        <f t="shared" si="5"/>
        <v>4</v>
      </c>
      <c r="K46" s="4">
        <f t="shared" si="5"/>
        <v>0</v>
      </c>
      <c r="L46" s="4">
        <f t="shared" si="5"/>
        <v>6</v>
      </c>
      <c r="M46" s="4">
        <f t="shared" si="5"/>
        <v>8</v>
      </c>
      <c r="N46" s="13">
        <f>SUM(B46:M46)</f>
        <v>82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9.0</v>
      </c>
      <c r="C3" s="8">
        <v>1.0</v>
      </c>
      <c r="D3" s="8"/>
      <c r="E3" s="8">
        <v>1.0</v>
      </c>
      <c r="F3" s="8">
        <v>1.0</v>
      </c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12</v>
      </c>
      <c r="P3" s="10">
        <f t="shared" ref="P3:P12" si="2">O3/$O$13</f>
        <v>0.1445783133</v>
      </c>
    </row>
    <row r="4" ht="14.25" customHeight="1">
      <c r="A4" s="27" t="s">
        <v>96</v>
      </c>
      <c r="B4" s="8">
        <v>9.0</v>
      </c>
      <c r="C4" s="8">
        <v>2.0</v>
      </c>
      <c r="D4" s="8"/>
      <c r="E4" s="8">
        <v>1.0</v>
      </c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12</v>
      </c>
      <c r="P4" s="10">
        <f t="shared" si="2"/>
        <v>0.1445783133</v>
      </c>
    </row>
    <row r="5" ht="14.25" customHeight="1">
      <c r="A5" s="7" t="s">
        <v>21</v>
      </c>
      <c r="B5" s="8">
        <v>4.0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4</v>
      </c>
      <c r="P5" s="10">
        <f t="shared" si="2"/>
        <v>0.04819277108</v>
      </c>
    </row>
    <row r="6" ht="14.25" customHeight="1">
      <c r="A6" s="7" t="s">
        <v>28</v>
      </c>
      <c r="B6" s="8">
        <v>6.0</v>
      </c>
      <c r="C6" s="8">
        <v>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9</v>
      </c>
      <c r="P6" s="10">
        <f t="shared" si="2"/>
        <v>0.1084337349</v>
      </c>
    </row>
    <row r="7" ht="14.25" customHeight="1">
      <c r="A7" s="7" t="s">
        <v>32</v>
      </c>
      <c r="B7" s="8">
        <v>9.0</v>
      </c>
      <c r="C7" s="8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10</v>
      </c>
      <c r="P7" s="10">
        <f t="shared" si="2"/>
        <v>0.1204819277</v>
      </c>
    </row>
    <row r="8" ht="14.25" customHeight="1">
      <c r="A8" s="7" t="s">
        <v>33</v>
      </c>
      <c r="B8" s="8">
        <v>9.0</v>
      </c>
      <c r="C8" s="8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14</v>
      </c>
      <c r="P8" s="10">
        <f t="shared" si="2"/>
        <v>0.1686746988</v>
      </c>
    </row>
    <row r="9" ht="14.25" customHeight="1">
      <c r="A9" s="7" t="s">
        <v>26</v>
      </c>
      <c r="B9" s="8">
        <v>6.0</v>
      </c>
      <c r="C9" s="8">
        <v>1.0</v>
      </c>
      <c r="D9" s="8"/>
      <c r="E9" s="8">
        <v>2.0</v>
      </c>
      <c r="F9" s="8">
        <v>1.0</v>
      </c>
      <c r="G9" s="8"/>
      <c r="H9" s="8"/>
      <c r="I9" s="8"/>
      <c r="J9" s="8"/>
      <c r="K9" s="8"/>
      <c r="L9" s="8"/>
      <c r="M9" s="8"/>
      <c r="N9" s="8"/>
      <c r="O9" s="9">
        <f t="shared" si="1"/>
        <v>10</v>
      </c>
      <c r="P9" s="10">
        <f t="shared" si="2"/>
        <v>0.1204819277</v>
      </c>
    </row>
    <row r="10" ht="14.25" customHeight="1">
      <c r="A10" s="7" t="s">
        <v>92</v>
      </c>
      <c r="B10" s="8">
        <v>4.0</v>
      </c>
      <c r="C10" s="8">
        <v>2.0</v>
      </c>
      <c r="D10" s="8">
        <v>1.0</v>
      </c>
      <c r="E10" s="8">
        <v>2.0</v>
      </c>
      <c r="F10" s="8">
        <v>2.0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11</v>
      </c>
      <c r="P10" s="10">
        <f t="shared" si="2"/>
        <v>0.1325301205</v>
      </c>
    </row>
    <row r="11" ht="14.25" customHeight="1">
      <c r="A11" s="28" t="s">
        <v>25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>
        <f t="shared" si="1"/>
        <v>0</v>
      </c>
      <c r="P11" s="31">
        <f t="shared" si="2"/>
        <v>0</v>
      </c>
    </row>
    <row r="12" ht="14.25" customHeight="1">
      <c r="A12" s="28" t="s">
        <v>19</v>
      </c>
      <c r="B12" s="29"/>
      <c r="C12" s="29">
        <v>1.0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1</v>
      </c>
      <c r="P12" s="31">
        <f t="shared" si="2"/>
        <v>0.01204819277</v>
      </c>
    </row>
    <row r="13" ht="14.25" customHeight="1">
      <c r="A13" s="4" t="s">
        <v>34</v>
      </c>
      <c r="B13" s="11">
        <f t="shared" ref="B13:O13" si="3">SUM(B3:B12)</f>
        <v>56</v>
      </c>
      <c r="C13" s="11">
        <f t="shared" si="3"/>
        <v>16</v>
      </c>
      <c r="D13" s="11">
        <f t="shared" si="3"/>
        <v>1</v>
      </c>
      <c r="E13" s="11">
        <f t="shared" si="3"/>
        <v>6</v>
      </c>
      <c r="F13" s="11">
        <f t="shared" si="3"/>
        <v>4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83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13</v>
      </c>
      <c r="C17" s="17">
        <f t="shared" si="4"/>
        <v>20</v>
      </c>
      <c r="D17" s="17">
        <f t="shared" si="4"/>
        <v>25</v>
      </c>
      <c r="E17" s="17">
        <f t="shared" si="4"/>
        <v>4</v>
      </c>
      <c r="F17" s="25">
        <f t="shared" si="4"/>
        <v>0</v>
      </c>
      <c r="G17" s="17">
        <f t="shared" si="4"/>
        <v>3</v>
      </c>
      <c r="H17" s="17">
        <f t="shared" si="4"/>
        <v>1</v>
      </c>
      <c r="I17" s="25">
        <f t="shared" si="4"/>
        <v>0</v>
      </c>
      <c r="J17" s="25">
        <f t="shared" si="4"/>
        <v>1</v>
      </c>
      <c r="K17" s="25">
        <f t="shared" si="4"/>
        <v>0</v>
      </c>
      <c r="L17" s="25">
        <f t="shared" si="4"/>
        <v>9</v>
      </c>
      <c r="M17" s="17">
        <f t="shared" si="4"/>
        <v>7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>
        <v>1.0</v>
      </c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>
        <v>1.0</v>
      </c>
      <c r="D23" s="21"/>
      <c r="E23" s="21"/>
      <c r="F23" s="21"/>
      <c r="G23" s="21"/>
      <c r="H23" s="21"/>
      <c r="I23" s="21"/>
      <c r="J23" s="21"/>
      <c r="K23" s="21"/>
      <c r="L23" s="21"/>
      <c r="M23" s="21">
        <v>1.0</v>
      </c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>
        <v>1.0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>
        <v>1.0</v>
      </c>
      <c r="F26" s="21"/>
      <c r="G26" s="21"/>
      <c r="H26" s="21"/>
      <c r="I26" s="21"/>
      <c r="J26" s="21"/>
      <c r="K26" s="21"/>
      <c r="L26" s="21">
        <v>1.0</v>
      </c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3.0</v>
      </c>
      <c r="C29" s="21">
        <v>5.0</v>
      </c>
      <c r="D29" s="21">
        <v>2.0</v>
      </c>
      <c r="E29" s="21"/>
      <c r="F29" s="21"/>
      <c r="G29" s="21"/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2.0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>
        <v>1.0</v>
      </c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>
        <v>1.0</v>
      </c>
      <c r="C36" s="21"/>
      <c r="D36" s="21">
        <v>1.0</v>
      </c>
      <c r="E36" s="21">
        <v>1.0</v>
      </c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6.0</v>
      </c>
      <c r="E37" s="21">
        <v>2.0</v>
      </c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>
        <v>2.0</v>
      </c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>
        <v>1.0</v>
      </c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>
        <v>1.0</v>
      </c>
      <c r="C41" s="21">
        <v>3.0</v>
      </c>
      <c r="D41" s="21"/>
      <c r="E41" s="21"/>
      <c r="F41" s="21"/>
      <c r="G41" s="21"/>
      <c r="H41" s="21"/>
      <c r="I41" s="21"/>
      <c r="J41" s="21"/>
      <c r="K41" s="21"/>
      <c r="L41" s="21">
        <v>1.0</v>
      </c>
      <c r="M41" s="21">
        <v>1.0</v>
      </c>
      <c r="N41" s="13"/>
      <c r="O41" s="13"/>
      <c r="P41" s="13"/>
    </row>
    <row r="42" ht="14.25" customHeight="1">
      <c r="A42" s="21" t="s">
        <v>67</v>
      </c>
      <c r="B42" s="21">
        <v>1.0</v>
      </c>
      <c r="C42" s="21"/>
      <c r="D42" s="21">
        <v>4.0</v>
      </c>
      <c r="E42" s="21"/>
      <c r="F42" s="21"/>
      <c r="G42" s="21">
        <v>1.0</v>
      </c>
      <c r="H42" s="21"/>
      <c r="I42" s="21"/>
      <c r="J42" s="21"/>
      <c r="K42" s="21"/>
      <c r="L42" s="21">
        <v>1.0</v>
      </c>
      <c r="M42" s="21"/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6.0</v>
      </c>
      <c r="C44" s="21">
        <v>11.0</v>
      </c>
      <c r="D44" s="21">
        <v>6.0</v>
      </c>
      <c r="E44" s="21"/>
      <c r="F44" s="21"/>
      <c r="G44" s="21">
        <v>1.0</v>
      </c>
      <c r="H44" s="21">
        <v>1.0</v>
      </c>
      <c r="I44" s="21"/>
      <c r="J44" s="21">
        <v>1.0</v>
      </c>
      <c r="K44" s="21"/>
      <c r="L44" s="21">
        <v>6.0</v>
      </c>
      <c r="M44" s="21">
        <v>4.0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13</v>
      </c>
      <c r="C46" s="4">
        <f t="shared" si="5"/>
        <v>20</v>
      </c>
      <c r="D46" s="4">
        <f t="shared" si="5"/>
        <v>25</v>
      </c>
      <c r="E46" s="4">
        <f t="shared" si="5"/>
        <v>4</v>
      </c>
      <c r="F46" s="4">
        <f t="shared" si="5"/>
        <v>0</v>
      </c>
      <c r="G46" s="4">
        <f t="shared" si="5"/>
        <v>3</v>
      </c>
      <c r="H46" s="4">
        <f t="shared" si="5"/>
        <v>1</v>
      </c>
      <c r="I46" s="4">
        <f t="shared" si="5"/>
        <v>0</v>
      </c>
      <c r="J46" s="4">
        <f t="shared" si="5"/>
        <v>1</v>
      </c>
      <c r="K46" s="4">
        <f t="shared" si="5"/>
        <v>0</v>
      </c>
      <c r="L46" s="4">
        <f t="shared" si="5"/>
        <v>9</v>
      </c>
      <c r="M46" s="4">
        <f t="shared" si="5"/>
        <v>7</v>
      </c>
      <c r="N46" s="13">
        <f>SUM(B46:M46)</f>
        <v>83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5</v>
      </c>
      <c r="P3" s="10">
        <f t="shared" ref="P3:P12" si="2">O3/$O$13</f>
        <v>0.09090909091</v>
      </c>
    </row>
    <row r="4" ht="14.25" customHeight="1">
      <c r="A4" s="27" t="s">
        <v>96</v>
      </c>
      <c r="B4" s="8">
        <v>5.0</v>
      </c>
      <c r="C4" s="8">
        <v>4.0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9</v>
      </c>
      <c r="P4" s="10">
        <f t="shared" si="2"/>
        <v>0.1636363636</v>
      </c>
    </row>
    <row r="5" ht="14.25" customHeight="1">
      <c r="A5" s="7" t="s">
        <v>21</v>
      </c>
      <c r="B5" s="8">
        <v>4.0</v>
      </c>
      <c r="C5" s="8">
        <v>2.0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6</v>
      </c>
      <c r="P5" s="10">
        <f t="shared" si="2"/>
        <v>0.1090909091</v>
      </c>
    </row>
    <row r="6" ht="14.25" customHeight="1">
      <c r="A6" s="7" t="s">
        <v>28</v>
      </c>
      <c r="B6" s="8">
        <v>5.0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5</v>
      </c>
      <c r="P6" s="10">
        <f t="shared" si="2"/>
        <v>0.09090909091</v>
      </c>
    </row>
    <row r="7" ht="14.25" customHeight="1">
      <c r="A7" s="7" t="s">
        <v>32</v>
      </c>
      <c r="B7" s="8">
        <v>2.0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2</v>
      </c>
      <c r="P7" s="10">
        <f t="shared" si="2"/>
        <v>0.03636363636</v>
      </c>
    </row>
    <row r="8" ht="14.25" customHeight="1">
      <c r="A8" s="7" t="s">
        <v>33</v>
      </c>
      <c r="B8" s="8">
        <v>4.0</v>
      </c>
      <c r="C8" s="8">
        <v>4.0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8</v>
      </c>
      <c r="P8" s="10">
        <f t="shared" si="2"/>
        <v>0.1454545455</v>
      </c>
    </row>
    <row r="9" ht="14.25" customHeight="1">
      <c r="A9" s="7" t="s">
        <v>26</v>
      </c>
      <c r="B9" s="8">
        <v>7.0</v>
      </c>
      <c r="C9" s="8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9</v>
      </c>
      <c r="P9" s="10">
        <f t="shared" si="2"/>
        <v>0.1636363636</v>
      </c>
    </row>
    <row r="10" ht="14.25" customHeight="1">
      <c r="A10" s="7" t="s">
        <v>92</v>
      </c>
      <c r="B10" s="8">
        <v>2.0</v>
      </c>
      <c r="C10" s="8">
        <v>1.0</v>
      </c>
      <c r="D10" s="8"/>
      <c r="E10" s="8"/>
      <c r="F10" s="8">
        <v>1.0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4</v>
      </c>
      <c r="P10" s="10">
        <f t="shared" si="2"/>
        <v>0.07272727273</v>
      </c>
    </row>
    <row r="11" ht="14.25" customHeight="1">
      <c r="A11" s="7" t="s">
        <v>25</v>
      </c>
      <c r="B11" s="8">
        <v>6.0</v>
      </c>
      <c r="C11" s="8"/>
      <c r="D11" s="8">
        <v>1.0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7</v>
      </c>
      <c r="P11" s="10">
        <f t="shared" si="2"/>
        <v>0.1272727273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0</v>
      </c>
      <c r="P12" s="31">
        <f t="shared" si="2"/>
        <v>0</v>
      </c>
    </row>
    <row r="13" ht="14.25" customHeight="1">
      <c r="A13" s="4" t="s">
        <v>34</v>
      </c>
      <c r="B13" s="11">
        <f t="shared" ref="B13:O13" si="3">SUM(B3:B12)</f>
        <v>40</v>
      </c>
      <c r="C13" s="11">
        <f t="shared" si="3"/>
        <v>13</v>
      </c>
      <c r="D13" s="11">
        <f t="shared" si="3"/>
        <v>1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55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11</v>
      </c>
      <c r="C17" s="17">
        <f t="shared" si="4"/>
        <v>8</v>
      </c>
      <c r="D17" s="17">
        <f t="shared" si="4"/>
        <v>19</v>
      </c>
      <c r="E17" s="17">
        <f t="shared" si="4"/>
        <v>3</v>
      </c>
      <c r="F17" s="25">
        <f t="shared" si="4"/>
        <v>0</v>
      </c>
      <c r="G17" s="17">
        <f t="shared" si="4"/>
        <v>1</v>
      </c>
      <c r="H17" s="17">
        <f t="shared" si="4"/>
        <v>0</v>
      </c>
      <c r="I17" s="25">
        <f t="shared" si="4"/>
        <v>1</v>
      </c>
      <c r="J17" s="25">
        <f t="shared" si="4"/>
        <v>3</v>
      </c>
      <c r="K17" s="25">
        <f t="shared" si="4"/>
        <v>0</v>
      </c>
      <c r="L17" s="25">
        <f t="shared" si="4"/>
        <v>4</v>
      </c>
      <c r="M17" s="17">
        <f t="shared" si="4"/>
        <v>5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>
        <v>1.0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>
        <v>1.0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>
        <v>1.0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>
        <v>1.0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57</v>
      </c>
      <c r="B30" s="21">
        <v>1.0</v>
      </c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>
        <v>1.0</v>
      </c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/>
      <c r="E36" s="21">
        <v>1.0</v>
      </c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5.0</v>
      </c>
      <c r="E37" s="21"/>
      <c r="F37" s="21"/>
      <c r="G37" s="21"/>
      <c r="H37" s="21"/>
      <c r="I37" s="21"/>
      <c r="J37" s="21">
        <v>1.0</v>
      </c>
      <c r="K37" s="21"/>
      <c r="L37" s="21">
        <v>1.0</v>
      </c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>
        <v>1.0</v>
      </c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>
        <v>1.0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67</v>
      </c>
      <c r="B42" s="21">
        <v>1.0</v>
      </c>
      <c r="C42" s="21"/>
      <c r="D42" s="21">
        <v>2.0</v>
      </c>
      <c r="E42" s="21"/>
      <c r="F42" s="21"/>
      <c r="G42" s="21"/>
      <c r="H42" s="21"/>
      <c r="I42" s="21"/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6.0</v>
      </c>
      <c r="C44" s="21">
        <v>5.0</v>
      </c>
      <c r="D44" s="21">
        <v>11.0</v>
      </c>
      <c r="E44" s="21">
        <v>2.0</v>
      </c>
      <c r="F44" s="21"/>
      <c r="G44" s="21"/>
      <c r="H44" s="21"/>
      <c r="I44" s="21">
        <v>1.0</v>
      </c>
      <c r="J44" s="21">
        <v>2.0</v>
      </c>
      <c r="K44" s="21"/>
      <c r="L44" s="21">
        <v>2.0</v>
      </c>
      <c r="M44" s="21">
        <v>3.0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11</v>
      </c>
      <c r="C46" s="4">
        <f t="shared" si="5"/>
        <v>8</v>
      </c>
      <c r="D46" s="4">
        <f t="shared" si="5"/>
        <v>19</v>
      </c>
      <c r="E46" s="4">
        <f t="shared" si="5"/>
        <v>3</v>
      </c>
      <c r="F46" s="4">
        <f t="shared" si="5"/>
        <v>0</v>
      </c>
      <c r="G46" s="4">
        <f t="shared" si="5"/>
        <v>1</v>
      </c>
      <c r="H46" s="4">
        <f t="shared" si="5"/>
        <v>0</v>
      </c>
      <c r="I46" s="4">
        <f t="shared" si="5"/>
        <v>1</v>
      </c>
      <c r="J46" s="4">
        <f t="shared" si="5"/>
        <v>3</v>
      </c>
      <c r="K46" s="4">
        <f t="shared" si="5"/>
        <v>0</v>
      </c>
      <c r="L46" s="4">
        <f t="shared" si="5"/>
        <v>4</v>
      </c>
      <c r="M46" s="4">
        <f t="shared" si="5"/>
        <v>5</v>
      </c>
      <c r="N46" s="13">
        <f>SUM(B46:M46)</f>
        <v>55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6.0</v>
      </c>
      <c r="C3" s="8">
        <v>1.0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7</v>
      </c>
      <c r="P3" s="10">
        <f t="shared" ref="P3:P12" si="2">O3/$O$13</f>
        <v>0.1147540984</v>
      </c>
    </row>
    <row r="4" ht="14.25" customHeight="1">
      <c r="A4" s="27" t="s">
        <v>96</v>
      </c>
      <c r="B4" s="8">
        <v>7.0</v>
      </c>
      <c r="C4" s="8">
        <v>2.0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9</v>
      </c>
      <c r="P4" s="10">
        <f t="shared" si="2"/>
        <v>0.1475409836</v>
      </c>
    </row>
    <row r="5" ht="14.25" customHeight="1">
      <c r="A5" s="7" t="s">
        <v>21</v>
      </c>
      <c r="B5" s="8">
        <v>2.0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2</v>
      </c>
      <c r="P5" s="10">
        <f t="shared" si="2"/>
        <v>0.03278688525</v>
      </c>
    </row>
    <row r="6" ht="14.25" customHeight="1">
      <c r="A6" s="7" t="s">
        <v>28</v>
      </c>
      <c r="B6" s="8">
        <v>7.0</v>
      </c>
      <c r="C6" s="8">
        <v>1.0</v>
      </c>
      <c r="D6" s="8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9</v>
      </c>
      <c r="P6" s="10">
        <f t="shared" si="2"/>
        <v>0.1475409836</v>
      </c>
    </row>
    <row r="7" ht="14.25" customHeight="1">
      <c r="A7" s="7" t="s">
        <v>32</v>
      </c>
      <c r="B7" s="8">
        <v>8.0</v>
      </c>
      <c r="C7" s="8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9</v>
      </c>
      <c r="P7" s="10">
        <f t="shared" si="2"/>
        <v>0.1475409836</v>
      </c>
    </row>
    <row r="8" ht="14.25" customHeight="1">
      <c r="A8" s="7" t="s">
        <v>33</v>
      </c>
      <c r="B8" s="8">
        <v>6.0</v>
      </c>
      <c r="C8" s="8">
        <v>2.0</v>
      </c>
      <c r="D8" s="8"/>
      <c r="E8" s="8">
        <v>1.0</v>
      </c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9</v>
      </c>
      <c r="P8" s="10">
        <f t="shared" si="2"/>
        <v>0.1475409836</v>
      </c>
    </row>
    <row r="9" ht="14.25" customHeight="1">
      <c r="A9" s="7" t="s">
        <v>26</v>
      </c>
      <c r="B9" s="8">
        <v>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5</v>
      </c>
      <c r="P9" s="10">
        <f t="shared" si="2"/>
        <v>0.08196721311</v>
      </c>
    </row>
    <row r="10" ht="14.25" customHeight="1">
      <c r="A10" s="7" t="s">
        <v>92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0</v>
      </c>
      <c r="P10" s="10">
        <f t="shared" si="2"/>
        <v>0</v>
      </c>
    </row>
    <row r="11" ht="14.25" customHeight="1">
      <c r="A11" s="7" t="s">
        <v>25</v>
      </c>
      <c r="B11" s="8">
        <v>8.0</v>
      </c>
      <c r="C11" s="8"/>
      <c r="D11" s="8"/>
      <c r="E11" s="8">
        <v>1.0</v>
      </c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9</v>
      </c>
      <c r="P11" s="10">
        <f t="shared" si="2"/>
        <v>0.1475409836</v>
      </c>
    </row>
    <row r="12" ht="14.25" customHeight="1">
      <c r="A12" s="28" t="s">
        <v>19</v>
      </c>
      <c r="B12" s="29">
        <v>1.0</v>
      </c>
      <c r="C12" s="29">
        <v>1.0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2</v>
      </c>
      <c r="P12" s="31">
        <f t="shared" si="2"/>
        <v>0.03278688525</v>
      </c>
    </row>
    <row r="13" ht="14.25" customHeight="1">
      <c r="A13" s="4" t="s">
        <v>34</v>
      </c>
      <c r="B13" s="11">
        <f t="shared" ref="B13:O13" si="3">SUM(B3:B12)</f>
        <v>50</v>
      </c>
      <c r="C13" s="11">
        <f t="shared" si="3"/>
        <v>8</v>
      </c>
      <c r="D13" s="11">
        <f t="shared" si="3"/>
        <v>1</v>
      </c>
      <c r="E13" s="11">
        <f t="shared" si="3"/>
        <v>2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11">
        <f t="shared" si="3"/>
        <v>0</v>
      </c>
      <c r="N13" s="11">
        <f t="shared" si="3"/>
        <v>0</v>
      </c>
      <c r="O13" s="11">
        <f t="shared" si="3"/>
        <v>61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4" t="s">
        <v>42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8</v>
      </c>
      <c r="C17" s="17">
        <f t="shared" si="4"/>
        <v>12</v>
      </c>
      <c r="D17" s="17">
        <f t="shared" si="4"/>
        <v>20</v>
      </c>
      <c r="E17" s="17">
        <f t="shared" si="4"/>
        <v>8</v>
      </c>
      <c r="F17" s="25">
        <f t="shared" si="4"/>
        <v>0</v>
      </c>
      <c r="G17" s="17">
        <f t="shared" si="4"/>
        <v>0</v>
      </c>
      <c r="H17" s="17">
        <f t="shared" si="4"/>
        <v>0</v>
      </c>
      <c r="I17" s="25">
        <f t="shared" si="4"/>
        <v>2</v>
      </c>
      <c r="J17" s="25">
        <f t="shared" si="4"/>
        <v>0</v>
      </c>
      <c r="K17" s="25">
        <f t="shared" si="4"/>
        <v>0</v>
      </c>
      <c r="L17" s="25">
        <f t="shared" si="4"/>
        <v>2</v>
      </c>
      <c r="M17" s="17">
        <f t="shared" si="4"/>
        <v>9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>
        <v>1.0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56</v>
      </c>
      <c r="B29" s="21"/>
      <c r="C29" s="21">
        <v>2.0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2.0</v>
      </c>
      <c r="D36" s="21"/>
      <c r="E36" s="21">
        <v>2.0</v>
      </c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>
        <v>2.0</v>
      </c>
      <c r="C37" s="21"/>
      <c r="D37" s="21">
        <v>7.0</v>
      </c>
      <c r="E37" s="21">
        <v>3.0</v>
      </c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>
        <v>1.0</v>
      </c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/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/>
      <c r="C42" s="21">
        <v>1.0</v>
      </c>
      <c r="D42" s="21">
        <v>5.0</v>
      </c>
      <c r="E42" s="21">
        <v>1.0</v>
      </c>
      <c r="F42" s="21"/>
      <c r="G42" s="21"/>
      <c r="H42" s="21"/>
      <c r="I42" s="21"/>
      <c r="J42" s="21"/>
      <c r="K42" s="21"/>
      <c r="L42" s="21"/>
      <c r="M42" s="21">
        <v>2.0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6.0</v>
      </c>
      <c r="C44" s="21">
        <v>6.0</v>
      </c>
      <c r="D44" s="21">
        <v>6.0</v>
      </c>
      <c r="E44" s="21">
        <v>1.0</v>
      </c>
      <c r="F44" s="21"/>
      <c r="G44" s="21"/>
      <c r="H44" s="21"/>
      <c r="I44" s="21">
        <v>2.0</v>
      </c>
      <c r="J44" s="21"/>
      <c r="K44" s="21"/>
      <c r="L44" s="21">
        <v>2.0</v>
      </c>
      <c r="M44" s="21">
        <v>6.0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8</v>
      </c>
      <c r="C46" s="4">
        <f t="shared" si="5"/>
        <v>12</v>
      </c>
      <c r="D46" s="4">
        <f t="shared" si="5"/>
        <v>20</v>
      </c>
      <c r="E46" s="4">
        <f t="shared" si="5"/>
        <v>8</v>
      </c>
      <c r="F46" s="4">
        <f t="shared" si="5"/>
        <v>0</v>
      </c>
      <c r="G46" s="4">
        <f t="shared" si="5"/>
        <v>0</v>
      </c>
      <c r="H46" s="4">
        <f t="shared" si="5"/>
        <v>0</v>
      </c>
      <c r="I46" s="4">
        <f t="shared" si="5"/>
        <v>2</v>
      </c>
      <c r="J46" s="4">
        <f t="shared" si="5"/>
        <v>0</v>
      </c>
      <c r="K46" s="4">
        <f t="shared" si="5"/>
        <v>0</v>
      </c>
      <c r="L46" s="4">
        <f t="shared" si="5"/>
        <v>2</v>
      </c>
      <c r="M46" s="4">
        <f t="shared" si="5"/>
        <v>9</v>
      </c>
      <c r="N46" s="13">
        <f>SUM(B46:M46)</f>
        <v>61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8.0</v>
      </c>
      <c r="C3" s="8">
        <v>5.0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13</v>
      </c>
      <c r="P3" s="10">
        <f t="shared" ref="P3:P11" si="2">O3/$O$12</f>
        <v>0.1413043478</v>
      </c>
    </row>
    <row r="4" ht="14.25" customHeight="1">
      <c r="A4" s="27" t="s">
        <v>96</v>
      </c>
      <c r="B4" s="8">
        <v>4.0</v>
      </c>
      <c r="C4" s="8">
        <v>9.0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13</v>
      </c>
      <c r="P4" s="10">
        <f t="shared" si="2"/>
        <v>0.1413043478</v>
      </c>
    </row>
    <row r="5" ht="14.25" customHeight="1">
      <c r="A5" s="7" t="s">
        <v>21</v>
      </c>
      <c r="B5" s="8">
        <v>4.0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4</v>
      </c>
      <c r="P5" s="10">
        <f t="shared" si="2"/>
        <v>0.04347826087</v>
      </c>
    </row>
    <row r="6" ht="14.25" customHeight="1">
      <c r="A6" s="7" t="s">
        <v>28</v>
      </c>
      <c r="B6" s="8">
        <v>8.0</v>
      </c>
      <c r="C6" s="8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9</v>
      </c>
      <c r="P6" s="10">
        <f t="shared" si="2"/>
        <v>0.09782608696</v>
      </c>
    </row>
    <row r="7" ht="14.25" customHeight="1">
      <c r="A7" s="7" t="s">
        <v>32</v>
      </c>
      <c r="B7" s="8">
        <v>8.0</v>
      </c>
      <c r="C7" s="8">
        <v>3.0</v>
      </c>
      <c r="D7" s="8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12</v>
      </c>
      <c r="P7" s="10">
        <f t="shared" si="2"/>
        <v>0.1304347826</v>
      </c>
    </row>
    <row r="8" ht="14.25" customHeight="1">
      <c r="A8" s="7" t="s">
        <v>33</v>
      </c>
      <c r="B8" s="8">
        <v>8.0</v>
      </c>
      <c r="C8" s="8">
        <v>5.0</v>
      </c>
      <c r="D8" s="8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14</v>
      </c>
      <c r="P8" s="10">
        <f t="shared" si="2"/>
        <v>0.152173913</v>
      </c>
    </row>
    <row r="9" ht="14.25" customHeight="1">
      <c r="A9" s="7" t="s">
        <v>26</v>
      </c>
      <c r="B9" s="8">
        <v>5.0</v>
      </c>
      <c r="C9" s="8">
        <v>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8</v>
      </c>
      <c r="P9" s="10">
        <f t="shared" si="2"/>
        <v>0.08695652174</v>
      </c>
    </row>
    <row r="10" ht="14.25" customHeight="1">
      <c r="A10" s="7" t="s">
        <v>25</v>
      </c>
      <c r="B10" s="8">
        <v>6.0</v>
      </c>
      <c r="C10" s="8">
        <v>2.0</v>
      </c>
      <c r="D10" s="8">
        <v>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10</v>
      </c>
      <c r="P10" s="10">
        <f t="shared" si="2"/>
        <v>0.1086956522</v>
      </c>
    </row>
    <row r="11" ht="14.25" customHeight="1">
      <c r="A11" s="28" t="s">
        <v>19</v>
      </c>
      <c r="B11" s="29">
        <v>6.0</v>
      </c>
      <c r="C11" s="29">
        <v>3.0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>
        <f t="shared" si="1"/>
        <v>9</v>
      </c>
      <c r="P11" s="31">
        <f t="shared" si="2"/>
        <v>0.09782608696</v>
      </c>
    </row>
    <row r="12" ht="14.25" customHeight="1">
      <c r="A12" s="4" t="s">
        <v>34</v>
      </c>
      <c r="B12" s="11">
        <f t="shared" ref="B12:O12" si="3">SUM(B3:B11)</f>
        <v>57</v>
      </c>
      <c r="C12" s="11">
        <f t="shared" si="3"/>
        <v>31</v>
      </c>
      <c r="D12" s="11">
        <f t="shared" si="3"/>
        <v>4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0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92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4" t="s">
        <v>42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29</v>
      </c>
      <c r="C16" s="17">
        <f t="shared" si="4"/>
        <v>20</v>
      </c>
      <c r="D16" s="17">
        <f t="shared" si="4"/>
        <v>20</v>
      </c>
      <c r="E16" s="17">
        <f t="shared" si="4"/>
        <v>3</v>
      </c>
      <c r="F16" s="25">
        <f t="shared" si="4"/>
        <v>0</v>
      </c>
      <c r="G16" s="17">
        <f t="shared" si="4"/>
        <v>5</v>
      </c>
      <c r="H16" s="17">
        <f t="shared" si="4"/>
        <v>0</v>
      </c>
      <c r="I16" s="25">
        <f t="shared" si="4"/>
        <v>0</v>
      </c>
      <c r="J16" s="25">
        <f t="shared" si="4"/>
        <v>3</v>
      </c>
      <c r="K16" s="25">
        <f t="shared" si="4"/>
        <v>0</v>
      </c>
      <c r="L16" s="25">
        <f t="shared" si="4"/>
        <v>3</v>
      </c>
      <c r="M16" s="17">
        <f t="shared" si="4"/>
        <v>9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>
        <v>1.0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>
        <v>1.0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>
        <v>1.0</v>
      </c>
      <c r="D26" s="21"/>
      <c r="E26" s="21"/>
      <c r="F26" s="21"/>
      <c r="G26" s="21"/>
      <c r="H26" s="21"/>
      <c r="I26" s="21"/>
      <c r="J26" s="21"/>
      <c r="K26" s="21"/>
      <c r="L26" s="21">
        <v>1.0</v>
      </c>
      <c r="M26" s="21">
        <v>2.0</v>
      </c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>
        <v>2.0</v>
      </c>
      <c r="C28" s="21"/>
      <c r="D28" s="21"/>
      <c r="E28" s="21"/>
      <c r="F28" s="21"/>
      <c r="G28" s="21"/>
      <c r="H28" s="21"/>
      <c r="I28" s="21"/>
      <c r="J28" s="21"/>
      <c r="K28" s="21"/>
      <c r="L28" s="21">
        <v>1.0</v>
      </c>
      <c r="M28" s="21">
        <v>1.0</v>
      </c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2.0</v>
      </c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>
        <v>3.0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>
        <v>1.0</v>
      </c>
      <c r="C35" s="21">
        <v>3.0</v>
      </c>
      <c r="D35" s="21">
        <v>1.0</v>
      </c>
      <c r="E35" s="21"/>
      <c r="F35" s="21"/>
      <c r="G35" s="21"/>
      <c r="H35" s="21"/>
      <c r="I35" s="21"/>
      <c r="J35" s="21">
        <v>1.0</v>
      </c>
      <c r="K35" s="21"/>
      <c r="L35" s="21"/>
      <c r="M35" s="21"/>
      <c r="N35" s="13"/>
      <c r="O35" s="13"/>
      <c r="P35" s="13"/>
    </row>
    <row r="36" ht="14.25" customHeight="1">
      <c r="A36" s="21" t="s">
        <v>63</v>
      </c>
      <c r="B36" s="21">
        <v>2.0</v>
      </c>
      <c r="C36" s="21">
        <v>3.0</v>
      </c>
      <c r="D36" s="21">
        <v>5.0</v>
      </c>
      <c r="E36" s="21">
        <v>1.0</v>
      </c>
      <c r="F36" s="21"/>
      <c r="G36" s="21">
        <v>1.0</v>
      </c>
      <c r="H36" s="21"/>
      <c r="I36" s="21"/>
      <c r="J36" s="21"/>
      <c r="K36" s="21"/>
      <c r="L36" s="21"/>
      <c r="M36" s="21">
        <v>2.0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>
        <v>7.0</v>
      </c>
      <c r="C40" s="21"/>
      <c r="D40" s="21">
        <v>1.0</v>
      </c>
      <c r="E40" s="21">
        <v>1.0</v>
      </c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67</v>
      </c>
      <c r="B41" s="21"/>
      <c r="C41" s="21">
        <v>1.0</v>
      </c>
      <c r="D41" s="21">
        <v>4.0</v>
      </c>
      <c r="E41" s="21"/>
      <c r="F41" s="21"/>
      <c r="G41" s="21">
        <v>2.0</v>
      </c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68</v>
      </c>
      <c r="B42" s="21">
        <v>1.0</v>
      </c>
      <c r="C42" s="21">
        <v>1.0</v>
      </c>
      <c r="D42" s="21">
        <v>1.0</v>
      </c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10.0</v>
      </c>
      <c r="C43" s="21">
        <v>11.0</v>
      </c>
      <c r="D43" s="21">
        <v>6.0</v>
      </c>
      <c r="E43" s="21"/>
      <c r="F43" s="21"/>
      <c r="G43" s="21">
        <v>2.0</v>
      </c>
      <c r="H43" s="21"/>
      <c r="I43" s="21"/>
      <c r="J43" s="21">
        <v>2.0</v>
      </c>
      <c r="K43" s="21"/>
      <c r="L43" s="21">
        <v>1.0</v>
      </c>
      <c r="M43" s="21">
        <v>4.0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29</v>
      </c>
      <c r="C45" s="4">
        <f t="shared" si="5"/>
        <v>20</v>
      </c>
      <c r="D45" s="4">
        <f t="shared" si="5"/>
        <v>20</v>
      </c>
      <c r="E45" s="4">
        <f t="shared" si="5"/>
        <v>3</v>
      </c>
      <c r="F45" s="4">
        <f t="shared" si="5"/>
        <v>0</v>
      </c>
      <c r="G45" s="4">
        <f t="shared" si="5"/>
        <v>5</v>
      </c>
      <c r="H45" s="4">
        <f t="shared" si="5"/>
        <v>0</v>
      </c>
      <c r="I45" s="4">
        <f t="shared" si="5"/>
        <v>0</v>
      </c>
      <c r="J45" s="4">
        <f t="shared" si="5"/>
        <v>3</v>
      </c>
      <c r="K45" s="4">
        <f t="shared" si="5"/>
        <v>0</v>
      </c>
      <c r="L45" s="4">
        <f t="shared" si="5"/>
        <v>3</v>
      </c>
      <c r="M45" s="4">
        <f t="shared" si="5"/>
        <v>9</v>
      </c>
      <c r="N45" s="13">
        <f>SUM(B45:M45)</f>
        <v>92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9.57"/>
    <col customWidth="1" min="5" max="5" width="12.14"/>
    <col customWidth="1" min="6" max="6" width="13.29"/>
    <col customWidth="1" min="7" max="7" width="12.14"/>
    <col customWidth="1" min="8" max="8" width="12.29"/>
    <col customWidth="1" min="9" max="10" width="8.71"/>
    <col customWidth="1" min="11" max="11" width="12.71"/>
    <col customWidth="1" min="12" max="26" width="8.71"/>
  </cols>
  <sheetData>
    <row r="1" ht="14.25" customHeight="1"/>
    <row r="2" ht="14.25" customHeight="1"/>
    <row r="3" ht="14.25" customHeight="1"/>
    <row r="4" ht="14.25" customHeight="1">
      <c r="A4" s="1" t="s">
        <v>81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ht="14.25" customHeight="1">
      <c r="A5" s="4" t="s">
        <v>82</v>
      </c>
      <c r="B5" s="4" t="s">
        <v>90</v>
      </c>
      <c r="C5" s="4" t="s">
        <v>2</v>
      </c>
      <c r="D5" s="4" t="s">
        <v>5</v>
      </c>
      <c r="E5" s="4" t="s">
        <v>7</v>
      </c>
      <c r="F5" s="4" t="s">
        <v>11</v>
      </c>
      <c r="G5" s="4" t="s">
        <v>9</v>
      </c>
      <c r="H5" s="4"/>
      <c r="I5" s="4"/>
      <c r="J5" s="4"/>
      <c r="K5" s="4"/>
      <c r="L5" s="4"/>
      <c r="M5" s="4"/>
      <c r="N5" s="4"/>
      <c r="O5" s="5" t="s">
        <v>14</v>
      </c>
      <c r="P5" s="6"/>
    </row>
    <row r="6" ht="14.25" customHeight="1">
      <c r="A6" s="7" t="s">
        <v>17</v>
      </c>
      <c r="B6" s="8">
        <v>10.0</v>
      </c>
      <c r="C6" s="8">
        <v>2.0</v>
      </c>
      <c r="D6" s="8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ref="O6:O14" si="1">B6+C6+D6+E6+F6+G6+H6+I6+J6+K6+L6</f>
        <v>13</v>
      </c>
      <c r="P6" s="10">
        <f t="shared" ref="P6:P14" si="2">O6/$O$12</f>
        <v>1.444444444</v>
      </c>
    </row>
    <row r="7" ht="14.25" customHeight="1">
      <c r="A7" s="27" t="s">
        <v>96</v>
      </c>
      <c r="B7" s="8">
        <v>5.0</v>
      </c>
      <c r="C7" s="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7</v>
      </c>
      <c r="P7" s="10">
        <f t="shared" si="2"/>
        <v>0.7777777778</v>
      </c>
    </row>
    <row r="8" ht="14.25" customHeight="1">
      <c r="A8" s="7" t="s">
        <v>21</v>
      </c>
      <c r="B8" s="8">
        <v>7.0</v>
      </c>
      <c r="C8" s="8">
        <v>1.0</v>
      </c>
      <c r="D8" s="8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9</v>
      </c>
      <c r="P8" s="10">
        <f t="shared" si="2"/>
        <v>1</v>
      </c>
    </row>
    <row r="9" ht="14.25" customHeight="1">
      <c r="A9" s="7" t="s">
        <v>28</v>
      </c>
      <c r="B9" s="8">
        <v>3.0</v>
      </c>
      <c r="C9" s="8">
        <v>3.0</v>
      </c>
      <c r="D9" s="8">
        <v>1.0</v>
      </c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>
        <f t="shared" si="2"/>
        <v>0.7777777778</v>
      </c>
    </row>
    <row r="10" ht="14.25" customHeight="1">
      <c r="A10" s="7" t="s">
        <v>32</v>
      </c>
      <c r="B10" s="8">
        <v>6.0</v>
      </c>
      <c r="C10" s="8">
        <v>1.0</v>
      </c>
      <c r="D10" s="8"/>
      <c r="E10" s="8"/>
      <c r="F10" s="8"/>
      <c r="G10" s="8">
        <v>2.0</v>
      </c>
      <c r="H10" s="8"/>
      <c r="I10" s="8"/>
      <c r="J10" s="8"/>
      <c r="K10" s="8"/>
      <c r="L10" s="8"/>
      <c r="M10" s="8"/>
      <c r="N10" s="8"/>
      <c r="O10" s="9">
        <f t="shared" si="1"/>
        <v>9</v>
      </c>
      <c r="P10" s="10">
        <f t="shared" si="2"/>
        <v>1</v>
      </c>
    </row>
    <row r="11" ht="14.25" customHeight="1">
      <c r="A11" s="7" t="s">
        <v>33</v>
      </c>
      <c r="B11" s="8">
        <v>4.0</v>
      </c>
      <c r="C11" s="8">
        <v>3.0</v>
      </c>
      <c r="D11" s="8">
        <v>1.0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8</v>
      </c>
      <c r="P11" s="10">
        <f t="shared" si="2"/>
        <v>0.8888888889</v>
      </c>
    </row>
    <row r="12" ht="14.25" customHeight="1">
      <c r="A12" s="7" t="s">
        <v>26</v>
      </c>
      <c r="B12" s="8">
        <v>7.0</v>
      </c>
      <c r="C12" s="8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9</v>
      </c>
      <c r="P12" s="10">
        <f t="shared" si="2"/>
        <v>1</v>
      </c>
    </row>
    <row r="13" ht="14.25" customHeight="1">
      <c r="A13" s="7" t="s">
        <v>25</v>
      </c>
      <c r="B13" s="8">
        <v>5.0</v>
      </c>
      <c r="C13" s="8">
        <v>1.0</v>
      </c>
      <c r="D13" s="8"/>
      <c r="E13" s="8"/>
      <c r="F13" s="8">
        <v>1.0</v>
      </c>
      <c r="G13" s="8"/>
      <c r="H13" s="8"/>
      <c r="I13" s="8"/>
      <c r="J13" s="8"/>
      <c r="K13" s="8"/>
      <c r="L13" s="8"/>
      <c r="M13" s="8"/>
      <c r="N13" s="8"/>
      <c r="O13" s="9">
        <f t="shared" si="1"/>
        <v>7</v>
      </c>
      <c r="P13" s="10">
        <f t="shared" si="2"/>
        <v>0.7777777778</v>
      </c>
    </row>
    <row r="14" ht="14.25" customHeight="1">
      <c r="A14" s="28" t="s">
        <v>19</v>
      </c>
      <c r="B14" s="29">
        <v>5.0</v>
      </c>
      <c r="C14" s="29">
        <v>2.0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>
        <f t="shared" si="1"/>
        <v>7</v>
      </c>
      <c r="P14" s="31">
        <f t="shared" si="2"/>
        <v>0.7777777778</v>
      </c>
    </row>
    <row r="15" ht="14.25" customHeight="1">
      <c r="A15" s="4" t="s">
        <v>34</v>
      </c>
      <c r="B15" s="11">
        <f t="shared" ref="B15:O15" si="3">SUM(B6:B14)</f>
        <v>52</v>
      </c>
      <c r="C15" s="11">
        <f t="shared" si="3"/>
        <v>17</v>
      </c>
      <c r="D15" s="11">
        <f t="shared" si="3"/>
        <v>4</v>
      </c>
      <c r="E15" s="11">
        <f t="shared" si="3"/>
        <v>0</v>
      </c>
      <c r="F15" s="11">
        <f t="shared" si="3"/>
        <v>1</v>
      </c>
      <c r="G15" s="11">
        <f t="shared" si="3"/>
        <v>2</v>
      </c>
      <c r="H15" s="11">
        <f t="shared" si="3"/>
        <v>0</v>
      </c>
      <c r="I15" s="11">
        <f t="shared" si="3"/>
        <v>0</v>
      </c>
      <c r="J15" s="11">
        <f t="shared" si="3"/>
        <v>0</v>
      </c>
      <c r="K15" s="11">
        <f t="shared" si="3"/>
        <v>0</v>
      </c>
      <c r="L15" s="11">
        <f t="shared" si="3"/>
        <v>0</v>
      </c>
      <c r="M15" s="11">
        <f t="shared" si="3"/>
        <v>0</v>
      </c>
      <c r="N15" s="11">
        <f t="shared" si="3"/>
        <v>0</v>
      </c>
      <c r="O15" s="11">
        <f t="shared" si="3"/>
        <v>76</v>
      </c>
      <c r="P15" s="12">
        <f>SUM(P5:P14)</f>
        <v>8.444444444</v>
      </c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4.25" customHeight="1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  <c r="F18" s="15" t="s">
        <v>40</v>
      </c>
      <c r="G18" s="4" t="s">
        <v>41</v>
      </c>
      <c r="H18" s="4" t="s">
        <v>42</v>
      </c>
      <c r="I18" s="15" t="s">
        <v>43</v>
      </c>
      <c r="J18" s="15" t="s">
        <v>44</v>
      </c>
      <c r="K18" s="15" t="s">
        <v>45</v>
      </c>
      <c r="L18" s="15" t="s">
        <v>46</v>
      </c>
      <c r="M18" s="4" t="s">
        <v>47</v>
      </c>
      <c r="N18" s="13"/>
      <c r="O18" s="13"/>
      <c r="P18" s="13"/>
    </row>
    <row r="19" ht="14.25" customHeight="1">
      <c r="A19" s="16" t="s">
        <v>14</v>
      </c>
      <c r="B19" s="17">
        <f t="shared" ref="B19:M19" si="4">B48</f>
        <v>12</v>
      </c>
      <c r="C19" s="17">
        <f t="shared" si="4"/>
        <v>16</v>
      </c>
      <c r="D19" s="17">
        <f t="shared" si="4"/>
        <v>23</v>
      </c>
      <c r="E19" s="17">
        <f t="shared" si="4"/>
        <v>6</v>
      </c>
      <c r="F19" s="25">
        <f t="shared" si="4"/>
        <v>0</v>
      </c>
      <c r="G19" s="17">
        <f t="shared" si="4"/>
        <v>0</v>
      </c>
      <c r="H19" s="17">
        <f t="shared" si="4"/>
        <v>3</v>
      </c>
      <c r="I19" s="25">
        <f t="shared" si="4"/>
        <v>1</v>
      </c>
      <c r="J19" s="25">
        <f t="shared" si="4"/>
        <v>2</v>
      </c>
      <c r="K19" s="25">
        <f t="shared" si="4"/>
        <v>0</v>
      </c>
      <c r="L19" s="25">
        <f t="shared" si="4"/>
        <v>5</v>
      </c>
      <c r="M19" s="17">
        <f t="shared" si="4"/>
        <v>8</v>
      </c>
      <c r="N19" s="13"/>
      <c r="O19" s="13"/>
      <c r="P19" s="13"/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13"/>
      <c r="O20" s="13"/>
      <c r="P20" s="13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51</v>
      </c>
      <c r="B26" s="22"/>
      <c r="C26" s="21"/>
      <c r="D26" s="21"/>
      <c r="E26" s="21"/>
      <c r="F26" s="21"/>
      <c r="G26" s="21"/>
      <c r="H26" s="21"/>
      <c r="I26" s="21"/>
      <c r="J26" s="21">
        <v>1.0</v>
      </c>
      <c r="K26" s="21"/>
      <c r="L26" s="21"/>
      <c r="M26" s="21"/>
      <c r="N26" s="13"/>
      <c r="O26" s="13"/>
      <c r="P26" s="13"/>
    </row>
    <row r="27" ht="14.25" customHeight="1">
      <c r="A27" s="21" t="s">
        <v>52</v>
      </c>
      <c r="B27" s="21"/>
      <c r="C27" s="21"/>
      <c r="D27" s="21">
        <v>1.0</v>
      </c>
      <c r="E27" s="21"/>
      <c r="F27" s="21"/>
      <c r="G27" s="21"/>
      <c r="H27" s="21"/>
      <c r="I27" s="21"/>
      <c r="J27" s="21"/>
      <c r="K27" s="21"/>
      <c r="L27" s="21"/>
      <c r="M27" s="21">
        <v>1.0</v>
      </c>
      <c r="N27" s="13"/>
      <c r="O27" s="13"/>
      <c r="P27" s="13"/>
    </row>
    <row r="28" ht="14.25" customHeight="1">
      <c r="A28" s="21" t="s">
        <v>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>
        <v>2.0</v>
      </c>
      <c r="M28" s="21"/>
      <c r="N28" s="13"/>
      <c r="O28" s="13"/>
      <c r="P28" s="13"/>
    </row>
    <row r="29" ht="14.25" customHeight="1">
      <c r="A29" s="21" t="s">
        <v>54</v>
      </c>
      <c r="B29" s="21"/>
      <c r="C29" s="21"/>
      <c r="D29" s="21">
        <v>2.0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56</v>
      </c>
      <c r="B31" s="21">
        <v>2.0</v>
      </c>
      <c r="C31" s="21">
        <v>1.0</v>
      </c>
      <c r="D31" s="21">
        <v>1.0</v>
      </c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57</v>
      </c>
      <c r="B32" s="21"/>
      <c r="C32" s="21">
        <v>2.0</v>
      </c>
      <c r="D32" s="21">
        <v>4.0</v>
      </c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58</v>
      </c>
      <c r="B33" s="21"/>
      <c r="C33" s="21"/>
      <c r="D33" s="21">
        <v>1.0</v>
      </c>
      <c r="E33" s="21">
        <v>1.0</v>
      </c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60</v>
      </c>
      <c r="B35" s="21"/>
      <c r="C35" s="21"/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62</v>
      </c>
      <c r="B38" s="21">
        <v>1.0</v>
      </c>
      <c r="C38" s="21">
        <v>2.0</v>
      </c>
      <c r="D38" s="21"/>
      <c r="E38" s="21">
        <v>5.0</v>
      </c>
      <c r="F38" s="21"/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4.25" customHeight="1">
      <c r="A39" s="21" t="s">
        <v>63</v>
      </c>
      <c r="B39" s="21"/>
      <c r="C39" s="21">
        <v>1.0</v>
      </c>
      <c r="D39" s="21">
        <v>4.0</v>
      </c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65</v>
      </c>
      <c r="B41" s="21"/>
      <c r="C41" s="21">
        <v>1.0</v>
      </c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66</v>
      </c>
      <c r="B43" s="21">
        <v>2.0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>
        <v>1.0</v>
      </c>
      <c r="N43" s="13"/>
      <c r="O43" s="13"/>
      <c r="P43" s="13"/>
    </row>
    <row r="44" ht="14.25" customHeight="1">
      <c r="A44" s="21" t="s">
        <v>67</v>
      </c>
      <c r="B44" s="21">
        <v>1.0</v>
      </c>
      <c r="C44" s="21"/>
      <c r="D44" s="21">
        <v>2.0</v>
      </c>
      <c r="E44" s="21"/>
      <c r="F44" s="21"/>
      <c r="G44" s="21"/>
      <c r="H44" s="21"/>
      <c r="I44" s="21"/>
      <c r="J44" s="21"/>
      <c r="K44" s="21"/>
      <c r="L44" s="21">
        <v>1.0</v>
      </c>
      <c r="M44" s="21"/>
      <c r="N44" s="13"/>
      <c r="O44" s="13"/>
      <c r="P44" s="13"/>
    </row>
    <row r="45" ht="14.25" customHeight="1">
      <c r="A45" s="21" t="s">
        <v>68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21" t="s">
        <v>69</v>
      </c>
      <c r="B46" s="21">
        <v>6.0</v>
      </c>
      <c r="C46" s="21">
        <v>9.0</v>
      </c>
      <c r="D46" s="21">
        <v>6.0</v>
      </c>
      <c r="E46" s="21"/>
      <c r="F46" s="21"/>
      <c r="G46" s="21"/>
      <c r="H46" s="21">
        <v>3.0</v>
      </c>
      <c r="I46" s="21">
        <v>1.0</v>
      </c>
      <c r="J46" s="21">
        <v>1.0</v>
      </c>
      <c r="K46" s="21"/>
      <c r="L46" s="21">
        <v>1.0</v>
      </c>
      <c r="M46" s="21">
        <v>6.0</v>
      </c>
      <c r="N46" s="13"/>
      <c r="O46" s="13"/>
      <c r="P46" s="13"/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  <c r="O47" s="13"/>
      <c r="P47" s="13"/>
    </row>
    <row r="48" ht="14.25" customHeight="1">
      <c r="A48" s="4" t="s">
        <v>14</v>
      </c>
      <c r="B48" s="4">
        <f t="shared" ref="B48:M48" si="5">SUM(B21:B47)</f>
        <v>12</v>
      </c>
      <c r="C48" s="4">
        <f t="shared" si="5"/>
        <v>16</v>
      </c>
      <c r="D48" s="4">
        <f t="shared" si="5"/>
        <v>23</v>
      </c>
      <c r="E48" s="4">
        <f t="shared" si="5"/>
        <v>6</v>
      </c>
      <c r="F48" s="4">
        <f t="shared" si="5"/>
        <v>0</v>
      </c>
      <c r="G48" s="4">
        <f t="shared" si="5"/>
        <v>0</v>
      </c>
      <c r="H48" s="4">
        <f t="shared" si="5"/>
        <v>3</v>
      </c>
      <c r="I48" s="4">
        <f t="shared" si="5"/>
        <v>1</v>
      </c>
      <c r="J48" s="4">
        <f t="shared" si="5"/>
        <v>2</v>
      </c>
      <c r="K48" s="4">
        <f t="shared" si="5"/>
        <v>0</v>
      </c>
      <c r="L48" s="4">
        <f t="shared" si="5"/>
        <v>5</v>
      </c>
      <c r="M48" s="4">
        <f t="shared" si="5"/>
        <v>8</v>
      </c>
      <c r="N48" s="13">
        <f>SUM(B48:M48)</f>
        <v>76</v>
      </c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P4"/>
    <mergeCell ref="A20:M20"/>
  </mergeCells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/>
      <c r="I2" s="4"/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10.0</v>
      </c>
      <c r="C3" s="8">
        <v>1.0</v>
      </c>
      <c r="D3" s="8">
        <v>1.0</v>
      </c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12</v>
      </c>
      <c r="P3" s="10">
        <f t="shared" ref="P3:P11" si="2">O3/$O$12</f>
        <v>0.1379310345</v>
      </c>
    </row>
    <row r="4" ht="14.25" customHeight="1">
      <c r="A4" s="27" t="s">
        <v>96</v>
      </c>
      <c r="B4" s="8">
        <v>7.0</v>
      </c>
      <c r="C4" s="8">
        <v>4.0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11</v>
      </c>
      <c r="P4" s="10">
        <f t="shared" si="2"/>
        <v>0.1264367816</v>
      </c>
    </row>
    <row r="5" ht="14.25" customHeight="1">
      <c r="A5" s="7" t="s">
        <v>21</v>
      </c>
      <c r="B5" s="8">
        <v>13.0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13</v>
      </c>
      <c r="P5" s="10">
        <f t="shared" si="2"/>
        <v>0.1494252874</v>
      </c>
    </row>
    <row r="6" ht="14.25" customHeight="1">
      <c r="A6" s="7" t="s">
        <v>28</v>
      </c>
      <c r="B6" s="8">
        <v>5.0</v>
      </c>
      <c r="C6" s="8"/>
      <c r="D6" s="8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6</v>
      </c>
      <c r="P6" s="10">
        <f t="shared" si="2"/>
        <v>0.06896551724</v>
      </c>
    </row>
    <row r="7" ht="14.25" customHeight="1">
      <c r="A7" s="7" t="s">
        <v>32</v>
      </c>
      <c r="B7" s="8">
        <v>10.0</v>
      </c>
      <c r="C7" s="8">
        <v>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14</v>
      </c>
      <c r="P7" s="10">
        <f t="shared" si="2"/>
        <v>0.1609195402</v>
      </c>
    </row>
    <row r="8" ht="14.25" customHeight="1">
      <c r="A8" s="7" t="s">
        <v>33</v>
      </c>
      <c r="B8" s="8">
        <v>11.0</v>
      </c>
      <c r="C8" s="8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12</v>
      </c>
      <c r="P8" s="10">
        <f t="shared" si="2"/>
        <v>0.1379310345</v>
      </c>
    </row>
    <row r="9" ht="14.25" customHeight="1">
      <c r="A9" s="7" t="s">
        <v>26</v>
      </c>
      <c r="B9" s="8">
        <v>7.0</v>
      </c>
      <c r="C9" s="8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9</v>
      </c>
      <c r="P9" s="10">
        <f t="shared" si="2"/>
        <v>0.1034482759</v>
      </c>
    </row>
    <row r="10" ht="14.25" customHeight="1">
      <c r="A10" s="7" t="s">
        <v>25</v>
      </c>
      <c r="B10" s="8">
        <v>3.0</v>
      </c>
      <c r="C10" s="8">
        <v>4.0</v>
      </c>
      <c r="D10" s="8"/>
      <c r="E10" s="8"/>
      <c r="F10" s="8">
        <v>1.0</v>
      </c>
      <c r="G10" s="8"/>
      <c r="H10" s="8"/>
      <c r="I10" s="8"/>
      <c r="J10" s="8"/>
      <c r="K10" s="8"/>
      <c r="L10" s="8"/>
      <c r="M10" s="8"/>
      <c r="N10" s="8"/>
      <c r="O10" s="9">
        <f t="shared" si="1"/>
        <v>8</v>
      </c>
      <c r="P10" s="10">
        <f t="shared" si="2"/>
        <v>0.09195402299</v>
      </c>
    </row>
    <row r="11" ht="14.25" customHeight="1">
      <c r="A11" s="28" t="s">
        <v>19</v>
      </c>
      <c r="B11" s="29">
        <v>1.0</v>
      </c>
      <c r="C11" s="29">
        <v>1.0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>
        <f t="shared" si="1"/>
        <v>2</v>
      </c>
      <c r="P11" s="31">
        <f t="shared" si="2"/>
        <v>0.02298850575</v>
      </c>
    </row>
    <row r="12" ht="14.25" customHeight="1">
      <c r="A12" s="4" t="s">
        <v>34</v>
      </c>
      <c r="B12" s="11">
        <f t="shared" ref="B12:O12" si="3">SUM(B3:B11)</f>
        <v>67</v>
      </c>
      <c r="C12" s="11">
        <f t="shared" si="3"/>
        <v>17</v>
      </c>
      <c r="D12" s="11">
        <f t="shared" si="3"/>
        <v>2</v>
      </c>
      <c r="E12" s="11">
        <f t="shared" si="3"/>
        <v>0</v>
      </c>
      <c r="F12" s="11">
        <f t="shared" si="3"/>
        <v>1</v>
      </c>
      <c r="G12" s="11">
        <f t="shared" si="3"/>
        <v>0</v>
      </c>
      <c r="H12" s="11">
        <f t="shared" si="3"/>
        <v>0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87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4" t="s">
        <v>42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17</v>
      </c>
      <c r="C16" s="17">
        <f t="shared" si="4"/>
        <v>15</v>
      </c>
      <c r="D16" s="17">
        <f t="shared" si="4"/>
        <v>20</v>
      </c>
      <c r="E16" s="17">
        <f t="shared" si="4"/>
        <v>10</v>
      </c>
      <c r="F16" s="25">
        <f t="shared" si="4"/>
        <v>0</v>
      </c>
      <c r="G16" s="17">
        <f t="shared" si="4"/>
        <v>0</v>
      </c>
      <c r="H16" s="17">
        <f t="shared" si="4"/>
        <v>0</v>
      </c>
      <c r="I16" s="25">
        <f t="shared" si="4"/>
        <v>2</v>
      </c>
      <c r="J16" s="25">
        <f t="shared" si="4"/>
        <v>1</v>
      </c>
      <c r="K16" s="25">
        <f t="shared" si="4"/>
        <v>0</v>
      </c>
      <c r="L16" s="25">
        <f t="shared" si="4"/>
        <v>4</v>
      </c>
      <c r="M16" s="17">
        <f t="shared" si="4"/>
        <v>18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/>
      <c r="D22" s="21">
        <v>1.0</v>
      </c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>
        <v>1.0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1.0</v>
      </c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>
        <v>1.0</v>
      </c>
      <c r="E26" s="21">
        <v>2.0</v>
      </c>
      <c r="F26" s="21"/>
      <c r="G26" s="21"/>
      <c r="H26" s="21"/>
      <c r="I26" s="21"/>
      <c r="J26" s="21"/>
      <c r="K26" s="21"/>
      <c r="L26" s="21"/>
      <c r="M26" s="21">
        <v>1.0</v>
      </c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57</v>
      </c>
      <c r="B29" s="21">
        <v>1.0</v>
      </c>
      <c r="C29" s="21"/>
      <c r="D29" s="21">
        <v>3.0</v>
      </c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>
        <v>3.0</v>
      </c>
      <c r="C30" s="21">
        <v>1.0</v>
      </c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>
        <v>1.0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>
        <v>1.0</v>
      </c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/>
      <c r="C35" s="21">
        <v>3.0</v>
      </c>
      <c r="D35" s="21">
        <v>3.0</v>
      </c>
      <c r="E35" s="21">
        <v>1.0</v>
      </c>
      <c r="F35" s="21"/>
      <c r="G35" s="21"/>
      <c r="H35" s="21"/>
      <c r="I35" s="21"/>
      <c r="J35" s="21"/>
      <c r="K35" s="21"/>
      <c r="L35" s="21">
        <v>1.0</v>
      </c>
      <c r="M35" s="21">
        <v>2.0</v>
      </c>
      <c r="N35" s="13"/>
      <c r="O35" s="13"/>
      <c r="P35" s="13"/>
    </row>
    <row r="36" ht="14.25" customHeight="1">
      <c r="A36" s="21" t="s">
        <v>63</v>
      </c>
      <c r="B36" s="21"/>
      <c r="C36" s="21">
        <v>1.0</v>
      </c>
      <c r="D36" s="21">
        <v>2.0</v>
      </c>
      <c r="E36" s="21"/>
      <c r="F36" s="21"/>
      <c r="G36" s="21"/>
      <c r="H36" s="21"/>
      <c r="I36" s="21"/>
      <c r="J36" s="21"/>
      <c r="K36" s="21"/>
      <c r="L36" s="21"/>
      <c r="M36" s="21">
        <v>3.0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>
        <v>1.0</v>
      </c>
      <c r="C40" s="21"/>
      <c r="D40" s="21">
        <v>1.0</v>
      </c>
      <c r="E40" s="21"/>
      <c r="F40" s="21"/>
      <c r="G40" s="21"/>
      <c r="H40" s="21"/>
      <c r="I40" s="21"/>
      <c r="J40" s="21"/>
      <c r="K40" s="21"/>
      <c r="L40" s="21">
        <v>1.0</v>
      </c>
      <c r="M40" s="21">
        <v>1.0</v>
      </c>
      <c r="N40" s="13"/>
      <c r="O40" s="13"/>
      <c r="P40" s="13"/>
    </row>
    <row r="41" ht="14.25" customHeight="1">
      <c r="A41" s="21" t="s">
        <v>67</v>
      </c>
      <c r="B41" s="21">
        <v>2.0</v>
      </c>
      <c r="C41" s="21"/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68</v>
      </c>
      <c r="B42" s="21">
        <v>1.0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7.0</v>
      </c>
      <c r="C43" s="21">
        <v>10.0</v>
      </c>
      <c r="D43" s="21">
        <v>7.0</v>
      </c>
      <c r="E43" s="21">
        <v>5.0</v>
      </c>
      <c r="F43" s="21"/>
      <c r="G43" s="21"/>
      <c r="H43" s="21"/>
      <c r="I43" s="21">
        <v>2.0</v>
      </c>
      <c r="J43" s="21">
        <v>1.0</v>
      </c>
      <c r="K43" s="21"/>
      <c r="L43" s="21">
        <v>2.0</v>
      </c>
      <c r="M43" s="21">
        <v>8.0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17</v>
      </c>
      <c r="C45" s="4">
        <f t="shared" si="5"/>
        <v>15</v>
      </c>
      <c r="D45" s="4">
        <f t="shared" si="5"/>
        <v>20</v>
      </c>
      <c r="E45" s="4">
        <f t="shared" si="5"/>
        <v>10</v>
      </c>
      <c r="F45" s="4">
        <f t="shared" si="5"/>
        <v>0</v>
      </c>
      <c r="G45" s="4">
        <f t="shared" si="5"/>
        <v>0</v>
      </c>
      <c r="H45" s="4">
        <f t="shared" si="5"/>
        <v>0</v>
      </c>
      <c r="I45" s="4">
        <f t="shared" si="5"/>
        <v>2</v>
      </c>
      <c r="J45" s="4">
        <f t="shared" si="5"/>
        <v>1</v>
      </c>
      <c r="K45" s="4">
        <f t="shared" si="5"/>
        <v>0</v>
      </c>
      <c r="L45" s="4">
        <f t="shared" si="5"/>
        <v>4</v>
      </c>
      <c r="M45" s="4">
        <f t="shared" si="5"/>
        <v>18</v>
      </c>
      <c r="N45" s="13">
        <f>SUM(B45:M45)</f>
        <v>87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7" width="8.71"/>
    <col customWidth="1" min="8" max="8" width="11.71"/>
    <col customWidth="1" min="9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/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6.0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6</v>
      </c>
      <c r="P3" s="10">
        <f t="shared" ref="P3:P11" si="2">O3/$O$12</f>
        <v>0.09523809524</v>
      </c>
    </row>
    <row r="4" ht="14.25" customHeight="1">
      <c r="A4" s="27" t="s">
        <v>96</v>
      </c>
      <c r="B4" s="8">
        <v>6.0</v>
      </c>
      <c r="C4" s="8">
        <v>2.0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8</v>
      </c>
      <c r="P4" s="10">
        <f t="shared" si="2"/>
        <v>0.126984127</v>
      </c>
    </row>
    <row r="5" ht="14.25" customHeight="1">
      <c r="A5" s="7" t="s">
        <v>21</v>
      </c>
      <c r="B5" s="8">
        <v>8.0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8</v>
      </c>
      <c r="P5" s="10">
        <f t="shared" si="2"/>
        <v>0.126984127</v>
      </c>
    </row>
    <row r="6" ht="14.25" customHeight="1">
      <c r="A6" s="7" t="s">
        <v>28</v>
      </c>
      <c r="B6" s="8">
        <v>6.0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6</v>
      </c>
      <c r="P6" s="10">
        <f t="shared" si="2"/>
        <v>0.09523809524</v>
      </c>
    </row>
    <row r="7" ht="14.25" customHeight="1">
      <c r="A7" s="7" t="s">
        <v>32</v>
      </c>
      <c r="B7" s="8">
        <v>8.0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8</v>
      </c>
      <c r="P7" s="10">
        <f t="shared" si="2"/>
        <v>0.126984127</v>
      </c>
    </row>
    <row r="8" ht="14.25" customHeight="1">
      <c r="A8" s="7" t="s">
        <v>33</v>
      </c>
      <c r="B8" s="8">
        <v>5.0</v>
      </c>
      <c r="C8" s="8">
        <v>1.0</v>
      </c>
      <c r="D8" s="8"/>
      <c r="E8" s="8"/>
      <c r="F8" s="8"/>
      <c r="G8" s="8">
        <v>1.0</v>
      </c>
      <c r="H8" s="8"/>
      <c r="I8" s="8"/>
      <c r="J8" s="8"/>
      <c r="K8" s="8"/>
      <c r="L8" s="8"/>
      <c r="M8" s="8"/>
      <c r="N8" s="8"/>
      <c r="O8" s="9">
        <f t="shared" si="1"/>
        <v>7</v>
      </c>
      <c r="P8" s="10">
        <f t="shared" si="2"/>
        <v>0.1111111111</v>
      </c>
    </row>
    <row r="9" ht="14.25" customHeight="1">
      <c r="A9" s="7" t="s">
        <v>26</v>
      </c>
      <c r="B9" s="8">
        <v>6.0</v>
      </c>
      <c r="C9" s="8">
        <v>3.0</v>
      </c>
      <c r="D9" s="8"/>
      <c r="E9" s="8"/>
      <c r="F9" s="8"/>
      <c r="G9" s="8"/>
      <c r="H9" s="8"/>
      <c r="I9" s="8">
        <v>1.0</v>
      </c>
      <c r="J9" s="8"/>
      <c r="K9" s="8"/>
      <c r="L9" s="8"/>
      <c r="M9" s="8"/>
      <c r="N9" s="8"/>
      <c r="O9" s="9">
        <f t="shared" si="1"/>
        <v>10</v>
      </c>
      <c r="P9" s="10">
        <f t="shared" si="2"/>
        <v>0.1587301587</v>
      </c>
    </row>
    <row r="10" ht="14.25" customHeight="1">
      <c r="A10" s="7" t="s">
        <v>25</v>
      </c>
      <c r="B10" s="8">
        <v>5.0</v>
      </c>
      <c r="C10" s="8">
        <v>1.0</v>
      </c>
      <c r="D10" s="8"/>
      <c r="E10" s="8"/>
      <c r="F10" s="8"/>
      <c r="G10" s="8">
        <v>1.0</v>
      </c>
      <c r="H10" s="8"/>
      <c r="I10" s="8"/>
      <c r="J10" s="8"/>
      <c r="K10" s="8"/>
      <c r="L10" s="8"/>
      <c r="M10" s="8"/>
      <c r="N10" s="8"/>
      <c r="O10" s="9">
        <f t="shared" si="1"/>
        <v>7</v>
      </c>
      <c r="P10" s="10">
        <f t="shared" si="2"/>
        <v>0.1111111111</v>
      </c>
    </row>
    <row r="11" ht="14.25" customHeight="1">
      <c r="A11" s="28" t="s">
        <v>19</v>
      </c>
      <c r="B11" s="29">
        <v>1.0</v>
      </c>
      <c r="C11" s="29"/>
      <c r="D11" s="29"/>
      <c r="E11" s="29"/>
      <c r="F11" s="29"/>
      <c r="G11" s="29">
        <v>1.0</v>
      </c>
      <c r="H11" s="29">
        <v>1.0</v>
      </c>
      <c r="I11" s="29"/>
      <c r="J11" s="29"/>
      <c r="K11" s="29"/>
      <c r="L11" s="29"/>
      <c r="M11" s="29"/>
      <c r="N11" s="29"/>
      <c r="O11" s="30">
        <f t="shared" si="1"/>
        <v>3</v>
      </c>
      <c r="P11" s="31">
        <f t="shared" si="2"/>
        <v>0.04761904762</v>
      </c>
    </row>
    <row r="12" ht="14.25" customHeight="1">
      <c r="A12" s="4" t="s">
        <v>34</v>
      </c>
      <c r="B12" s="11">
        <f t="shared" ref="B12:O12" si="3">SUM(B3:B11)</f>
        <v>51</v>
      </c>
      <c r="C12" s="11">
        <f t="shared" si="3"/>
        <v>7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3</v>
      </c>
      <c r="H12" s="11">
        <f t="shared" si="3"/>
        <v>1</v>
      </c>
      <c r="I12" s="11">
        <f t="shared" si="3"/>
        <v>1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63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4" t="s">
        <v>42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10</v>
      </c>
      <c r="C16" s="17">
        <f t="shared" si="4"/>
        <v>9</v>
      </c>
      <c r="D16" s="17">
        <f t="shared" si="4"/>
        <v>20</v>
      </c>
      <c r="E16" s="17">
        <f t="shared" si="4"/>
        <v>6</v>
      </c>
      <c r="F16" s="25">
        <f t="shared" si="4"/>
        <v>0</v>
      </c>
      <c r="G16" s="17">
        <f t="shared" si="4"/>
        <v>2</v>
      </c>
      <c r="H16" s="17">
        <f t="shared" si="4"/>
        <v>1</v>
      </c>
      <c r="I16" s="25">
        <f t="shared" si="4"/>
        <v>1</v>
      </c>
      <c r="J16" s="25">
        <f t="shared" si="4"/>
        <v>0</v>
      </c>
      <c r="K16" s="25">
        <f t="shared" si="4"/>
        <v>0</v>
      </c>
      <c r="L16" s="25">
        <f t="shared" si="4"/>
        <v>2</v>
      </c>
      <c r="M16" s="17">
        <f t="shared" si="4"/>
        <v>12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>
        <v>1.0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>
        <v>1.0</v>
      </c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>
        <v>2.0</v>
      </c>
      <c r="C28" s="21">
        <v>1.0</v>
      </c>
      <c r="D28" s="21"/>
      <c r="E28" s="21"/>
      <c r="F28" s="21"/>
      <c r="G28" s="21"/>
      <c r="H28" s="21"/>
      <c r="I28" s="21"/>
      <c r="J28" s="21"/>
      <c r="K28" s="21"/>
      <c r="L28" s="21">
        <v>1.0</v>
      </c>
      <c r="M28" s="21">
        <v>2.0</v>
      </c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2.0</v>
      </c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>
        <v>1.0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>
        <v>1.0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>
        <v>2.0</v>
      </c>
      <c r="C35" s="21">
        <v>1.0</v>
      </c>
      <c r="D35" s="21">
        <v>2.0</v>
      </c>
      <c r="E35" s="21"/>
      <c r="F35" s="21"/>
      <c r="G35" s="21"/>
      <c r="H35" s="21">
        <v>1.0</v>
      </c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63</v>
      </c>
      <c r="B36" s="21">
        <v>1.0</v>
      </c>
      <c r="C36" s="21"/>
      <c r="D36" s="21">
        <v>7.0</v>
      </c>
      <c r="E36" s="21">
        <v>1.0</v>
      </c>
      <c r="F36" s="21"/>
      <c r="G36" s="21"/>
      <c r="H36" s="21"/>
      <c r="I36" s="21"/>
      <c r="J36" s="21"/>
      <c r="K36" s="21"/>
      <c r="L36" s="21"/>
      <c r="M36" s="21">
        <v>4.0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>
        <v>1.0</v>
      </c>
      <c r="E38" s="21"/>
      <c r="F38" s="21"/>
      <c r="G38" s="21">
        <v>1.0</v>
      </c>
      <c r="H38" s="21"/>
      <c r="I38" s="21"/>
      <c r="J38" s="21"/>
      <c r="K38" s="21"/>
      <c r="L38" s="21"/>
      <c r="M38" s="21">
        <v>1.0</v>
      </c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>
        <v>1.0</v>
      </c>
      <c r="C40" s="21">
        <v>1.0</v>
      </c>
      <c r="D40" s="21"/>
      <c r="E40" s="21"/>
      <c r="F40" s="21"/>
      <c r="G40" s="21"/>
      <c r="H40" s="21"/>
      <c r="I40" s="21"/>
      <c r="J40" s="21"/>
      <c r="K40" s="21"/>
      <c r="L40" s="21">
        <v>1.0</v>
      </c>
      <c r="M40" s="21"/>
      <c r="N40" s="13"/>
      <c r="O40" s="13"/>
      <c r="P40" s="13"/>
    </row>
    <row r="41" ht="14.25" customHeight="1">
      <c r="A41" s="21" t="s">
        <v>67</v>
      </c>
      <c r="B41" s="21"/>
      <c r="C41" s="21">
        <v>1.0</v>
      </c>
      <c r="D41" s="21">
        <v>3.0</v>
      </c>
      <c r="E41" s="21">
        <v>2.0</v>
      </c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3.0</v>
      </c>
      <c r="C43" s="21">
        <v>3.0</v>
      </c>
      <c r="D43" s="21">
        <v>5.0</v>
      </c>
      <c r="E43" s="21">
        <v>2.0</v>
      </c>
      <c r="F43" s="21"/>
      <c r="G43" s="21">
        <v>1.0</v>
      </c>
      <c r="H43" s="21"/>
      <c r="I43" s="21">
        <v>1.0</v>
      </c>
      <c r="J43" s="21"/>
      <c r="K43" s="21"/>
      <c r="L43" s="21"/>
      <c r="M43" s="21">
        <v>3.0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10</v>
      </c>
      <c r="C45" s="4">
        <f t="shared" si="5"/>
        <v>9</v>
      </c>
      <c r="D45" s="4">
        <f t="shared" si="5"/>
        <v>20</v>
      </c>
      <c r="E45" s="4">
        <f t="shared" si="5"/>
        <v>6</v>
      </c>
      <c r="F45" s="4">
        <f t="shared" si="5"/>
        <v>0</v>
      </c>
      <c r="G45" s="4">
        <f t="shared" si="5"/>
        <v>2</v>
      </c>
      <c r="H45" s="4">
        <f t="shared" si="5"/>
        <v>1</v>
      </c>
      <c r="I45" s="4">
        <f t="shared" si="5"/>
        <v>1</v>
      </c>
      <c r="J45" s="4">
        <f t="shared" si="5"/>
        <v>0</v>
      </c>
      <c r="K45" s="4">
        <f t="shared" si="5"/>
        <v>0</v>
      </c>
      <c r="L45" s="4">
        <f t="shared" si="5"/>
        <v>2</v>
      </c>
      <c r="M45" s="4">
        <f t="shared" si="5"/>
        <v>12</v>
      </c>
      <c r="N45" s="13">
        <f>SUM(B45:M45)</f>
        <v>63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7" width="8.71"/>
    <col customWidth="1" min="8" max="8" width="14.0"/>
    <col customWidth="1" min="9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3.0</v>
      </c>
      <c r="C3" s="8"/>
      <c r="D3" s="8"/>
      <c r="E3" s="8"/>
      <c r="F3" s="8"/>
      <c r="G3" s="8">
        <v>1.0</v>
      </c>
      <c r="H3" s="8"/>
      <c r="I3" s="8"/>
      <c r="J3" s="8">
        <v>1.0</v>
      </c>
      <c r="K3" s="8"/>
      <c r="L3" s="8"/>
      <c r="M3" s="8"/>
      <c r="N3" s="8"/>
      <c r="O3" s="9">
        <f t="shared" ref="O3:O11" si="1">B3+C3+D3+E3+F3+G3+H3+I3+J3+K3+L3</f>
        <v>5</v>
      </c>
      <c r="P3" s="10">
        <f t="shared" ref="P3:P11" si="2">O3/$O$12</f>
        <v>0.1136363636</v>
      </c>
    </row>
    <row r="4" ht="14.25" customHeight="1">
      <c r="A4" s="27" t="s">
        <v>96</v>
      </c>
      <c r="B4" s="8">
        <v>4.0</v>
      </c>
      <c r="C4" s="8"/>
      <c r="D4" s="8"/>
      <c r="E4" s="8"/>
      <c r="F4" s="8">
        <v>1.0</v>
      </c>
      <c r="G4" s="8"/>
      <c r="H4" s="8"/>
      <c r="I4" s="8"/>
      <c r="J4" s="8"/>
      <c r="K4" s="8"/>
      <c r="L4" s="8"/>
      <c r="M4" s="8"/>
      <c r="N4" s="8"/>
      <c r="O4" s="9">
        <f t="shared" si="1"/>
        <v>5</v>
      </c>
      <c r="P4" s="10">
        <f t="shared" si="2"/>
        <v>0.1136363636</v>
      </c>
    </row>
    <row r="5" ht="14.25" customHeight="1">
      <c r="A5" s="7" t="s">
        <v>21</v>
      </c>
      <c r="B5" s="8">
        <v>5.0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5</v>
      </c>
      <c r="P5" s="10">
        <f t="shared" si="2"/>
        <v>0.1136363636</v>
      </c>
    </row>
    <row r="6" ht="14.25" customHeight="1">
      <c r="A6" s="7" t="s">
        <v>28</v>
      </c>
      <c r="B6" s="8">
        <v>6.0</v>
      </c>
      <c r="C6" s="8"/>
      <c r="D6" s="8"/>
      <c r="E6" s="8"/>
      <c r="F6" s="8"/>
      <c r="G6" s="8"/>
      <c r="H6" s="8">
        <v>1.0</v>
      </c>
      <c r="I6" s="8"/>
      <c r="J6" s="8"/>
      <c r="K6" s="8"/>
      <c r="L6" s="8"/>
      <c r="M6" s="8"/>
      <c r="N6" s="8"/>
      <c r="O6" s="9">
        <f t="shared" si="1"/>
        <v>7</v>
      </c>
      <c r="P6" s="10">
        <f t="shared" si="2"/>
        <v>0.1590909091</v>
      </c>
    </row>
    <row r="7" ht="14.25" customHeight="1">
      <c r="A7" s="7" t="s">
        <v>32</v>
      </c>
      <c r="B7" s="8">
        <v>5.0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5</v>
      </c>
      <c r="P7" s="10">
        <f t="shared" si="2"/>
        <v>0.1136363636</v>
      </c>
    </row>
    <row r="8" ht="14.25" customHeight="1">
      <c r="A8" s="7" t="s">
        <v>33</v>
      </c>
      <c r="B8" s="8">
        <v>2.0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2</v>
      </c>
      <c r="P8" s="10">
        <f t="shared" si="2"/>
        <v>0.04545454545</v>
      </c>
    </row>
    <row r="9" ht="14.25" customHeight="1">
      <c r="A9" s="7" t="s">
        <v>26</v>
      </c>
      <c r="B9" s="8">
        <v>6.0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6</v>
      </c>
      <c r="P9" s="10">
        <f t="shared" si="2"/>
        <v>0.1363636364</v>
      </c>
    </row>
    <row r="10" ht="14.25" customHeight="1">
      <c r="A10" s="7" t="s">
        <v>25</v>
      </c>
      <c r="B10" s="8">
        <v>6.0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6</v>
      </c>
      <c r="P10" s="10">
        <f t="shared" si="2"/>
        <v>0.1363636364</v>
      </c>
    </row>
    <row r="11" ht="14.25" customHeight="1">
      <c r="A11" s="28" t="s">
        <v>19</v>
      </c>
      <c r="B11" s="29">
        <v>1.0</v>
      </c>
      <c r="C11" s="29"/>
      <c r="D11" s="29"/>
      <c r="E11" s="29"/>
      <c r="F11" s="29"/>
      <c r="G11" s="29"/>
      <c r="H11" s="29">
        <v>2.0</v>
      </c>
      <c r="I11" s="29"/>
      <c r="J11" s="29"/>
      <c r="K11" s="29"/>
      <c r="L11" s="29"/>
      <c r="M11" s="29"/>
      <c r="N11" s="29"/>
      <c r="O11" s="30">
        <f t="shared" si="1"/>
        <v>3</v>
      </c>
      <c r="P11" s="31">
        <f t="shared" si="2"/>
        <v>0.06818181818</v>
      </c>
    </row>
    <row r="12" ht="14.25" customHeight="1">
      <c r="A12" s="4" t="s">
        <v>34</v>
      </c>
      <c r="B12" s="11">
        <f t="shared" ref="B12:O12" si="3">SUM(B3:B11)</f>
        <v>38</v>
      </c>
      <c r="C12" s="11">
        <f t="shared" si="3"/>
        <v>0</v>
      </c>
      <c r="D12" s="11">
        <f t="shared" si="3"/>
        <v>0</v>
      </c>
      <c r="E12" s="11">
        <f t="shared" si="3"/>
        <v>0</v>
      </c>
      <c r="F12" s="11">
        <f t="shared" si="3"/>
        <v>1</v>
      </c>
      <c r="G12" s="11">
        <f t="shared" si="3"/>
        <v>1</v>
      </c>
      <c r="H12" s="11">
        <f t="shared" si="3"/>
        <v>3</v>
      </c>
      <c r="I12" s="11">
        <f t="shared" si="3"/>
        <v>0</v>
      </c>
      <c r="J12" s="11">
        <f t="shared" si="3"/>
        <v>1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44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10</v>
      </c>
      <c r="C16" s="17">
        <f t="shared" si="4"/>
        <v>4</v>
      </c>
      <c r="D16" s="17">
        <f t="shared" si="4"/>
        <v>17</v>
      </c>
      <c r="E16" s="17">
        <f t="shared" si="4"/>
        <v>4</v>
      </c>
      <c r="F16" s="25">
        <f t="shared" si="4"/>
        <v>0</v>
      </c>
      <c r="G16" s="17">
        <f t="shared" si="4"/>
        <v>1</v>
      </c>
      <c r="H16" s="17">
        <f t="shared" si="4"/>
        <v>1</v>
      </c>
      <c r="I16" s="25">
        <f t="shared" si="4"/>
        <v>0</v>
      </c>
      <c r="J16" s="25">
        <f t="shared" si="4"/>
        <v>1</v>
      </c>
      <c r="K16" s="25">
        <f t="shared" si="4"/>
        <v>0</v>
      </c>
      <c r="L16" s="25">
        <f t="shared" si="4"/>
        <v>3</v>
      </c>
      <c r="M16" s="17">
        <f t="shared" si="4"/>
        <v>3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>
        <v>1.0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/>
      <c r="D22" s="21">
        <v>1.0</v>
      </c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>
        <v>2.0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4.0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/>
      <c r="C35" s="21"/>
      <c r="D35" s="21">
        <v>2.0</v>
      </c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63</v>
      </c>
      <c r="B36" s="21"/>
      <c r="C36" s="21"/>
      <c r="D36" s="21">
        <v>5.0</v>
      </c>
      <c r="E36" s="21">
        <v>1.0</v>
      </c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>
        <v>1.0</v>
      </c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>
        <v>1.0</v>
      </c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/>
      <c r="C40" s="21"/>
      <c r="D40" s="21">
        <v>1.0</v>
      </c>
      <c r="E40" s="21"/>
      <c r="F40" s="21"/>
      <c r="G40" s="21"/>
      <c r="H40" s="21"/>
      <c r="I40" s="21"/>
      <c r="J40" s="21"/>
      <c r="K40" s="21"/>
      <c r="L40" s="21"/>
      <c r="M40" s="21">
        <v>1.0</v>
      </c>
      <c r="N40" s="13"/>
      <c r="O40" s="13"/>
      <c r="P40" s="13"/>
    </row>
    <row r="41" ht="14.25" customHeight="1">
      <c r="A41" s="21" t="s">
        <v>67</v>
      </c>
      <c r="B41" s="21">
        <v>1.0</v>
      </c>
      <c r="C41" s="21"/>
      <c r="D41" s="21"/>
      <c r="E41" s="21">
        <v>1.0</v>
      </c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4.0</v>
      </c>
      <c r="C43" s="21">
        <v>4.0</v>
      </c>
      <c r="D43" s="21">
        <v>3.0</v>
      </c>
      <c r="E43" s="21">
        <v>2.0</v>
      </c>
      <c r="F43" s="21"/>
      <c r="G43" s="21">
        <v>1.0</v>
      </c>
      <c r="H43" s="21">
        <v>1.0</v>
      </c>
      <c r="I43" s="21"/>
      <c r="J43" s="21">
        <v>1.0</v>
      </c>
      <c r="K43" s="21"/>
      <c r="L43" s="21">
        <v>2.0</v>
      </c>
      <c r="M43" s="21">
        <v>1.0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10</v>
      </c>
      <c r="C45" s="4">
        <f t="shared" si="5"/>
        <v>4</v>
      </c>
      <c r="D45" s="4">
        <f t="shared" si="5"/>
        <v>17</v>
      </c>
      <c r="E45" s="4">
        <f t="shared" si="5"/>
        <v>4</v>
      </c>
      <c r="F45" s="4">
        <f t="shared" si="5"/>
        <v>0</v>
      </c>
      <c r="G45" s="4">
        <f t="shared" si="5"/>
        <v>1</v>
      </c>
      <c r="H45" s="4">
        <f t="shared" si="5"/>
        <v>1</v>
      </c>
      <c r="I45" s="4">
        <f t="shared" si="5"/>
        <v>0</v>
      </c>
      <c r="J45" s="4">
        <f t="shared" si="5"/>
        <v>1</v>
      </c>
      <c r="K45" s="4">
        <f t="shared" si="5"/>
        <v>0</v>
      </c>
      <c r="L45" s="4">
        <f t="shared" si="5"/>
        <v>3</v>
      </c>
      <c r="M45" s="4">
        <f t="shared" si="5"/>
        <v>3</v>
      </c>
      <c r="N45" s="13">
        <f>SUM(B45:M45)</f>
        <v>44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>
      <c r="A1" s="32" t="s">
        <v>48</v>
      </c>
      <c r="B1" s="32">
        <v>2012.0</v>
      </c>
      <c r="C1" s="32">
        <v>2013.0</v>
      </c>
      <c r="D1" s="32">
        <v>2014.0</v>
      </c>
      <c r="E1" s="32">
        <v>2015.0</v>
      </c>
      <c r="F1" s="33">
        <v>2016.0</v>
      </c>
      <c r="G1" s="33">
        <v>2017.0</v>
      </c>
      <c r="H1" s="33">
        <v>2018.0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2" t="s">
        <v>75</v>
      </c>
      <c r="B2" s="34"/>
      <c r="C2" s="34"/>
      <c r="D2" s="34">
        <v>1.0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32" t="s">
        <v>49</v>
      </c>
      <c r="B3" s="34"/>
      <c r="C3" s="34"/>
      <c r="D3" s="34"/>
      <c r="E3" s="34">
        <v>1.0</v>
      </c>
      <c r="F3" s="34">
        <v>2.0</v>
      </c>
      <c r="G3" s="34">
        <v>3.0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customHeight="1">
      <c r="A4" s="32" t="s">
        <v>76</v>
      </c>
      <c r="B4" s="34"/>
      <c r="C4" s="34">
        <v>2.0</v>
      </c>
      <c r="D4" s="34">
        <v>4.0</v>
      </c>
      <c r="E4" s="34">
        <v>1.0</v>
      </c>
      <c r="F4" s="34">
        <v>6.0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32" t="s">
        <v>50</v>
      </c>
      <c r="B5" s="34"/>
      <c r="C5" s="34"/>
      <c r="D5" s="34">
        <v>6.0</v>
      </c>
      <c r="E5" s="34">
        <v>5.0</v>
      </c>
      <c r="F5" s="34">
        <v>18.0</v>
      </c>
      <c r="G5" s="34">
        <v>13.0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32" t="s">
        <v>51</v>
      </c>
      <c r="B6" s="34"/>
      <c r="C6" s="34"/>
      <c r="D6" s="34">
        <v>2.0</v>
      </c>
      <c r="E6" s="34">
        <v>2.0</v>
      </c>
      <c r="F6" s="34">
        <v>12.0</v>
      </c>
      <c r="G6" s="34">
        <v>9.0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32" t="s">
        <v>52</v>
      </c>
      <c r="B7" s="34"/>
      <c r="C7" s="34">
        <v>1.0</v>
      </c>
      <c r="D7" s="34">
        <v>2.0</v>
      </c>
      <c r="E7" s="34">
        <v>43.0</v>
      </c>
      <c r="F7" s="34">
        <v>48.0</v>
      </c>
      <c r="G7" s="34">
        <v>8.0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32" t="s">
        <v>53</v>
      </c>
      <c r="B8" s="34">
        <v>1.0</v>
      </c>
      <c r="C8" s="34"/>
      <c r="D8" s="34">
        <v>5.0</v>
      </c>
      <c r="E8" s="34">
        <v>14.0</v>
      </c>
      <c r="F8" s="34">
        <v>20.0</v>
      </c>
      <c r="G8" s="34">
        <v>18.0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4.25" customHeight="1">
      <c r="A9" s="32" t="s">
        <v>54</v>
      </c>
      <c r="B9" s="34"/>
      <c r="C9" s="34"/>
      <c r="D9" s="34">
        <v>5.0</v>
      </c>
      <c r="E9" s="34">
        <v>11.0</v>
      </c>
      <c r="F9" s="34">
        <v>19.0</v>
      </c>
      <c r="G9" s="34">
        <v>21.0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4.25" customHeight="1">
      <c r="A10" s="32" t="s">
        <v>55</v>
      </c>
      <c r="B10" s="34"/>
      <c r="C10" s="34"/>
      <c r="D10" s="34"/>
      <c r="E10" s="34">
        <v>1.0</v>
      </c>
      <c r="F10" s="34">
        <v>3.0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32" t="s">
        <v>56</v>
      </c>
      <c r="B11" s="34"/>
      <c r="C11" s="34">
        <v>1.0</v>
      </c>
      <c r="D11" s="34">
        <v>10.0</v>
      </c>
      <c r="E11" s="34">
        <v>37.0</v>
      </c>
      <c r="F11" s="34">
        <v>83.0</v>
      </c>
      <c r="G11" s="34">
        <v>49.0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2" t="s">
        <v>57</v>
      </c>
      <c r="B12" s="34"/>
      <c r="C12" s="34"/>
      <c r="D12" s="34">
        <v>2.0</v>
      </c>
      <c r="E12" s="34">
        <v>13.0</v>
      </c>
      <c r="F12" s="34">
        <v>18.0</v>
      </c>
      <c r="G12" s="34">
        <v>11.0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2" t="s">
        <v>58</v>
      </c>
      <c r="B13" s="34"/>
      <c r="C13" s="34"/>
      <c r="D13" s="34">
        <v>5.0</v>
      </c>
      <c r="E13" s="34">
        <v>8.0</v>
      </c>
      <c r="F13" s="34">
        <v>14.0</v>
      </c>
      <c r="G13" s="34">
        <v>11.0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2" t="s">
        <v>59</v>
      </c>
      <c r="B14" s="34"/>
      <c r="C14" s="34"/>
      <c r="D14" s="34">
        <v>1.0</v>
      </c>
      <c r="E14" s="34">
        <v>5.0</v>
      </c>
      <c r="F14" s="34">
        <v>2.0</v>
      </c>
      <c r="G14" s="34">
        <v>3.0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2" t="s">
        <v>60</v>
      </c>
      <c r="B15" s="34"/>
      <c r="C15" s="34"/>
      <c r="D15" s="34">
        <v>1.0</v>
      </c>
      <c r="E15" s="34">
        <v>1.0</v>
      </c>
      <c r="F15" s="34">
        <v>6.0</v>
      </c>
      <c r="G15" s="34">
        <v>6.0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2" t="s">
        <v>61</v>
      </c>
      <c r="B16" s="34"/>
      <c r="C16" s="34"/>
      <c r="D16" s="34">
        <v>1.0</v>
      </c>
      <c r="E16" s="34">
        <v>4.0</v>
      </c>
      <c r="F16" s="34">
        <v>5.0</v>
      </c>
      <c r="G16" s="34">
        <v>5.0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2" t="s">
        <v>78</v>
      </c>
      <c r="B17" s="34"/>
      <c r="C17" s="34"/>
      <c r="D17" s="34"/>
      <c r="E17" s="34">
        <v>1.0</v>
      </c>
      <c r="F17" s="34">
        <v>1.0</v>
      </c>
      <c r="G17" s="34">
        <v>1.0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2" t="s">
        <v>62</v>
      </c>
      <c r="B18" s="34"/>
      <c r="C18" s="34">
        <v>3.0</v>
      </c>
      <c r="D18" s="34">
        <v>31.0</v>
      </c>
      <c r="E18" s="34">
        <v>50.0</v>
      </c>
      <c r="F18" s="34">
        <v>81.0</v>
      </c>
      <c r="G18" s="34">
        <v>95.0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2" t="s">
        <v>63</v>
      </c>
      <c r="B19" s="34"/>
      <c r="C19" s="34">
        <v>11.0</v>
      </c>
      <c r="D19" s="34">
        <v>38.0</v>
      </c>
      <c r="E19" s="34">
        <v>107.0</v>
      </c>
      <c r="F19" s="34">
        <v>248.0</v>
      </c>
      <c r="G19" s="34">
        <v>90.0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2" t="s">
        <v>64</v>
      </c>
      <c r="B20" s="34"/>
      <c r="C20" s="34"/>
      <c r="D20" s="34">
        <v>2.0</v>
      </c>
      <c r="E20" s="34">
        <v>1.0</v>
      </c>
      <c r="F20" s="34">
        <v>2.0</v>
      </c>
      <c r="G20" s="34">
        <v>9.0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2" t="s">
        <v>65</v>
      </c>
      <c r="B21" s="34"/>
      <c r="C21" s="34"/>
      <c r="D21" s="34">
        <v>1.0</v>
      </c>
      <c r="E21" s="34">
        <v>3.0</v>
      </c>
      <c r="F21" s="34">
        <v>9.0</v>
      </c>
      <c r="G21" s="34">
        <v>10.0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2" t="s">
        <v>79</v>
      </c>
      <c r="B22" s="34"/>
      <c r="C22" s="34"/>
      <c r="D22" s="34">
        <v>3.0</v>
      </c>
      <c r="E22" s="34"/>
      <c r="F22" s="34">
        <v>1.0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32" t="s">
        <v>66</v>
      </c>
      <c r="B23" s="34"/>
      <c r="C23" s="34">
        <v>3.0</v>
      </c>
      <c r="D23" s="34">
        <v>13.0</v>
      </c>
      <c r="E23" s="34">
        <v>36.0</v>
      </c>
      <c r="F23" s="34">
        <v>81.0</v>
      </c>
      <c r="G23" s="34">
        <v>47.0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32" t="s">
        <v>67</v>
      </c>
      <c r="B24" s="34">
        <v>1.0</v>
      </c>
      <c r="C24" s="34">
        <v>14.0</v>
      </c>
      <c r="D24" s="34">
        <v>14.0</v>
      </c>
      <c r="E24" s="34">
        <v>83.0</v>
      </c>
      <c r="F24" s="34">
        <v>126.0</v>
      </c>
      <c r="G24" s="34">
        <v>88.0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32" t="s">
        <v>68</v>
      </c>
      <c r="B25" s="34"/>
      <c r="C25" s="34"/>
      <c r="D25" s="34">
        <v>1.0</v>
      </c>
      <c r="E25" s="34">
        <v>2.0</v>
      </c>
      <c r="F25" s="34">
        <v>17.0</v>
      </c>
      <c r="G25" s="34">
        <v>7.0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32" t="s">
        <v>69</v>
      </c>
      <c r="B26" s="34">
        <v>14.0</v>
      </c>
      <c r="C26" s="34">
        <v>54.0</v>
      </c>
      <c r="D26" s="34">
        <v>136.0</v>
      </c>
      <c r="E26" s="34">
        <v>320.0</v>
      </c>
      <c r="F26" s="34">
        <v>728.0</v>
      </c>
      <c r="G26" s="34">
        <v>477.0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2" t="s">
        <v>14</v>
      </c>
      <c r="B27" s="32">
        <f>SUM(B2:B8)</f>
        <v>1</v>
      </c>
      <c r="C27" s="32">
        <f t="shared" ref="C27:F27" si="1">SUM(C2:C26)</f>
        <v>89</v>
      </c>
      <c r="D27" s="32">
        <f t="shared" si="1"/>
        <v>284</v>
      </c>
      <c r="E27" s="32">
        <f t="shared" si="1"/>
        <v>749</v>
      </c>
      <c r="F27" s="32">
        <f t="shared" si="1"/>
        <v>1550</v>
      </c>
      <c r="G27" s="32">
        <f>G26+G25+G24+G23+G22+G21+G20+G19+G18+G17+G16+G15+G14+G13+G12+G11+G10+G9+G8+G7+G6+G5+G4+G3+G2</f>
        <v>981</v>
      </c>
      <c r="H27" s="32">
        <f>SUM(H2:H26)</f>
        <v>0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9.0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9</v>
      </c>
      <c r="P3" s="10">
        <f t="shared" ref="P3:P11" si="2">O3/$O$12</f>
        <v>0.1551724138</v>
      </c>
    </row>
    <row r="4" ht="14.25" customHeight="1">
      <c r="A4" s="27" t="s">
        <v>96</v>
      </c>
      <c r="B4" s="8">
        <v>1.0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</v>
      </c>
      <c r="P4" s="10">
        <f t="shared" si="2"/>
        <v>0.01724137931</v>
      </c>
    </row>
    <row r="5" ht="14.25" customHeight="1">
      <c r="A5" s="7" t="s">
        <v>21</v>
      </c>
      <c r="B5" s="8">
        <v>8.0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8</v>
      </c>
      <c r="P5" s="10">
        <f t="shared" si="2"/>
        <v>0.1379310345</v>
      </c>
    </row>
    <row r="6" ht="14.25" customHeight="1">
      <c r="A6" s="7" t="s">
        <v>28</v>
      </c>
      <c r="B6" s="8">
        <v>7.0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7</v>
      </c>
      <c r="P6" s="10">
        <f t="shared" si="2"/>
        <v>0.1206896552</v>
      </c>
    </row>
    <row r="7" ht="14.25" customHeight="1">
      <c r="A7" s="7" t="s">
        <v>32</v>
      </c>
      <c r="B7" s="8">
        <v>6.0</v>
      </c>
      <c r="C7" s="8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7</v>
      </c>
      <c r="P7" s="10">
        <f t="shared" si="2"/>
        <v>0.1206896552</v>
      </c>
    </row>
    <row r="8" ht="14.25" customHeight="1">
      <c r="A8" s="7" t="s">
        <v>33</v>
      </c>
      <c r="B8" s="8">
        <v>4.0</v>
      </c>
      <c r="C8" s="8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6</v>
      </c>
      <c r="P8" s="10">
        <f t="shared" si="2"/>
        <v>0.1034482759</v>
      </c>
    </row>
    <row r="9" ht="14.25" customHeight="1">
      <c r="A9" s="7" t="s">
        <v>26</v>
      </c>
      <c r="B9" s="8">
        <v>8.0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8</v>
      </c>
      <c r="P9" s="10">
        <f t="shared" si="2"/>
        <v>0.1379310345</v>
      </c>
    </row>
    <row r="10" ht="14.25" customHeight="1">
      <c r="A10" s="7" t="s">
        <v>25</v>
      </c>
      <c r="B10" s="8">
        <v>6.0</v>
      </c>
      <c r="C10" s="8"/>
      <c r="D10" s="8"/>
      <c r="E10" s="8">
        <v>1.0</v>
      </c>
      <c r="F10" s="8"/>
      <c r="G10" s="8">
        <v>1.0</v>
      </c>
      <c r="H10" s="8"/>
      <c r="I10" s="8"/>
      <c r="J10" s="8"/>
      <c r="K10" s="8"/>
      <c r="L10" s="8"/>
      <c r="M10" s="8"/>
      <c r="N10" s="8"/>
      <c r="O10" s="9">
        <f t="shared" si="1"/>
        <v>8</v>
      </c>
      <c r="P10" s="10">
        <f t="shared" si="2"/>
        <v>0.1379310345</v>
      </c>
    </row>
    <row r="11" ht="14.25" customHeight="1">
      <c r="A11" s="28" t="s">
        <v>19</v>
      </c>
      <c r="B11" s="29">
        <v>2.0</v>
      </c>
      <c r="C11" s="29"/>
      <c r="D11" s="29"/>
      <c r="E11" s="29"/>
      <c r="F11" s="29"/>
      <c r="G11" s="29"/>
      <c r="H11" s="29">
        <v>2.0</v>
      </c>
      <c r="I11" s="29"/>
      <c r="J11" s="29"/>
      <c r="K11" s="29"/>
      <c r="L11" s="29"/>
      <c r="M11" s="29"/>
      <c r="N11" s="29"/>
      <c r="O11" s="30">
        <f t="shared" si="1"/>
        <v>4</v>
      </c>
      <c r="P11" s="31">
        <f t="shared" si="2"/>
        <v>0.06896551724</v>
      </c>
    </row>
    <row r="12" ht="14.25" customHeight="1">
      <c r="A12" s="4" t="s">
        <v>34</v>
      </c>
      <c r="B12" s="11">
        <f t="shared" ref="B12:O12" si="3">SUM(B3:B11)</f>
        <v>51</v>
      </c>
      <c r="C12" s="11">
        <f t="shared" si="3"/>
        <v>3</v>
      </c>
      <c r="D12" s="11">
        <f t="shared" si="3"/>
        <v>0</v>
      </c>
      <c r="E12" s="11">
        <f t="shared" si="3"/>
        <v>1</v>
      </c>
      <c r="F12" s="11">
        <f t="shared" si="3"/>
        <v>0</v>
      </c>
      <c r="G12" s="11">
        <f t="shared" si="3"/>
        <v>1</v>
      </c>
      <c r="H12" s="11">
        <f t="shared" si="3"/>
        <v>2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58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12</v>
      </c>
      <c r="C16" s="17">
        <f t="shared" si="4"/>
        <v>4</v>
      </c>
      <c r="D16" s="17">
        <f t="shared" si="4"/>
        <v>20</v>
      </c>
      <c r="E16" s="17">
        <f t="shared" si="4"/>
        <v>2</v>
      </c>
      <c r="F16" s="25">
        <f t="shared" si="4"/>
        <v>0</v>
      </c>
      <c r="G16" s="17">
        <f t="shared" si="4"/>
        <v>1</v>
      </c>
      <c r="H16" s="17">
        <f t="shared" si="4"/>
        <v>0</v>
      </c>
      <c r="I16" s="25">
        <f t="shared" si="4"/>
        <v>1</v>
      </c>
      <c r="J16" s="25">
        <f t="shared" si="4"/>
        <v>1</v>
      </c>
      <c r="K16" s="25">
        <f t="shared" si="4"/>
        <v>0</v>
      </c>
      <c r="L16" s="25">
        <f t="shared" si="4"/>
        <v>5</v>
      </c>
      <c r="M16" s="17">
        <f t="shared" si="4"/>
        <v>12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>
        <v>1.0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1.0</v>
      </c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>
        <v>1.0</v>
      </c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>
        <v>2.0</v>
      </c>
      <c r="C28" s="21">
        <v>1.0</v>
      </c>
      <c r="D28" s="21">
        <v>2.0</v>
      </c>
      <c r="E28" s="21"/>
      <c r="F28" s="21"/>
      <c r="G28" s="21"/>
      <c r="H28" s="21"/>
      <c r="I28" s="21"/>
      <c r="J28" s="21"/>
      <c r="K28" s="21"/>
      <c r="L28" s="21">
        <v>3.0</v>
      </c>
      <c r="M28" s="21">
        <v>3.0</v>
      </c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>
        <v>1.0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>
        <v>3.0</v>
      </c>
      <c r="C35" s="21"/>
      <c r="D35" s="21"/>
      <c r="E35" s="21"/>
      <c r="F35" s="21"/>
      <c r="G35" s="21"/>
      <c r="H35" s="21"/>
      <c r="I35" s="21"/>
      <c r="J35" s="21">
        <v>1.0</v>
      </c>
      <c r="K35" s="21"/>
      <c r="L35" s="21"/>
      <c r="M35" s="21"/>
      <c r="N35" s="13"/>
      <c r="O35" s="13"/>
      <c r="P35" s="13"/>
    </row>
    <row r="36" ht="14.25" customHeight="1">
      <c r="A36" s="21" t="s">
        <v>63</v>
      </c>
      <c r="B36" s="21">
        <v>1.0</v>
      </c>
      <c r="C36" s="21"/>
      <c r="D36" s="21">
        <v>3.0</v>
      </c>
      <c r="E36" s="21">
        <v>2.0</v>
      </c>
      <c r="F36" s="21"/>
      <c r="G36" s="21"/>
      <c r="H36" s="21"/>
      <c r="I36" s="21"/>
      <c r="J36" s="21"/>
      <c r="K36" s="21"/>
      <c r="L36" s="21"/>
      <c r="M36" s="21">
        <v>2.0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>
        <v>1.0</v>
      </c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>
        <v>1.0</v>
      </c>
      <c r="N40" s="13"/>
      <c r="O40" s="13"/>
      <c r="P40" s="13"/>
    </row>
    <row r="41" ht="14.25" customHeight="1">
      <c r="A41" s="21" t="s">
        <v>67</v>
      </c>
      <c r="B41" s="21">
        <v>1.0</v>
      </c>
      <c r="C41" s="21"/>
      <c r="D41" s="21">
        <v>2.0</v>
      </c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4.0</v>
      </c>
      <c r="C43" s="21">
        <v>2.0</v>
      </c>
      <c r="D43" s="21">
        <v>10.0</v>
      </c>
      <c r="E43" s="21"/>
      <c r="F43" s="21"/>
      <c r="G43" s="21">
        <v>1.0</v>
      </c>
      <c r="H43" s="21"/>
      <c r="I43" s="21">
        <v>1.0</v>
      </c>
      <c r="J43" s="21"/>
      <c r="K43" s="21"/>
      <c r="L43" s="21">
        <v>2.0</v>
      </c>
      <c r="M43" s="21">
        <v>4.0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12</v>
      </c>
      <c r="C45" s="4">
        <f t="shared" si="5"/>
        <v>4</v>
      </c>
      <c r="D45" s="4">
        <f t="shared" si="5"/>
        <v>20</v>
      </c>
      <c r="E45" s="4">
        <f t="shared" si="5"/>
        <v>2</v>
      </c>
      <c r="F45" s="4">
        <f t="shared" si="5"/>
        <v>0</v>
      </c>
      <c r="G45" s="4">
        <f t="shared" si="5"/>
        <v>1</v>
      </c>
      <c r="H45" s="4">
        <f t="shared" si="5"/>
        <v>0</v>
      </c>
      <c r="I45" s="4">
        <f t="shared" si="5"/>
        <v>1</v>
      </c>
      <c r="J45" s="4">
        <f t="shared" si="5"/>
        <v>1</v>
      </c>
      <c r="K45" s="4">
        <f t="shared" si="5"/>
        <v>0</v>
      </c>
      <c r="L45" s="4">
        <f t="shared" si="5"/>
        <v>5</v>
      </c>
      <c r="M45" s="4">
        <f t="shared" si="5"/>
        <v>12</v>
      </c>
      <c r="N45" s="13">
        <f>SUM(B45:M45)</f>
        <v>58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1.57"/>
    <col customWidth="1" min="9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8.0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8</v>
      </c>
      <c r="P3" s="10">
        <f t="shared" ref="P3:P11" si="2">O3/$O$12</f>
        <v>0.1403508772</v>
      </c>
    </row>
    <row r="4" ht="14.25" customHeight="1">
      <c r="A4" s="27" t="s">
        <v>96</v>
      </c>
      <c r="B4" s="8">
        <v>8.0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8</v>
      </c>
      <c r="P4" s="10">
        <f t="shared" si="2"/>
        <v>0.1403508772</v>
      </c>
    </row>
    <row r="5" ht="14.25" customHeight="1">
      <c r="A5" s="7" t="s">
        <v>21</v>
      </c>
      <c r="B5" s="8">
        <v>5.0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5</v>
      </c>
      <c r="P5" s="10">
        <f t="shared" si="2"/>
        <v>0.08771929825</v>
      </c>
    </row>
    <row r="6" ht="14.25" customHeight="1">
      <c r="A6" s="7" t="s">
        <v>28</v>
      </c>
      <c r="B6" s="8">
        <v>6.0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6</v>
      </c>
      <c r="P6" s="10">
        <f t="shared" si="2"/>
        <v>0.1052631579</v>
      </c>
    </row>
    <row r="7" ht="14.25" customHeight="1">
      <c r="A7" s="7" t="s">
        <v>32</v>
      </c>
      <c r="B7" s="8">
        <v>4.0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4</v>
      </c>
      <c r="P7" s="10">
        <f t="shared" si="2"/>
        <v>0.0701754386</v>
      </c>
    </row>
    <row r="8" ht="14.25" customHeight="1">
      <c r="A8" s="7" t="s">
        <v>33</v>
      </c>
      <c r="B8" s="8">
        <v>5.0</v>
      </c>
      <c r="C8" s="8"/>
      <c r="D8" s="8"/>
      <c r="E8" s="8"/>
      <c r="F8" s="8"/>
      <c r="G8" s="8"/>
      <c r="H8" s="8">
        <v>1.0</v>
      </c>
      <c r="I8" s="8"/>
      <c r="J8" s="8"/>
      <c r="K8" s="8"/>
      <c r="L8" s="8"/>
      <c r="M8" s="8"/>
      <c r="N8" s="8"/>
      <c r="O8" s="9">
        <f t="shared" si="1"/>
        <v>6</v>
      </c>
      <c r="P8" s="10">
        <f t="shared" si="2"/>
        <v>0.1052631579</v>
      </c>
    </row>
    <row r="9" ht="14.25" customHeight="1">
      <c r="A9" s="7" t="s">
        <v>26</v>
      </c>
      <c r="B9" s="8">
        <v>6.0</v>
      </c>
      <c r="C9" s="8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>
        <f t="shared" si="2"/>
        <v>0.1228070175</v>
      </c>
    </row>
    <row r="10" ht="14.25" customHeight="1">
      <c r="A10" s="7" t="s">
        <v>25</v>
      </c>
      <c r="B10" s="8">
        <v>7.0</v>
      </c>
      <c r="C10" s="8">
        <v>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8</v>
      </c>
      <c r="P10" s="10">
        <f t="shared" si="2"/>
        <v>0.1403508772</v>
      </c>
    </row>
    <row r="11" ht="14.25" customHeight="1">
      <c r="A11" s="28" t="s">
        <v>19</v>
      </c>
      <c r="B11" s="29"/>
      <c r="C11" s="29"/>
      <c r="D11" s="29"/>
      <c r="E11" s="29"/>
      <c r="F11" s="29"/>
      <c r="G11" s="29"/>
      <c r="H11" s="29">
        <v>5.0</v>
      </c>
      <c r="I11" s="29"/>
      <c r="J11" s="29"/>
      <c r="K11" s="29"/>
      <c r="L11" s="29"/>
      <c r="M11" s="29"/>
      <c r="N11" s="29"/>
      <c r="O11" s="30">
        <f t="shared" si="1"/>
        <v>5</v>
      </c>
      <c r="P11" s="31">
        <f t="shared" si="2"/>
        <v>0.08771929825</v>
      </c>
    </row>
    <row r="12" ht="14.25" customHeight="1">
      <c r="A12" s="4" t="s">
        <v>34</v>
      </c>
      <c r="B12" s="11">
        <f t="shared" ref="B12:O12" si="3">SUM(B3:B11)</f>
        <v>49</v>
      </c>
      <c r="C12" s="11">
        <f t="shared" si="3"/>
        <v>2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6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57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4</v>
      </c>
      <c r="C16" s="17">
        <f t="shared" si="4"/>
        <v>13</v>
      </c>
      <c r="D16" s="17">
        <f t="shared" si="4"/>
        <v>15</v>
      </c>
      <c r="E16" s="17">
        <f t="shared" si="4"/>
        <v>9</v>
      </c>
      <c r="F16" s="25">
        <f t="shared" si="4"/>
        <v>0</v>
      </c>
      <c r="G16" s="17">
        <f t="shared" si="4"/>
        <v>2</v>
      </c>
      <c r="H16" s="17">
        <f t="shared" si="4"/>
        <v>1</v>
      </c>
      <c r="I16" s="25">
        <f t="shared" si="4"/>
        <v>0</v>
      </c>
      <c r="J16" s="25">
        <f t="shared" si="4"/>
        <v>0</v>
      </c>
      <c r="K16" s="25">
        <f t="shared" si="4"/>
        <v>0</v>
      </c>
      <c r="L16" s="25">
        <f t="shared" si="4"/>
        <v>5</v>
      </c>
      <c r="M16" s="17">
        <f t="shared" si="4"/>
        <v>8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/>
      <c r="D22" s="21">
        <v>1.0</v>
      </c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>
        <v>1.0</v>
      </c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2.0</v>
      </c>
      <c r="N24" s="13"/>
      <c r="O24" s="13"/>
      <c r="P24" s="13"/>
    </row>
    <row r="25" ht="14.25" customHeight="1">
      <c r="A25" s="21" t="s">
        <v>53</v>
      </c>
      <c r="B25" s="21"/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>
        <v>1.0</v>
      </c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/>
      <c r="C28" s="21">
        <v>4.0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>
        <v>1.0</v>
      </c>
      <c r="C35" s="21"/>
      <c r="D35" s="21"/>
      <c r="E35" s="21">
        <v>1.0</v>
      </c>
      <c r="F35" s="21"/>
      <c r="G35" s="21"/>
      <c r="H35" s="21"/>
      <c r="I35" s="21"/>
      <c r="J35" s="21"/>
      <c r="K35" s="21"/>
      <c r="L35" s="21"/>
      <c r="M35" s="21">
        <v>1.0</v>
      </c>
      <c r="N35" s="13"/>
      <c r="O35" s="13"/>
      <c r="P35" s="13"/>
    </row>
    <row r="36" ht="14.25" customHeight="1">
      <c r="A36" s="21" t="s">
        <v>63</v>
      </c>
      <c r="B36" s="21"/>
      <c r="C36" s="21"/>
      <c r="D36" s="21">
        <v>4.0</v>
      </c>
      <c r="E36" s="21"/>
      <c r="F36" s="21"/>
      <c r="G36" s="21"/>
      <c r="H36" s="21"/>
      <c r="I36" s="21"/>
      <c r="J36" s="21"/>
      <c r="K36" s="21"/>
      <c r="L36" s="21">
        <v>1.0</v>
      </c>
      <c r="M36" s="21">
        <v>1.0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>
        <v>2.0</v>
      </c>
      <c r="M37" s="21"/>
      <c r="N37" s="13"/>
      <c r="O37" s="13"/>
      <c r="P37" s="13"/>
    </row>
    <row r="38" ht="14.25" customHeight="1">
      <c r="A38" s="21" t="s">
        <v>65</v>
      </c>
      <c r="B38" s="21"/>
      <c r="C38" s="21">
        <v>1.0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>
        <v>1.0</v>
      </c>
      <c r="N40" s="13"/>
      <c r="O40" s="13"/>
      <c r="P40" s="13"/>
    </row>
    <row r="41" ht="14.25" customHeight="1">
      <c r="A41" s="21" t="s">
        <v>67</v>
      </c>
      <c r="B41" s="21"/>
      <c r="C41" s="21"/>
      <c r="D41" s="21">
        <v>2.0</v>
      </c>
      <c r="E41" s="21">
        <v>1.0</v>
      </c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3.0</v>
      </c>
      <c r="C43" s="21">
        <v>8.0</v>
      </c>
      <c r="D43" s="21">
        <v>3.0</v>
      </c>
      <c r="E43" s="21">
        <v>6.0</v>
      </c>
      <c r="F43" s="21"/>
      <c r="G43" s="21">
        <v>2.0</v>
      </c>
      <c r="H43" s="21">
        <v>1.0</v>
      </c>
      <c r="I43" s="21"/>
      <c r="J43" s="21"/>
      <c r="K43" s="21"/>
      <c r="L43" s="21">
        <v>2.0</v>
      </c>
      <c r="M43" s="21">
        <v>2.0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>
        <v>2.0</v>
      </c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4</v>
      </c>
      <c r="C45" s="4">
        <f t="shared" si="5"/>
        <v>13</v>
      </c>
      <c r="D45" s="4">
        <f t="shared" si="5"/>
        <v>15</v>
      </c>
      <c r="E45" s="4">
        <f t="shared" si="5"/>
        <v>9</v>
      </c>
      <c r="F45" s="4">
        <f t="shared" si="5"/>
        <v>0</v>
      </c>
      <c r="G45" s="4">
        <f t="shared" si="5"/>
        <v>2</v>
      </c>
      <c r="H45" s="4">
        <f t="shared" si="5"/>
        <v>1</v>
      </c>
      <c r="I45" s="4">
        <f t="shared" si="5"/>
        <v>0</v>
      </c>
      <c r="J45" s="4">
        <f t="shared" si="5"/>
        <v>0</v>
      </c>
      <c r="K45" s="4">
        <f t="shared" si="5"/>
        <v>0</v>
      </c>
      <c r="L45" s="4">
        <f t="shared" si="5"/>
        <v>5</v>
      </c>
      <c r="M45" s="4">
        <f t="shared" si="5"/>
        <v>8</v>
      </c>
      <c r="N45" s="13">
        <f>SUM(B45:M45)</f>
        <v>57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/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8.0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8</v>
      </c>
      <c r="P3" s="10">
        <f t="shared" ref="P3:P11" si="2">O3/$O$12</f>
        <v>0.1230769231</v>
      </c>
    </row>
    <row r="4" ht="14.25" customHeight="1">
      <c r="A4" s="27" t="s">
        <v>96</v>
      </c>
      <c r="B4" s="8">
        <v>8.0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8</v>
      </c>
      <c r="P4" s="10">
        <f t="shared" si="2"/>
        <v>0.1230769231</v>
      </c>
    </row>
    <row r="5" ht="14.25" customHeight="1">
      <c r="A5" s="7" t="s">
        <v>21</v>
      </c>
      <c r="B5" s="8">
        <v>6.0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6</v>
      </c>
      <c r="P5" s="10">
        <f t="shared" si="2"/>
        <v>0.09230769231</v>
      </c>
    </row>
    <row r="6" ht="14.25" customHeight="1">
      <c r="A6" s="7" t="s">
        <v>28</v>
      </c>
      <c r="B6" s="8">
        <v>7.0</v>
      </c>
      <c r="C6" s="8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8</v>
      </c>
      <c r="P6" s="10">
        <f t="shared" si="2"/>
        <v>0.1230769231</v>
      </c>
    </row>
    <row r="7" ht="14.25" customHeight="1">
      <c r="A7" s="7" t="s">
        <v>32</v>
      </c>
      <c r="B7" s="8">
        <v>6.0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6</v>
      </c>
      <c r="P7" s="10">
        <f t="shared" si="2"/>
        <v>0.09230769231</v>
      </c>
    </row>
    <row r="8" ht="14.25" customHeight="1">
      <c r="A8" s="7" t="s">
        <v>33</v>
      </c>
      <c r="B8" s="8">
        <v>5.0</v>
      </c>
      <c r="C8" s="8"/>
      <c r="D8" s="8"/>
      <c r="E8" s="8"/>
      <c r="F8" s="8"/>
      <c r="G8" s="8"/>
      <c r="H8" s="8">
        <v>4.0</v>
      </c>
      <c r="I8" s="8"/>
      <c r="J8" s="8"/>
      <c r="K8" s="8"/>
      <c r="L8" s="8"/>
      <c r="M8" s="8"/>
      <c r="N8" s="8"/>
      <c r="O8" s="9">
        <f t="shared" si="1"/>
        <v>9</v>
      </c>
      <c r="P8" s="10">
        <f t="shared" si="2"/>
        <v>0.1384615385</v>
      </c>
    </row>
    <row r="9" ht="14.25" customHeight="1">
      <c r="A9" s="7" t="s">
        <v>26</v>
      </c>
      <c r="B9" s="8">
        <v>7.0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>
        <f t="shared" si="2"/>
        <v>0.1076923077</v>
      </c>
    </row>
    <row r="10" ht="14.25" customHeight="1">
      <c r="A10" s="7" t="s">
        <v>25</v>
      </c>
      <c r="B10" s="8">
        <v>8.0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8</v>
      </c>
      <c r="P10" s="10">
        <f t="shared" si="2"/>
        <v>0.1230769231</v>
      </c>
    </row>
    <row r="11" ht="14.25" customHeight="1">
      <c r="A11" s="28" t="s">
        <v>19</v>
      </c>
      <c r="B11" s="29"/>
      <c r="C11" s="29"/>
      <c r="D11" s="29"/>
      <c r="E11" s="29"/>
      <c r="F11" s="29"/>
      <c r="G11" s="29"/>
      <c r="H11" s="29">
        <v>4.0</v>
      </c>
      <c r="I11" s="29"/>
      <c r="J11" s="29">
        <v>1.0</v>
      </c>
      <c r="K11" s="29"/>
      <c r="L11" s="29"/>
      <c r="M11" s="29"/>
      <c r="N11" s="29"/>
      <c r="O11" s="30">
        <f t="shared" si="1"/>
        <v>5</v>
      </c>
      <c r="P11" s="31">
        <f t="shared" si="2"/>
        <v>0.07692307692</v>
      </c>
    </row>
    <row r="12" ht="14.25" customHeight="1">
      <c r="A12" s="4" t="s">
        <v>34</v>
      </c>
      <c r="B12" s="11">
        <f t="shared" ref="B12:O12" si="3">SUM(B3:B11)</f>
        <v>55</v>
      </c>
      <c r="C12" s="11">
        <f t="shared" si="3"/>
        <v>1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8</v>
      </c>
      <c r="I12" s="11">
        <f t="shared" si="3"/>
        <v>0</v>
      </c>
      <c r="J12" s="11">
        <f t="shared" si="3"/>
        <v>1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65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5</v>
      </c>
      <c r="C16" s="17">
        <f t="shared" si="4"/>
        <v>11</v>
      </c>
      <c r="D16" s="17">
        <f t="shared" si="4"/>
        <v>33</v>
      </c>
      <c r="E16" s="17">
        <f t="shared" si="4"/>
        <v>3</v>
      </c>
      <c r="F16" s="25">
        <f t="shared" si="4"/>
        <v>0</v>
      </c>
      <c r="G16" s="17">
        <f t="shared" si="4"/>
        <v>0</v>
      </c>
      <c r="H16" s="17">
        <f t="shared" si="4"/>
        <v>0</v>
      </c>
      <c r="I16" s="25">
        <f t="shared" si="4"/>
        <v>0</v>
      </c>
      <c r="J16" s="25">
        <f t="shared" si="4"/>
        <v>2</v>
      </c>
      <c r="K16" s="25">
        <f t="shared" si="4"/>
        <v>0</v>
      </c>
      <c r="L16" s="25">
        <f t="shared" si="4"/>
        <v>3</v>
      </c>
      <c r="M16" s="17">
        <f t="shared" si="4"/>
        <v>8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>
        <v>1.0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>
        <v>1.0</v>
      </c>
      <c r="D22" s="21">
        <v>2.0</v>
      </c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>
        <v>1.0</v>
      </c>
      <c r="E26" s="21"/>
      <c r="F26" s="21"/>
      <c r="G26" s="21"/>
      <c r="H26" s="21"/>
      <c r="I26" s="21"/>
      <c r="J26" s="21"/>
      <c r="K26" s="21"/>
      <c r="L26" s="21"/>
      <c r="M26" s="21">
        <v>1.0</v>
      </c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/>
      <c r="C28" s="21">
        <v>1.0</v>
      </c>
      <c r="D28" s="21">
        <v>1.0</v>
      </c>
      <c r="E28" s="21">
        <v>1.0</v>
      </c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2.0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>
        <v>1.0</v>
      </c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/>
      <c r="C35" s="21"/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63</v>
      </c>
      <c r="B36" s="21"/>
      <c r="C36" s="21"/>
      <c r="D36" s="21">
        <v>6.0</v>
      </c>
      <c r="E36" s="21">
        <v>1.0</v>
      </c>
      <c r="F36" s="21"/>
      <c r="G36" s="21"/>
      <c r="H36" s="21"/>
      <c r="I36" s="21"/>
      <c r="J36" s="21"/>
      <c r="K36" s="21"/>
      <c r="L36" s="21">
        <v>1.0</v>
      </c>
      <c r="M36" s="21">
        <v>2.0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>
        <v>2.0</v>
      </c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/>
      <c r="C40" s="21"/>
      <c r="D40" s="21">
        <v>1.0</v>
      </c>
      <c r="E40" s="21"/>
      <c r="F40" s="21"/>
      <c r="G40" s="21"/>
      <c r="H40" s="21"/>
      <c r="I40" s="21"/>
      <c r="J40" s="21"/>
      <c r="K40" s="21"/>
      <c r="L40" s="21"/>
      <c r="M40" s="21">
        <v>2.0</v>
      </c>
      <c r="N40" s="13"/>
      <c r="O40" s="13"/>
      <c r="P40" s="13"/>
    </row>
    <row r="41" ht="14.25" customHeight="1">
      <c r="A41" s="21" t="s">
        <v>67</v>
      </c>
      <c r="B41" s="21"/>
      <c r="C41" s="21"/>
      <c r="D41" s="21">
        <v>3.0</v>
      </c>
      <c r="E41" s="21">
        <v>1.0</v>
      </c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68</v>
      </c>
      <c r="B42" s="21"/>
      <c r="C42" s="21">
        <v>1.0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5.0</v>
      </c>
      <c r="C43" s="21">
        <v>7.0</v>
      </c>
      <c r="D43" s="21">
        <v>14.0</v>
      </c>
      <c r="E43" s="21"/>
      <c r="F43" s="21"/>
      <c r="G43" s="21"/>
      <c r="H43" s="21"/>
      <c r="I43" s="21"/>
      <c r="J43" s="21">
        <v>1.0</v>
      </c>
      <c r="K43" s="21"/>
      <c r="L43" s="21">
        <v>2.0</v>
      </c>
      <c r="M43" s="21">
        <v>2.0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5</v>
      </c>
      <c r="C45" s="4">
        <f t="shared" si="5"/>
        <v>11</v>
      </c>
      <c r="D45" s="4">
        <f t="shared" si="5"/>
        <v>33</v>
      </c>
      <c r="E45" s="4">
        <f t="shared" si="5"/>
        <v>3</v>
      </c>
      <c r="F45" s="4">
        <f t="shared" si="5"/>
        <v>0</v>
      </c>
      <c r="G45" s="4">
        <f t="shared" si="5"/>
        <v>0</v>
      </c>
      <c r="H45" s="4">
        <f t="shared" si="5"/>
        <v>0</v>
      </c>
      <c r="I45" s="4">
        <f t="shared" si="5"/>
        <v>0</v>
      </c>
      <c r="J45" s="4">
        <f t="shared" si="5"/>
        <v>2</v>
      </c>
      <c r="K45" s="4">
        <f t="shared" si="5"/>
        <v>0</v>
      </c>
      <c r="L45" s="4">
        <f t="shared" si="5"/>
        <v>3</v>
      </c>
      <c r="M45" s="4">
        <f t="shared" si="5"/>
        <v>8</v>
      </c>
      <c r="N45" s="13">
        <f>SUM(B45:M45)</f>
        <v>65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6.0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1" si="1">B3+C3+D3+E3+F3+G3+H3+I3+J3+K3+L3</f>
        <v>6</v>
      </c>
      <c r="P3" s="10">
        <f t="shared" ref="P3:P11" si="2">O3/$O$12</f>
        <v>0.1621621622</v>
      </c>
    </row>
    <row r="4" ht="14.25" customHeight="1">
      <c r="A4" s="27" t="s">
        <v>96</v>
      </c>
      <c r="B4" s="8">
        <v>2.0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2</v>
      </c>
      <c r="P4" s="10">
        <f t="shared" si="2"/>
        <v>0.05405405405</v>
      </c>
    </row>
    <row r="5" ht="14.25" customHeight="1">
      <c r="A5" s="7" t="s">
        <v>21</v>
      </c>
      <c r="B5" s="8">
        <v>5.0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5</v>
      </c>
      <c r="P5" s="10">
        <f t="shared" si="2"/>
        <v>0.1351351351</v>
      </c>
    </row>
    <row r="6" ht="14.25" customHeight="1">
      <c r="A6" s="7" t="s">
        <v>28</v>
      </c>
      <c r="B6" s="8">
        <v>4.0</v>
      </c>
      <c r="C6" s="8"/>
      <c r="D6" s="8"/>
      <c r="E6" s="8"/>
      <c r="F6" s="8"/>
      <c r="G6" s="8"/>
      <c r="H6" s="8">
        <v>2.0</v>
      </c>
      <c r="I6" s="8"/>
      <c r="J6" s="8"/>
      <c r="K6" s="8">
        <v>1.0</v>
      </c>
      <c r="L6" s="8"/>
      <c r="M6" s="8"/>
      <c r="N6" s="8"/>
      <c r="O6" s="9">
        <f t="shared" si="1"/>
        <v>7</v>
      </c>
      <c r="P6" s="10">
        <f t="shared" si="2"/>
        <v>0.1891891892</v>
      </c>
    </row>
    <row r="7" ht="14.25" customHeight="1">
      <c r="A7" s="7" t="s">
        <v>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0</v>
      </c>
      <c r="P7" s="10">
        <f t="shared" si="2"/>
        <v>0</v>
      </c>
    </row>
    <row r="8" ht="14.25" customHeight="1">
      <c r="A8" s="7" t="s">
        <v>33</v>
      </c>
      <c r="B8" s="8">
        <v>2.0</v>
      </c>
      <c r="C8" s="8"/>
      <c r="D8" s="8"/>
      <c r="E8" s="8"/>
      <c r="F8" s="8"/>
      <c r="G8" s="8"/>
      <c r="H8" s="8">
        <v>2.0</v>
      </c>
      <c r="I8" s="8"/>
      <c r="J8" s="8"/>
      <c r="K8" s="8">
        <v>1.0</v>
      </c>
      <c r="L8" s="8"/>
      <c r="M8" s="8"/>
      <c r="N8" s="8"/>
      <c r="O8" s="9">
        <f t="shared" si="1"/>
        <v>5</v>
      </c>
      <c r="P8" s="10">
        <f t="shared" si="2"/>
        <v>0.1351351351</v>
      </c>
    </row>
    <row r="9" ht="14.25" customHeight="1">
      <c r="A9" s="7" t="s">
        <v>26</v>
      </c>
      <c r="B9" s="8">
        <v>3.0</v>
      </c>
      <c r="C9" s="8"/>
      <c r="D9" s="8"/>
      <c r="E9" s="8"/>
      <c r="F9" s="8"/>
      <c r="G9" s="8"/>
      <c r="H9" s="8">
        <v>2.0</v>
      </c>
      <c r="I9" s="8"/>
      <c r="J9" s="8"/>
      <c r="K9" s="8"/>
      <c r="L9" s="8"/>
      <c r="M9" s="8"/>
      <c r="N9" s="8"/>
      <c r="O9" s="9">
        <f t="shared" si="1"/>
        <v>5</v>
      </c>
      <c r="P9" s="10">
        <f t="shared" si="2"/>
        <v>0.1351351351</v>
      </c>
    </row>
    <row r="10" ht="14.25" customHeight="1">
      <c r="A10" s="7" t="s">
        <v>25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0</v>
      </c>
      <c r="P10" s="10">
        <f t="shared" si="2"/>
        <v>0</v>
      </c>
    </row>
    <row r="11" ht="14.25" customHeight="1">
      <c r="A11" s="28" t="s">
        <v>19</v>
      </c>
      <c r="B11" s="29"/>
      <c r="C11" s="29"/>
      <c r="D11" s="29"/>
      <c r="E11" s="29"/>
      <c r="F11" s="29"/>
      <c r="G11" s="29"/>
      <c r="H11" s="29">
        <v>7.0</v>
      </c>
      <c r="I11" s="29"/>
      <c r="J11" s="29"/>
      <c r="K11" s="29"/>
      <c r="L11" s="29"/>
      <c r="M11" s="29"/>
      <c r="N11" s="29"/>
      <c r="O11" s="30">
        <f t="shared" si="1"/>
        <v>7</v>
      </c>
      <c r="P11" s="31">
        <f t="shared" si="2"/>
        <v>0.1891891892</v>
      </c>
    </row>
    <row r="12" ht="14.25" customHeight="1">
      <c r="A12" s="4" t="s">
        <v>34</v>
      </c>
      <c r="B12" s="11">
        <f t="shared" ref="B12:O12" si="3">SUM(B3:B11)</f>
        <v>22</v>
      </c>
      <c r="C12" s="11">
        <f t="shared" si="3"/>
        <v>0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13</v>
      </c>
      <c r="I12" s="11">
        <f t="shared" si="3"/>
        <v>0</v>
      </c>
      <c r="J12" s="11">
        <f t="shared" si="3"/>
        <v>0</v>
      </c>
      <c r="K12" s="11">
        <f t="shared" si="3"/>
        <v>2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37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7</v>
      </c>
      <c r="C16" s="17">
        <f t="shared" si="4"/>
        <v>4</v>
      </c>
      <c r="D16" s="17">
        <f t="shared" si="4"/>
        <v>11</v>
      </c>
      <c r="E16" s="17">
        <f t="shared" si="4"/>
        <v>1</v>
      </c>
      <c r="F16" s="25">
        <f t="shared" si="4"/>
        <v>0</v>
      </c>
      <c r="G16" s="17">
        <f t="shared" si="4"/>
        <v>1</v>
      </c>
      <c r="H16" s="17">
        <f t="shared" si="4"/>
        <v>0</v>
      </c>
      <c r="I16" s="25">
        <f t="shared" si="4"/>
        <v>0</v>
      </c>
      <c r="J16" s="25">
        <f t="shared" si="4"/>
        <v>0</v>
      </c>
      <c r="K16" s="25">
        <f t="shared" si="4"/>
        <v>0</v>
      </c>
      <c r="L16" s="25">
        <f t="shared" si="4"/>
        <v>5</v>
      </c>
      <c r="M16" s="17">
        <f t="shared" si="4"/>
        <v>8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/>
      <c r="D22" s="21">
        <v>1.0</v>
      </c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>
        <v>1.0</v>
      </c>
      <c r="C28" s="21">
        <v>1.0</v>
      </c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57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>
        <v>1.0</v>
      </c>
      <c r="C35" s="21"/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>
        <v>1.0</v>
      </c>
      <c r="N35" s="13"/>
      <c r="O35" s="13"/>
      <c r="P35" s="13"/>
    </row>
    <row r="36" ht="14.25" customHeight="1">
      <c r="A36" s="21" t="s">
        <v>63</v>
      </c>
      <c r="B36" s="21"/>
      <c r="C36" s="21"/>
      <c r="D36" s="21">
        <v>2.0</v>
      </c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>
        <v>1.0</v>
      </c>
      <c r="D38" s="21">
        <v>1.0</v>
      </c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67</v>
      </c>
      <c r="B41" s="21">
        <v>1.0</v>
      </c>
      <c r="C41" s="21"/>
      <c r="D41" s="21">
        <v>2.0</v>
      </c>
      <c r="E41" s="21"/>
      <c r="F41" s="21"/>
      <c r="G41" s="21"/>
      <c r="H41" s="21"/>
      <c r="I41" s="21"/>
      <c r="J41" s="21"/>
      <c r="K41" s="21"/>
      <c r="L41" s="21"/>
      <c r="M41" s="21">
        <v>3.0</v>
      </c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4.0</v>
      </c>
      <c r="C43" s="21">
        <v>2.0</v>
      </c>
      <c r="D43" s="21">
        <v>3.0</v>
      </c>
      <c r="E43" s="21">
        <v>1.0</v>
      </c>
      <c r="F43" s="21"/>
      <c r="G43" s="21">
        <v>1.0</v>
      </c>
      <c r="H43" s="21"/>
      <c r="I43" s="21"/>
      <c r="J43" s="21"/>
      <c r="K43" s="21"/>
      <c r="L43" s="21">
        <v>5.0</v>
      </c>
      <c r="M43" s="21">
        <v>3.0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7</v>
      </c>
      <c r="C45" s="4">
        <f t="shared" si="5"/>
        <v>4</v>
      </c>
      <c r="D45" s="4">
        <f t="shared" si="5"/>
        <v>11</v>
      </c>
      <c r="E45" s="4">
        <f t="shared" si="5"/>
        <v>1</v>
      </c>
      <c r="F45" s="4">
        <f t="shared" si="5"/>
        <v>0</v>
      </c>
      <c r="G45" s="4">
        <f t="shared" si="5"/>
        <v>1</v>
      </c>
      <c r="H45" s="4">
        <f t="shared" si="5"/>
        <v>0</v>
      </c>
      <c r="I45" s="4">
        <f t="shared" si="5"/>
        <v>0</v>
      </c>
      <c r="J45" s="4">
        <f t="shared" si="5"/>
        <v>0</v>
      </c>
      <c r="K45" s="4">
        <f t="shared" si="5"/>
        <v>0</v>
      </c>
      <c r="L45" s="4">
        <f t="shared" si="5"/>
        <v>5</v>
      </c>
      <c r="M45" s="4">
        <f t="shared" si="5"/>
        <v>8</v>
      </c>
      <c r="N45" s="13">
        <f>SUM(B45:M45)</f>
        <v>37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7" width="8.71"/>
    <col customWidth="1" min="8" max="8" width="11.43"/>
    <col customWidth="1" min="9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4.0</v>
      </c>
      <c r="C3" s="8">
        <v>1.0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5</v>
      </c>
      <c r="P3" s="10">
        <f t="shared" ref="P3:P8" si="2">O3/$O$13</f>
        <v>0.1219512195</v>
      </c>
    </row>
    <row r="4" ht="14.25" customHeight="1">
      <c r="A4" s="27" t="s">
        <v>96</v>
      </c>
      <c r="B4" s="8">
        <v>6.0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6</v>
      </c>
      <c r="P4" s="10">
        <f t="shared" si="2"/>
        <v>0.1463414634</v>
      </c>
    </row>
    <row r="5" ht="14.25" customHeight="1">
      <c r="A5" s="7" t="s">
        <v>21</v>
      </c>
      <c r="B5" s="8">
        <v>1.0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1</v>
      </c>
      <c r="P5" s="10">
        <f t="shared" si="2"/>
        <v>0.0243902439</v>
      </c>
    </row>
    <row r="6" ht="14.25" customHeight="1">
      <c r="A6" s="7" t="s">
        <v>28</v>
      </c>
      <c r="B6" s="8">
        <v>4.0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4</v>
      </c>
      <c r="P6" s="10">
        <f t="shared" si="2"/>
        <v>0.09756097561</v>
      </c>
    </row>
    <row r="7" ht="14.25" customHeight="1">
      <c r="A7" s="7" t="s">
        <v>32</v>
      </c>
      <c r="B7" s="8">
        <v>8.0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8</v>
      </c>
      <c r="P7" s="10">
        <f t="shared" si="2"/>
        <v>0.1951219512</v>
      </c>
    </row>
    <row r="8" ht="14.25" customHeight="1">
      <c r="A8" s="7" t="s">
        <v>33</v>
      </c>
      <c r="B8" s="8">
        <v>3.0</v>
      </c>
      <c r="C8" s="8">
        <v>1.0</v>
      </c>
      <c r="D8" s="8"/>
      <c r="E8" s="8"/>
      <c r="F8" s="8"/>
      <c r="G8" s="8"/>
      <c r="H8" s="8">
        <v>1.0</v>
      </c>
      <c r="I8" s="8"/>
      <c r="J8" s="8"/>
      <c r="K8" s="8">
        <v>1.0</v>
      </c>
      <c r="L8" s="8"/>
      <c r="M8" s="8"/>
      <c r="N8" s="8"/>
      <c r="O8" s="9">
        <f t="shared" si="1"/>
        <v>6</v>
      </c>
      <c r="P8" s="10">
        <f t="shared" si="2"/>
        <v>0.1463414634</v>
      </c>
    </row>
    <row r="9" ht="14.25" customHeight="1">
      <c r="A9" s="7" t="s">
        <v>101</v>
      </c>
      <c r="B9" s="8">
        <v>4.0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4</v>
      </c>
      <c r="P9" s="10"/>
    </row>
    <row r="10" ht="14.25" customHeight="1">
      <c r="A10" s="7" t="s">
        <v>26</v>
      </c>
      <c r="B10" s="8">
        <v>1.0</v>
      </c>
      <c r="C10" s="8"/>
      <c r="D10" s="8"/>
      <c r="E10" s="8"/>
      <c r="F10" s="8"/>
      <c r="G10" s="8">
        <v>1.0</v>
      </c>
      <c r="H10" s="8"/>
      <c r="I10" s="8"/>
      <c r="J10" s="8"/>
      <c r="K10" s="8"/>
      <c r="L10" s="8"/>
      <c r="M10" s="8"/>
      <c r="N10" s="8"/>
      <c r="O10" s="9">
        <f t="shared" si="1"/>
        <v>2</v>
      </c>
      <c r="P10" s="10">
        <f t="shared" ref="P10:P12" si="3">O10/$O$13</f>
        <v>0.0487804878</v>
      </c>
    </row>
    <row r="11" ht="14.25" customHeight="1">
      <c r="A11" s="7" t="s">
        <v>25</v>
      </c>
      <c r="B11" s="8">
        <v>3.0</v>
      </c>
      <c r="C11" s="8"/>
      <c r="D11" s="8"/>
      <c r="E11" s="8"/>
      <c r="F11" s="8"/>
      <c r="G11" s="8"/>
      <c r="H11" s="8"/>
      <c r="I11" s="8"/>
      <c r="J11" s="8"/>
      <c r="K11" s="8">
        <v>1.0</v>
      </c>
      <c r="L11" s="8"/>
      <c r="M11" s="8"/>
      <c r="N11" s="8"/>
      <c r="O11" s="9">
        <f t="shared" si="1"/>
        <v>4</v>
      </c>
      <c r="P11" s="10">
        <f t="shared" si="3"/>
        <v>0.09756097561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>
        <v>1.0</v>
      </c>
      <c r="K12" s="29"/>
      <c r="L12" s="29"/>
      <c r="M12" s="29"/>
      <c r="N12" s="29"/>
      <c r="O12" s="30">
        <f t="shared" si="1"/>
        <v>1</v>
      </c>
      <c r="P12" s="31">
        <f t="shared" si="3"/>
        <v>0.0243902439</v>
      </c>
    </row>
    <row r="13" ht="14.25" customHeight="1">
      <c r="A13" s="4" t="s">
        <v>34</v>
      </c>
      <c r="B13" s="11">
        <f t="shared" ref="B13:O13" si="4">SUM(B3:B12)</f>
        <v>34</v>
      </c>
      <c r="C13" s="11">
        <f t="shared" si="4"/>
        <v>2</v>
      </c>
      <c r="D13" s="11">
        <f t="shared" si="4"/>
        <v>0</v>
      </c>
      <c r="E13" s="11">
        <f t="shared" si="4"/>
        <v>0</v>
      </c>
      <c r="F13" s="11">
        <f t="shared" si="4"/>
        <v>0</v>
      </c>
      <c r="G13" s="11">
        <f t="shared" si="4"/>
        <v>1</v>
      </c>
      <c r="H13" s="11">
        <f t="shared" si="4"/>
        <v>1</v>
      </c>
      <c r="I13" s="11">
        <f t="shared" si="4"/>
        <v>0</v>
      </c>
      <c r="J13" s="11">
        <f t="shared" si="4"/>
        <v>1</v>
      </c>
      <c r="K13" s="11">
        <f t="shared" si="4"/>
        <v>2</v>
      </c>
      <c r="L13" s="11">
        <f t="shared" si="4"/>
        <v>0</v>
      </c>
      <c r="M13" s="11">
        <f t="shared" si="4"/>
        <v>0</v>
      </c>
      <c r="N13" s="11">
        <f t="shared" si="4"/>
        <v>0</v>
      </c>
      <c r="O13" s="11">
        <f t="shared" si="4"/>
        <v>41</v>
      </c>
      <c r="P13" s="12">
        <f>SUM(P2:P12)</f>
        <v>0.9024390244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5">B46</f>
        <v>7</v>
      </c>
      <c r="C17" s="17">
        <f t="shared" si="5"/>
        <v>7</v>
      </c>
      <c r="D17" s="17">
        <f t="shared" si="5"/>
        <v>12</v>
      </c>
      <c r="E17" s="17">
        <f t="shared" si="5"/>
        <v>2</v>
      </c>
      <c r="F17" s="25">
        <f t="shared" si="5"/>
        <v>0</v>
      </c>
      <c r="G17" s="17">
        <f t="shared" si="5"/>
        <v>7</v>
      </c>
      <c r="H17" s="17">
        <f t="shared" si="5"/>
        <v>0</v>
      </c>
      <c r="I17" s="25">
        <f t="shared" si="5"/>
        <v>1</v>
      </c>
      <c r="J17" s="25">
        <f t="shared" si="5"/>
        <v>2</v>
      </c>
      <c r="K17" s="25">
        <f t="shared" si="5"/>
        <v>0</v>
      </c>
      <c r="L17" s="25">
        <f t="shared" si="5"/>
        <v>1</v>
      </c>
      <c r="M17" s="17">
        <f t="shared" si="5"/>
        <v>2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>
        <v>1.0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>
        <v>1.0</v>
      </c>
      <c r="D23" s="21"/>
      <c r="E23" s="21"/>
      <c r="F23" s="21"/>
      <c r="G23" s="21"/>
      <c r="H23" s="21"/>
      <c r="I23" s="21"/>
      <c r="J23" s="21">
        <v>1.0</v>
      </c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>
        <v>1.0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/>
      <c r="C29" s="21"/>
      <c r="D29" s="21"/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>
        <v>1.0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>
        <v>3.0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2.0</v>
      </c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>
        <v>1.0</v>
      </c>
      <c r="F39" s="21"/>
      <c r="G39" s="21">
        <v>1.0</v>
      </c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/>
      <c r="D41" s="21">
        <v>4.0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>
        <v>2.0</v>
      </c>
      <c r="C42" s="21"/>
      <c r="D42" s="21">
        <v>2.0</v>
      </c>
      <c r="E42" s="21"/>
      <c r="F42" s="21"/>
      <c r="G42" s="21">
        <v>2.0</v>
      </c>
      <c r="H42" s="21"/>
      <c r="I42" s="21">
        <v>1.0</v>
      </c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/>
      <c r="C44" s="21">
        <v>4.0</v>
      </c>
      <c r="D44" s="21">
        <v>3.0</v>
      </c>
      <c r="E44" s="21"/>
      <c r="F44" s="21"/>
      <c r="G44" s="21">
        <v>4.0</v>
      </c>
      <c r="H44" s="21"/>
      <c r="I44" s="21"/>
      <c r="J44" s="21">
        <v>1.0</v>
      </c>
      <c r="K44" s="21"/>
      <c r="L44" s="21">
        <v>1.0</v>
      </c>
      <c r="M44" s="21">
        <v>1.0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6">SUM(B19:B45)</f>
        <v>7</v>
      </c>
      <c r="C46" s="4">
        <f t="shared" si="6"/>
        <v>7</v>
      </c>
      <c r="D46" s="4">
        <f t="shared" si="6"/>
        <v>12</v>
      </c>
      <c r="E46" s="4">
        <f t="shared" si="6"/>
        <v>2</v>
      </c>
      <c r="F46" s="4">
        <f t="shared" si="6"/>
        <v>0</v>
      </c>
      <c r="G46" s="4">
        <f t="shared" si="6"/>
        <v>7</v>
      </c>
      <c r="H46" s="4">
        <f t="shared" si="6"/>
        <v>0</v>
      </c>
      <c r="I46" s="4">
        <f t="shared" si="6"/>
        <v>1</v>
      </c>
      <c r="J46" s="4">
        <f t="shared" si="6"/>
        <v>2</v>
      </c>
      <c r="K46" s="4">
        <f t="shared" si="6"/>
        <v>0</v>
      </c>
      <c r="L46" s="4">
        <f t="shared" si="6"/>
        <v>1</v>
      </c>
      <c r="M46" s="4">
        <f t="shared" si="6"/>
        <v>2</v>
      </c>
      <c r="N46" s="13">
        <f>SUM(B46:M46)</f>
        <v>41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2.0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2</v>
      </c>
      <c r="P3" s="10">
        <f t="shared" ref="P3:P8" si="2">O3/$O$13</f>
        <v>0.04444444444</v>
      </c>
    </row>
    <row r="4" ht="14.25" customHeight="1">
      <c r="A4" s="27" t="s">
        <v>96</v>
      </c>
      <c r="B4" s="8">
        <v>1.0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1</v>
      </c>
      <c r="P4" s="10">
        <f t="shared" si="2"/>
        <v>0.02222222222</v>
      </c>
    </row>
    <row r="5" ht="14.25" customHeight="1">
      <c r="A5" s="7" t="s">
        <v>21</v>
      </c>
      <c r="B5" s="8">
        <v>6.0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6</v>
      </c>
      <c r="P5" s="10">
        <f t="shared" si="2"/>
        <v>0.1333333333</v>
      </c>
    </row>
    <row r="6" ht="14.25" customHeight="1">
      <c r="A6" s="7" t="s">
        <v>28</v>
      </c>
      <c r="B6" s="8">
        <v>4.0</v>
      </c>
      <c r="C6" s="8"/>
      <c r="D6" s="8">
        <v>1.0</v>
      </c>
      <c r="E6" s="8"/>
      <c r="F6" s="8"/>
      <c r="G6" s="8"/>
      <c r="H6" s="8">
        <v>1.0</v>
      </c>
      <c r="I6" s="8"/>
      <c r="J6" s="8"/>
      <c r="K6" s="8"/>
      <c r="L6" s="8"/>
      <c r="M6" s="8"/>
      <c r="N6" s="8"/>
      <c r="O6" s="9">
        <f t="shared" si="1"/>
        <v>6</v>
      </c>
      <c r="P6" s="10">
        <f t="shared" si="2"/>
        <v>0.1333333333</v>
      </c>
    </row>
    <row r="7" ht="14.25" customHeight="1">
      <c r="A7" s="7" t="s">
        <v>32</v>
      </c>
      <c r="B7" s="8">
        <v>4.0</v>
      </c>
      <c r="C7" s="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6</v>
      </c>
      <c r="P7" s="10">
        <f t="shared" si="2"/>
        <v>0.1333333333</v>
      </c>
    </row>
    <row r="8" ht="14.25" customHeight="1">
      <c r="A8" s="7" t="s">
        <v>33</v>
      </c>
      <c r="B8" s="8">
        <v>2.0</v>
      </c>
      <c r="C8" s="8">
        <v>1.0</v>
      </c>
      <c r="D8" s="8"/>
      <c r="E8" s="8"/>
      <c r="F8" s="8"/>
      <c r="G8" s="8"/>
      <c r="H8" s="8">
        <v>3.0</v>
      </c>
      <c r="I8" s="8"/>
      <c r="J8" s="8"/>
      <c r="K8" s="8"/>
      <c r="L8" s="8"/>
      <c r="M8" s="8"/>
      <c r="N8" s="8"/>
      <c r="O8" s="9">
        <f t="shared" si="1"/>
        <v>6</v>
      </c>
      <c r="P8" s="10">
        <f t="shared" si="2"/>
        <v>0.1333333333</v>
      </c>
    </row>
    <row r="9" ht="14.25" customHeight="1">
      <c r="A9" s="7" t="s">
        <v>23</v>
      </c>
      <c r="B9" s="8">
        <v>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5</v>
      </c>
      <c r="P9" s="10"/>
    </row>
    <row r="10" ht="14.25" customHeight="1">
      <c r="A10" s="7" t="s">
        <v>26</v>
      </c>
      <c r="B10" s="8">
        <v>3.0</v>
      </c>
      <c r="C10" s="8"/>
      <c r="D10" s="8"/>
      <c r="E10" s="8"/>
      <c r="F10" s="8"/>
      <c r="G10" s="8"/>
      <c r="H10" s="8">
        <v>1.0</v>
      </c>
      <c r="I10" s="8"/>
      <c r="J10" s="8">
        <v>2.0</v>
      </c>
      <c r="K10" s="8"/>
      <c r="L10" s="8"/>
      <c r="M10" s="8"/>
      <c r="N10" s="8"/>
      <c r="O10" s="9">
        <f t="shared" si="1"/>
        <v>6</v>
      </c>
      <c r="P10" s="10">
        <f t="shared" ref="P10:P12" si="3">O10/$O$13</f>
        <v>0.1333333333</v>
      </c>
    </row>
    <row r="11" ht="14.25" customHeight="1">
      <c r="A11" s="7" t="s">
        <v>25</v>
      </c>
      <c r="B11" s="8">
        <v>7.0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7</v>
      </c>
      <c r="P11" s="10">
        <f t="shared" si="3"/>
        <v>0.1555555556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1"/>
        <v>0</v>
      </c>
      <c r="P12" s="31">
        <f t="shared" si="3"/>
        <v>0</v>
      </c>
    </row>
    <row r="13" ht="14.25" customHeight="1">
      <c r="A13" s="4" t="s">
        <v>34</v>
      </c>
      <c r="B13" s="11">
        <f t="shared" ref="B13:O13" si="4">SUM(B3:B12)</f>
        <v>34</v>
      </c>
      <c r="C13" s="11">
        <f t="shared" si="4"/>
        <v>3</v>
      </c>
      <c r="D13" s="11">
        <f t="shared" si="4"/>
        <v>1</v>
      </c>
      <c r="E13" s="11">
        <f t="shared" si="4"/>
        <v>0</v>
      </c>
      <c r="F13" s="11">
        <f t="shared" si="4"/>
        <v>0</v>
      </c>
      <c r="G13" s="11">
        <f t="shared" si="4"/>
        <v>0</v>
      </c>
      <c r="H13" s="11">
        <f t="shared" si="4"/>
        <v>5</v>
      </c>
      <c r="I13" s="11">
        <f t="shared" si="4"/>
        <v>0</v>
      </c>
      <c r="J13" s="11">
        <f t="shared" si="4"/>
        <v>2</v>
      </c>
      <c r="K13" s="11">
        <f t="shared" si="4"/>
        <v>0</v>
      </c>
      <c r="L13" s="11">
        <f t="shared" si="4"/>
        <v>0</v>
      </c>
      <c r="M13" s="11">
        <f t="shared" si="4"/>
        <v>0</v>
      </c>
      <c r="N13" s="11">
        <f t="shared" si="4"/>
        <v>0</v>
      </c>
      <c r="O13" s="11">
        <f t="shared" si="4"/>
        <v>45</v>
      </c>
      <c r="P13" s="12">
        <f>SUM(P2:P12)</f>
        <v>0.8888888889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5">B46</f>
        <v>7</v>
      </c>
      <c r="C17" s="17">
        <f t="shared" si="5"/>
        <v>6</v>
      </c>
      <c r="D17" s="17">
        <f t="shared" si="5"/>
        <v>8</v>
      </c>
      <c r="E17" s="17">
        <f t="shared" si="5"/>
        <v>3</v>
      </c>
      <c r="F17" s="25">
        <f t="shared" si="5"/>
        <v>0</v>
      </c>
      <c r="G17" s="17">
        <f t="shared" si="5"/>
        <v>4</v>
      </c>
      <c r="H17" s="17">
        <f t="shared" si="5"/>
        <v>1</v>
      </c>
      <c r="I17" s="25">
        <f t="shared" si="5"/>
        <v>0</v>
      </c>
      <c r="J17" s="25">
        <f t="shared" si="5"/>
        <v>1</v>
      </c>
      <c r="K17" s="25">
        <f t="shared" si="5"/>
        <v>0</v>
      </c>
      <c r="L17" s="25">
        <f t="shared" si="5"/>
        <v>1</v>
      </c>
      <c r="M17" s="17">
        <f t="shared" si="5"/>
        <v>14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/>
      <c r="C29" s="21">
        <v>1.0</v>
      </c>
      <c r="D29" s="21"/>
      <c r="E29" s="21"/>
      <c r="F29" s="21"/>
      <c r="G29" s="21"/>
      <c r="H29" s="21"/>
      <c r="I29" s="21"/>
      <c r="J29" s="21">
        <v>1.0</v>
      </c>
      <c r="K29" s="21"/>
      <c r="L29" s="21"/>
      <c r="M29" s="21"/>
      <c r="N29" s="13"/>
      <c r="O29" s="13"/>
      <c r="P29" s="13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>
        <v>1.0</v>
      </c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>
        <v>1.0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/>
      <c r="E36" s="21">
        <v>2.0</v>
      </c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>
        <v>1.0</v>
      </c>
      <c r="D37" s="21">
        <v>3.0</v>
      </c>
      <c r="E37" s="21"/>
      <c r="F37" s="21"/>
      <c r="G37" s="21">
        <v>1.0</v>
      </c>
      <c r="H37" s="21"/>
      <c r="I37" s="21"/>
      <c r="J37" s="21"/>
      <c r="K37" s="21"/>
      <c r="L37" s="21"/>
      <c r="M37" s="21">
        <v>2.0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>
        <v>1.0</v>
      </c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>
        <v>1.0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/>
      <c r="C42" s="21"/>
      <c r="D42" s="21">
        <v>2.0</v>
      </c>
      <c r="E42" s="21"/>
      <c r="F42" s="21"/>
      <c r="G42" s="21"/>
      <c r="H42" s="21"/>
      <c r="I42" s="21"/>
      <c r="J42" s="21"/>
      <c r="K42" s="21"/>
      <c r="L42" s="21">
        <v>1.0</v>
      </c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5.0</v>
      </c>
      <c r="C44" s="21">
        <v>2.0</v>
      </c>
      <c r="D44" s="21">
        <v>3.0</v>
      </c>
      <c r="E44" s="21">
        <v>1.0</v>
      </c>
      <c r="F44" s="21"/>
      <c r="G44" s="21">
        <v>2.0</v>
      </c>
      <c r="H44" s="21">
        <v>1.0</v>
      </c>
      <c r="I44" s="21"/>
      <c r="J44" s="21"/>
      <c r="K44" s="21"/>
      <c r="L44" s="21"/>
      <c r="M44" s="21">
        <v>10.0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6">SUM(B19:B45)</f>
        <v>7</v>
      </c>
      <c r="C46" s="4">
        <f t="shared" si="6"/>
        <v>6</v>
      </c>
      <c r="D46" s="4">
        <f t="shared" si="6"/>
        <v>8</v>
      </c>
      <c r="E46" s="4">
        <f t="shared" si="6"/>
        <v>3</v>
      </c>
      <c r="F46" s="4">
        <f t="shared" si="6"/>
        <v>0</v>
      </c>
      <c r="G46" s="4">
        <f t="shared" si="6"/>
        <v>4</v>
      </c>
      <c r="H46" s="4">
        <f t="shared" si="6"/>
        <v>1</v>
      </c>
      <c r="I46" s="4">
        <f t="shared" si="6"/>
        <v>0</v>
      </c>
      <c r="J46" s="4">
        <f t="shared" si="6"/>
        <v>1</v>
      </c>
      <c r="K46" s="4">
        <f t="shared" si="6"/>
        <v>0</v>
      </c>
      <c r="L46" s="4">
        <f t="shared" si="6"/>
        <v>1</v>
      </c>
      <c r="M46" s="4">
        <f t="shared" si="6"/>
        <v>14</v>
      </c>
      <c r="N46" s="13">
        <f>SUM(B46:M46)</f>
        <v>45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/>
      <c r="M2" s="4"/>
      <c r="N2" s="4"/>
      <c r="O2" s="5" t="s">
        <v>14</v>
      </c>
      <c r="P2" s="6"/>
    </row>
    <row r="3" ht="14.25" customHeight="1">
      <c r="A3" s="7" t="s">
        <v>17</v>
      </c>
      <c r="B3" s="8">
        <v>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>
        <f t="shared" ref="O3:O12" si="1">B3+C3+D3+E3+F3+G3+H3+I3+J3+K3+L3</f>
        <v>5</v>
      </c>
      <c r="P3" s="10">
        <f t="shared" ref="P3:P8" si="2">O3/$O$13</f>
        <v>0.08474576271</v>
      </c>
    </row>
    <row r="4" ht="14.25" customHeight="1">
      <c r="A4" s="27" t="s">
        <v>96</v>
      </c>
      <c r="B4" s="8">
        <v>3.0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3</v>
      </c>
      <c r="P4" s="10">
        <f t="shared" si="2"/>
        <v>0.05084745763</v>
      </c>
    </row>
    <row r="5" ht="14.25" customHeight="1">
      <c r="A5" s="7" t="s">
        <v>21</v>
      </c>
      <c r="B5" s="8">
        <v>6.0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6</v>
      </c>
      <c r="P5" s="10">
        <f t="shared" si="2"/>
        <v>0.1016949153</v>
      </c>
    </row>
    <row r="6" ht="14.25" customHeight="1">
      <c r="A6" s="7" t="s">
        <v>28</v>
      </c>
      <c r="B6" s="8">
        <v>8.0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8</v>
      </c>
      <c r="P6" s="10">
        <f t="shared" si="2"/>
        <v>0.1355932203</v>
      </c>
    </row>
    <row r="7" ht="14.25" customHeight="1">
      <c r="A7" s="7" t="s">
        <v>32</v>
      </c>
      <c r="B7" s="8">
        <v>1.0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</v>
      </c>
      <c r="P7" s="10">
        <f t="shared" si="2"/>
        <v>0.01694915254</v>
      </c>
    </row>
    <row r="8" ht="14.25" customHeight="1">
      <c r="A8" s="7" t="s">
        <v>33</v>
      </c>
      <c r="B8" s="8">
        <v>4.0</v>
      </c>
      <c r="C8" s="8"/>
      <c r="D8" s="8"/>
      <c r="E8" s="8"/>
      <c r="F8" s="8"/>
      <c r="G8" s="8"/>
      <c r="H8" s="8">
        <v>4.0</v>
      </c>
      <c r="I8" s="8"/>
      <c r="J8" s="8"/>
      <c r="K8" s="8">
        <v>1.0</v>
      </c>
      <c r="L8" s="8"/>
      <c r="M8" s="8"/>
      <c r="N8" s="8"/>
      <c r="O8" s="9">
        <f t="shared" si="1"/>
        <v>9</v>
      </c>
      <c r="P8" s="10">
        <f t="shared" si="2"/>
        <v>0.1525423729</v>
      </c>
    </row>
    <row r="9" ht="14.25" customHeight="1">
      <c r="A9" s="7" t="s">
        <v>23</v>
      </c>
      <c r="B9" s="8">
        <v>7.0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7</v>
      </c>
      <c r="P9" s="10"/>
    </row>
    <row r="10" ht="14.25" customHeight="1">
      <c r="A10" s="7" t="s">
        <v>26</v>
      </c>
      <c r="B10" s="8">
        <v>7.0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f t="shared" si="1"/>
        <v>7</v>
      </c>
      <c r="P10" s="10">
        <f t="shared" ref="P10:P12" si="3">O10/$O$13</f>
        <v>0.1186440678</v>
      </c>
    </row>
    <row r="11" ht="14.25" customHeight="1">
      <c r="A11" s="7" t="s">
        <v>25</v>
      </c>
      <c r="B11" s="8">
        <v>6.0</v>
      </c>
      <c r="C11" s="8"/>
      <c r="D11" s="8"/>
      <c r="E11" s="8"/>
      <c r="F11" s="8"/>
      <c r="G11" s="8"/>
      <c r="H11" s="8"/>
      <c r="I11" s="8"/>
      <c r="J11" s="8"/>
      <c r="K11" s="8">
        <v>1.0</v>
      </c>
      <c r="L11" s="8"/>
      <c r="M11" s="8"/>
      <c r="N11" s="8"/>
      <c r="O11" s="9">
        <f t="shared" si="1"/>
        <v>7</v>
      </c>
      <c r="P11" s="10">
        <f t="shared" si="3"/>
        <v>0.1186440678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>
        <v>6.0</v>
      </c>
      <c r="I12" s="29"/>
      <c r="J12" s="29"/>
      <c r="K12" s="29"/>
      <c r="L12" s="29"/>
      <c r="M12" s="29"/>
      <c r="N12" s="29"/>
      <c r="O12" s="30">
        <f t="shared" si="1"/>
        <v>6</v>
      </c>
      <c r="P12" s="31">
        <f t="shared" si="3"/>
        <v>0.1016949153</v>
      </c>
    </row>
    <row r="13" ht="14.25" customHeight="1">
      <c r="A13" s="4" t="s">
        <v>34</v>
      </c>
      <c r="B13" s="11">
        <f t="shared" ref="B13:O13" si="4">SUM(B3:B12)</f>
        <v>47</v>
      </c>
      <c r="C13" s="11">
        <f t="shared" si="4"/>
        <v>0</v>
      </c>
      <c r="D13" s="11">
        <f t="shared" si="4"/>
        <v>0</v>
      </c>
      <c r="E13" s="11">
        <f t="shared" si="4"/>
        <v>0</v>
      </c>
      <c r="F13" s="11">
        <f t="shared" si="4"/>
        <v>0</v>
      </c>
      <c r="G13" s="11">
        <f t="shared" si="4"/>
        <v>0</v>
      </c>
      <c r="H13" s="11">
        <f t="shared" si="4"/>
        <v>10</v>
      </c>
      <c r="I13" s="11">
        <f t="shared" si="4"/>
        <v>0</v>
      </c>
      <c r="J13" s="11">
        <f t="shared" si="4"/>
        <v>0</v>
      </c>
      <c r="K13" s="11">
        <f t="shared" si="4"/>
        <v>2</v>
      </c>
      <c r="L13" s="11">
        <f t="shared" si="4"/>
        <v>0</v>
      </c>
      <c r="M13" s="11">
        <f t="shared" si="4"/>
        <v>0</v>
      </c>
      <c r="N13" s="11">
        <f t="shared" si="4"/>
        <v>0</v>
      </c>
      <c r="O13" s="11">
        <f t="shared" si="4"/>
        <v>59</v>
      </c>
      <c r="P13" s="12">
        <f>SUM(P2:P12)</f>
        <v>0.8813559322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5">B46</f>
        <v>9</v>
      </c>
      <c r="C17" s="17">
        <f t="shared" si="5"/>
        <v>12</v>
      </c>
      <c r="D17" s="17">
        <f t="shared" si="5"/>
        <v>21</v>
      </c>
      <c r="E17" s="17">
        <f t="shared" si="5"/>
        <v>2</v>
      </c>
      <c r="F17" s="25">
        <f t="shared" si="5"/>
        <v>0</v>
      </c>
      <c r="G17" s="17">
        <f t="shared" si="5"/>
        <v>1</v>
      </c>
      <c r="H17" s="17">
        <f t="shared" si="5"/>
        <v>1</v>
      </c>
      <c r="I17" s="25">
        <f t="shared" si="5"/>
        <v>0</v>
      </c>
      <c r="J17" s="25">
        <f t="shared" si="5"/>
        <v>1</v>
      </c>
      <c r="K17" s="25">
        <f t="shared" si="5"/>
        <v>0</v>
      </c>
      <c r="L17" s="25">
        <f t="shared" si="5"/>
        <v>2</v>
      </c>
      <c r="M17" s="17">
        <f t="shared" si="5"/>
        <v>10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>
        <v>1.0</v>
      </c>
      <c r="M25" s="21">
        <v>1.0</v>
      </c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/>
      <c r="C29" s="21">
        <v>3.0</v>
      </c>
      <c r="D29" s="21">
        <v>2.0</v>
      </c>
      <c r="E29" s="21">
        <v>1.0</v>
      </c>
      <c r="F29" s="21"/>
      <c r="G29" s="21"/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2.0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>
        <v>2.0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>
        <v>1.0</v>
      </c>
      <c r="C37" s="21">
        <v>1.0</v>
      </c>
      <c r="D37" s="21">
        <v>6.0</v>
      </c>
      <c r="E37" s="21"/>
      <c r="F37" s="21"/>
      <c r="G37" s="21"/>
      <c r="H37" s="21"/>
      <c r="I37" s="21"/>
      <c r="J37" s="21"/>
      <c r="K37" s="21"/>
      <c r="L37" s="21"/>
      <c r="M37" s="21">
        <v>3.0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4.25" customHeight="1">
      <c r="A39" s="21" t="s">
        <v>65</v>
      </c>
      <c r="B39" s="21"/>
      <c r="C39" s="21">
        <v>1.0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67</v>
      </c>
      <c r="B42" s="21">
        <v>2.0</v>
      </c>
      <c r="C42" s="21"/>
      <c r="D42" s="21">
        <v>3.0</v>
      </c>
      <c r="E42" s="21"/>
      <c r="F42" s="21"/>
      <c r="G42" s="21"/>
      <c r="H42" s="21"/>
      <c r="I42" s="21"/>
      <c r="J42" s="21"/>
      <c r="K42" s="21"/>
      <c r="L42" s="21"/>
      <c r="M42" s="21">
        <v>3.0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5.0</v>
      </c>
      <c r="C44" s="21">
        <v>5.0</v>
      </c>
      <c r="D44" s="21">
        <v>8.0</v>
      </c>
      <c r="E44" s="21">
        <v>1.0</v>
      </c>
      <c r="F44" s="21"/>
      <c r="G44" s="21">
        <v>1.0</v>
      </c>
      <c r="H44" s="21">
        <v>1.0</v>
      </c>
      <c r="I44" s="21"/>
      <c r="J44" s="21">
        <v>1.0</v>
      </c>
      <c r="K44" s="21"/>
      <c r="L44" s="21"/>
      <c r="M44" s="21">
        <v>1.0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6">SUM(B19:B45)</f>
        <v>9</v>
      </c>
      <c r="C46" s="4">
        <f t="shared" si="6"/>
        <v>12</v>
      </c>
      <c r="D46" s="4">
        <f t="shared" si="6"/>
        <v>21</v>
      </c>
      <c r="E46" s="4">
        <f t="shared" si="6"/>
        <v>2</v>
      </c>
      <c r="F46" s="4">
        <f t="shared" si="6"/>
        <v>0</v>
      </c>
      <c r="G46" s="4">
        <f t="shared" si="6"/>
        <v>1</v>
      </c>
      <c r="H46" s="4">
        <f t="shared" si="6"/>
        <v>1</v>
      </c>
      <c r="I46" s="4">
        <f t="shared" si="6"/>
        <v>0</v>
      </c>
      <c r="J46" s="4">
        <f t="shared" si="6"/>
        <v>1</v>
      </c>
      <c r="K46" s="4">
        <f t="shared" si="6"/>
        <v>0</v>
      </c>
      <c r="L46" s="4">
        <f t="shared" si="6"/>
        <v>2</v>
      </c>
      <c r="M46" s="4">
        <f t="shared" si="6"/>
        <v>10</v>
      </c>
      <c r="N46" s="13">
        <f>SUM(B46:M46)</f>
        <v>59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29"/>
    <col customWidth="1" min="3" max="3" width="31.71"/>
    <col customWidth="1" min="4" max="4" width="25.29"/>
    <col customWidth="1" min="5" max="5" width="27.0"/>
    <col customWidth="1" min="6" max="26" width="8.71"/>
  </cols>
  <sheetData>
    <row r="1" ht="14.25" customHeight="1"/>
    <row r="2" ht="14.25" customHeight="1">
      <c r="A2" s="35" t="s">
        <v>102</v>
      </c>
    </row>
    <row r="3" ht="14.25" customHeight="1">
      <c r="A3" s="36" t="s">
        <v>103</v>
      </c>
      <c r="B3" s="36" t="s">
        <v>104</v>
      </c>
      <c r="C3" s="36" t="s">
        <v>105</v>
      </c>
      <c r="D3" s="36" t="s">
        <v>106</v>
      </c>
      <c r="E3" s="36" t="s">
        <v>107</v>
      </c>
    </row>
    <row r="4" ht="14.25" customHeight="1">
      <c r="A4" s="34">
        <v>2.012340224E9</v>
      </c>
      <c r="B4" s="34" t="s">
        <v>108</v>
      </c>
      <c r="C4" s="34" t="s">
        <v>109</v>
      </c>
      <c r="D4" s="34" t="s">
        <v>23</v>
      </c>
      <c r="E4" s="37">
        <v>44015.0</v>
      </c>
    </row>
    <row r="5" ht="14.25" customHeight="1">
      <c r="A5" s="34"/>
      <c r="D5" s="34"/>
      <c r="E5" s="34"/>
    </row>
    <row r="6" ht="14.25" customHeight="1">
      <c r="A6" s="34"/>
      <c r="B6" s="34"/>
      <c r="C6" s="34"/>
      <c r="D6" s="34"/>
      <c r="E6" s="34"/>
    </row>
    <row r="7" ht="14.25" customHeight="1">
      <c r="A7" s="34"/>
      <c r="B7" s="34"/>
      <c r="C7" s="34"/>
      <c r="D7" s="34"/>
      <c r="E7" s="34"/>
    </row>
    <row r="8" ht="14.25" customHeight="1">
      <c r="A8" s="34"/>
      <c r="B8" s="34"/>
      <c r="C8" s="34"/>
      <c r="D8" s="34"/>
      <c r="E8" s="34"/>
    </row>
    <row r="9" ht="14.25" customHeight="1">
      <c r="A9" s="34"/>
      <c r="B9" s="34"/>
      <c r="C9" s="34"/>
      <c r="D9" s="34"/>
      <c r="E9" s="34"/>
    </row>
    <row r="10" ht="14.25" customHeight="1">
      <c r="A10" s="34"/>
      <c r="B10" s="34"/>
      <c r="C10" s="34"/>
      <c r="D10" s="34"/>
      <c r="E10" s="34"/>
    </row>
    <row r="11" ht="14.25" customHeight="1">
      <c r="A11" s="34"/>
      <c r="B11" s="34"/>
      <c r="C11" s="34"/>
      <c r="D11" s="34"/>
      <c r="E11" s="34"/>
    </row>
    <row r="12" ht="14.25" customHeight="1">
      <c r="A12" s="34"/>
      <c r="B12" s="34"/>
      <c r="C12" s="34"/>
      <c r="D12" s="34"/>
      <c r="E12" s="34"/>
    </row>
    <row r="13" ht="14.25" customHeight="1">
      <c r="A13" s="34"/>
      <c r="B13" s="34"/>
      <c r="C13" s="34"/>
      <c r="D13" s="34"/>
      <c r="E13" s="34"/>
    </row>
    <row r="14" ht="14.25" customHeight="1">
      <c r="A14" s="34"/>
      <c r="B14" s="34"/>
      <c r="C14" s="34"/>
      <c r="D14" s="34"/>
      <c r="E14" s="34"/>
    </row>
    <row r="15" ht="14.25" customHeight="1">
      <c r="A15" s="34"/>
      <c r="B15" s="34"/>
      <c r="C15" s="34"/>
      <c r="D15" s="34"/>
      <c r="E15" s="34"/>
    </row>
    <row r="16" ht="14.25" customHeight="1">
      <c r="A16" s="34"/>
      <c r="B16" s="34"/>
      <c r="C16" s="34"/>
      <c r="D16" s="34"/>
      <c r="E16" s="34"/>
    </row>
    <row r="17" ht="14.25" customHeight="1">
      <c r="A17" s="34"/>
      <c r="B17" s="34"/>
      <c r="C17" s="34"/>
      <c r="D17" s="34"/>
      <c r="E17" s="3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 t="s">
        <v>111</v>
      </c>
      <c r="M2" s="4" t="s">
        <v>112</v>
      </c>
      <c r="N2" s="4"/>
      <c r="O2" s="5" t="s">
        <v>14</v>
      </c>
      <c r="P2" s="6"/>
    </row>
    <row r="3" ht="18.0" customHeight="1">
      <c r="A3" s="7" t="s">
        <v>17</v>
      </c>
      <c r="B3" s="8">
        <v>8.0</v>
      </c>
      <c r="C3" s="8"/>
      <c r="D3" s="8"/>
      <c r="E3" s="8"/>
      <c r="F3" s="8"/>
      <c r="G3" s="8"/>
      <c r="H3" s="8"/>
      <c r="I3" s="8"/>
      <c r="J3" s="8"/>
      <c r="K3" s="8"/>
      <c r="L3" s="8"/>
      <c r="M3" s="8">
        <v>1.0</v>
      </c>
      <c r="N3" s="8"/>
      <c r="O3" s="9">
        <f>B3+C3+D3+E3+F3+G3+H3+I3+J3+K3+L3+M3</f>
        <v>9</v>
      </c>
      <c r="P3" s="10">
        <f t="shared" ref="P3:P12" si="1">O3/$O$13</f>
        <v>0.1168831169</v>
      </c>
    </row>
    <row r="4" ht="14.25" customHeight="1">
      <c r="A4" s="27" t="s">
        <v>96</v>
      </c>
      <c r="B4" s="8">
        <v>10.0</v>
      </c>
      <c r="C4" s="8"/>
      <c r="D4" s="8"/>
      <c r="E4" s="8"/>
      <c r="F4" s="8">
        <v>1.0</v>
      </c>
      <c r="G4" s="8"/>
      <c r="H4" s="8"/>
      <c r="I4" s="8"/>
      <c r="J4" s="8"/>
      <c r="K4" s="8"/>
      <c r="L4" s="8"/>
      <c r="M4" s="8"/>
      <c r="N4" s="8"/>
      <c r="O4" s="9">
        <f t="shared" ref="O4:O12" si="2">B4+C4+D4+E4+F4+G4+H4+I4+J4+K4+L4</f>
        <v>11</v>
      </c>
      <c r="P4" s="10">
        <f t="shared" si="1"/>
        <v>0.1428571429</v>
      </c>
    </row>
    <row r="5" ht="14.25" customHeight="1">
      <c r="A5" s="7" t="s">
        <v>21</v>
      </c>
      <c r="B5" s="8">
        <v>8.0</v>
      </c>
      <c r="C5" s="8"/>
      <c r="D5" s="8"/>
      <c r="E5" s="8"/>
      <c r="F5" s="8"/>
      <c r="G5" s="8"/>
      <c r="H5" s="8"/>
      <c r="I5" s="8"/>
      <c r="J5" s="8"/>
      <c r="K5" s="8">
        <v>1.0</v>
      </c>
      <c r="L5" s="8"/>
      <c r="M5" s="8"/>
      <c r="N5" s="8"/>
      <c r="O5" s="9">
        <f t="shared" si="2"/>
        <v>9</v>
      </c>
      <c r="P5" s="10">
        <f t="shared" si="1"/>
        <v>0.1168831169</v>
      </c>
    </row>
    <row r="6" ht="14.25" customHeight="1">
      <c r="A6" s="7" t="s">
        <v>28</v>
      </c>
      <c r="B6" s="8">
        <v>8.0</v>
      </c>
      <c r="C6" s="8">
        <v>1.0</v>
      </c>
      <c r="D6" s="8"/>
      <c r="E6" s="8"/>
      <c r="F6" s="8"/>
      <c r="G6" s="8"/>
      <c r="H6" s="8">
        <v>2.0</v>
      </c>
      <c r="I6" s="8"/>
      <c r="J6" s="8"/>
      <c r="K6" s="8"/>
      <c r="L6" s="8"/>
      <c r="M6" s="8"/>
      <c r="N6" s="8"/>
      <c r="O6" s="9">
        <f t="shared" si="2"/>
        <v>11</v>
      </c>
      <c r="P6" s="10">
        <f t="shared" si="1"/>
        <v>0.1428571429</v>
      </c>
    </row>
    <row r="7" ht="14.25" customHeight="1">
      <c r="A7" s="7" t="s">
        <v>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2"/>
        <v>0</v>
      </c>
      <c r="P7" s="10">
        <f t="shared" si="1"/>
        <v>0</v>
      </c>
    </row>
    <row r="8" ht="14.25" customHeight="1">
      <c r="A8" s="7" t="s">
        <v>33</v>
      </c>
      <c r="B8" s="8">
        <v>4.0</v>
      </c>
      <c r="C8" s="8"/>
      <c r="D8" s="8"/>
      <c r="E8" s="8"/>
      <c r="F8" s="8"/>
      <c r="G8" s="8"/>
      <c r="H8" s="8">
        <v>2.0</v>
      </c>
      <c r="I8" s="8"/>
      <c r="J8" s="8"/>
      <c r="K8" s="8"/>
      <c r="L8" s="8">
        <v>5.0</v>
      </c>
      <c r="M8" s="8"/>
      <c r="N8" s="8"/>
      <c r="O8" s="9">
        <f t="shared" si="2"/>
        <v>11</v>
      </c>
      <c r="P8" s="10">
        <f t="shared" si="1"/>
        <v>0.1428571429</v>
      </c>
    </row>
    <row r="9" ht="14.25" customHeight="1">
      <c r="A9" s="7" t="s">
        <v>23</v>
      </c>
      <c r="B9" s="8">
        <v>7.0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2"/>
        <v>7</v>
      </c>
      <c r="P9" s="10">
        <f t="shared" si="1"/>
        <v>0.09090909091</v>
      </c>
    </row>
    <row r="10" ht="14.25" customHeight="1">
      <c r="A10" s="7" t="s">
        <v>26</v>
      </c>
      <c r="B10" s="8">
        <v>7.0</v>
      </c>
      <c r="C10" s="8"/>
      <c r="D10" s="8"/>
      <c r="E10" s="8"/>
      <c r="F10" s="8"/>
      <c r="G10" s="8"/>
      <c r="H10" s="8"/>
      <c r="I10" s="8"/>
      <c r="J10" s="8"/>
      <c r="K10" s="8">
        <v>1.0</v>
      </c>
      <c r="L10" s="8">
        <v>1.0</v>
      </c>
      <c r="M10" s="8"/>
      <c r="N10" s="8"/>
      <c r="O10" s="9">
        <f t="shared" si="2"/>
        <v>9</v>
      </c>
      <c r="P10" s="10">
        <f t="shared" si="1"/>
        <v>0.1168831169</v>
      </c>
    </row>
    <row r="11" ht="14.25" customHeight="1">
      <c r="A11" s="7" t="s">
        <v>25</v>
      </c>
      <c r="B11" s="8">
        <v>6.0</v>
      </c>
      <c r="C11" s="8"/>
      <c r="D11" s="8"/>
      <c r="E11" s="8"/>
      <c r="F11" s="8"/>
      <c r="G11" s="8"/>
      <c r="H11" s="8"/>
      <c r="I11" s="8"/>
      <c r="J11" s="8"/>
      <c r="K11" s="8">
        <v>4.0</v>
      </c>
      <c r="L11" s="8"/>
      <c r="M11" s="8"/>
      <c r="N11" s="8"/>
      <c r="O11" s="9">
        <f t="shared" si="2"/>
        <v>10</v>
      </c>
      <c r="P11" s="10">
        <f t="shared" si="1"/>
        <v>0.1298701299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>
        <f t="shared" si="2"/>
        <v>0</v>
      </c>
      <c r="P12" s="31">
        <f t="shared" si="1"/>
        <v>0</v>
      </c>
    </row>
    <row r="13" ht="14.25" customHeight="1">
      <c r="A13" s="4" t="s">
        <v>34</v>
      </c>
      <c r="B13" s="11">
        <f t="shared" ref="B13:O13" si="3">SUM(B3:B12)</f>
        <v>58</v>
      </c>
      <c r="C13" s="11">
        <f t="shared" si="3"/>
        <v>1</v>
      </c>
      <c r="D13" s="11">
        <f t="shared" si="3"/>
        <v>0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4</v>
      </c>
      <c r="I13" s="11">
        <f t="shared" si="3"/>
        <v>0</v>
      </c>
      <c r="J13" s="11">
        <f t="shared" si="3"/>
        <v>0</v>
      </c>
      <c r="K13" s="11">
        <f t="shared" si="3"/>
        <v>6</v>
      </c>
      <c r="L13" s="11">
        <f t="shared" si="3"/>
        <v>6</v>
      </c>
      <c r="M13" s="11">
        <f t="shared" si="3"/>
        <v>1</v>
      </c>
      <c r="N13" s="11">
        <f t="shared" si="3"/>
        <v>0</v>
      </c>
      <c r="O13" s="11">
        <f t="shared" si="3"/>
        <v>77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18</v>
      </c>
      <c r="C17" s="17">
        <f t="shared" si="4"/>
        <v>9</v>
      </c>
      <c r="D17" s="17">
        <f t="shared" si="4"/>
        <v>26</v>
      </c>
      <c r="E17" s="17">
        <f t="shared" si="4"/>
        <v>5</v>
      </c>
      <c r="F17" s="25">
        <f t="shared" si="4"/>
        <v>0</v>
      </c>
      <c r="G17" s="17">
        <f t="shared" si="4"/>
        <v>5</v>
      </c>
      <c r="H17" s="17">
        <f t="shared" si="4"/>
        <v>0</v>
      </c>
      <c r="I17" s="25">
        <f t="shared" si="4"/>
        <v>1</v>
      </c>
      <c r="J17" s="25">
        <f t="shared" si="4"/>
        <v>0</v>
      </c>
      <c r="K17" s="25">
        <f t="shared" si="4"/>
        <v>0</v>
      </c>
      <c r="L17" s="25">
        <f t="shared" si="4"/>
        <v>1</v>
      </c>
      <c r="M17" s="17">
        <f t="shared" si="4"/>
        <v>12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>
        <v>1.0</v>
      </c>
      <c r="D23" s="21">
        <v>1.0</v>
      </c>
      <c r="E23" s="21"/>
      <c r="F23" s="21"/>
      <c r="G23" s="21"/>
      <c r="H23" s="21"/>
      <c r="I23" s="21"/>
      <c r="J23" s="21"/>
      <c r="K23" s="21"/>
      <c r="L23" s="21"/>
      <c r="M23" s="21">
        <v>1.0</v>
      </c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>
        <v>2.0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>
        <v>2.0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/>
      <c r="C29" s="21">
        <v>1.0</v>
      </c>
      <c r="D29" s="21"/>
      <c r="E29" s="21"/>
      <c r="F29" s="21"/>
      <c r="G29" s="21">
        <v>1.0</v>
      </c>
      <c r="H29" s="21"/>
      <c r="I29" s="21">
        <v>1.0</v>
      </c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2.0</v>
      </c>
      <c r="E30" s="21"/>
      <c r="F30" s="21"/>
      <c r="G30" s="21">
        <v>1.0</v>
      </c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/>
      <c r="G31" s="21">
        <v>1.0</v>
      </c>
      <c r="H31" s="21"/>
      <c r="I31" s="21"/>
      <c r="J31" s="21"/>
      <c r="K31" s="21"/>
      <c r="L31" s="21">
        <v>1.0</v>
      </c>
      <c r="M31" s="21">
        <v>1.0</v>
      </c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>
        <v>1.0</v>
      </c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>
        <v>1.0</v>
      </c>
      <c r="C36" s="21"/>
      <c r="D36" s="21"/>
      <c r="E36" s="21">
        <v>3.0</v>
      </c>
      <c r="F36" s="21"/>
      <c r="G36" s="21"/>
      <c r="H36" s="21"/>
      <c r="I36" s="21"/>
      <c r="J36" s="21"/>
      <c r="K36" s="21"/>
      <c r="L36" s="21"/>
      <c r="M36" s="21">
        <v>1.0</v>
      </c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10.0</v>
      </c>
      <c r="E37" s="21">
        <v>1.0</v>
      </c>
      <c r="F37" s="21"/>
      <c r="G37" s="21"/>
      <c r="H37" s="21"/>
      <c r="I37" s="21"/>
      <c r="J37" s="21"/>
      <c r="K37" s="21"/>
      <c r="L37" s="21"/>
      <c r="M37" s="21">
        <v>3.0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>
        <v>1.0</v>
      </c>
      <c r="C41" s="21">
        <v>1.0</v>
      </c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>
        <v>6.0</v>
      </c>
      <c r="C42" s="21">
        <v>1.0</v>
      </c>
      <c r="D42" s="21">
        <v>2.0</v>
      </c>
      <c r="E42" s="21"/>
      <c r="F42" s="21"/>
      <c r="G42" s="21"/>
      <c r="H42" s="21"/>
      <c r="I42" s="21"/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>
        <v>1.0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10.0</v>
      </c>
      <c r="C44" s="21">
        <v>2.0</v>
      </c>
      <c r="D44" s="21">
        <v>8.0</v>
      </c>
      <c r="E44" s="21">
        <v>1.0</v>
      </c>
      <c r="F44" s="21"/>
      <c r="G44" s="21">
        <v>1.0</v>
      </c>
      <c r="H44" s="21"/>
      <c r="I44" s="21"/>
      <c r="J44" s="21"/>
      <c r="K44" s="21"/>
      <c r="L44" s="21"/>
      <c r="M44" s="21">
        <v>4.0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18</v>
      </c>
      <c r="C46" s="4">
        <f t="shared" si="5"/>
        <v>9</v>
      </c>
      <c r="D46" s="4">
        <f t="shared" si="5"/>
        <v>26</v>
      </c>
      <c r="E46" s="4">
        <f t="shared" si="5"/>
        <v>5</v>
      </c>
      <c r="F46" s="4">
        <f t="shared" si="5"/>
        <v>0</v>
      </c>
      <c r="G46" s="4">
        <f t="shared" si="5"/>
        <v>5</v>
      </c>
      <c r="H46" s="4">
        <f t="shared" si="5"/>
        <v>0</v>
      </c>
      <c r="I46" s="4">
        <f t="shared" si="5"/>
        <v>1</v>
      </c>
      <c r="J46" s="4">
        <f t="shared" si="5"/>
        <v>0</v>
      </c>
      <c r="K46" s="4">
        <f t="shared" si="5"/>
        <v>0</v>
      </c>
      <c r="L46" s="4">
        <f t="shared" si="5"/>
        <v>1</v>
      </c>
      <c r="M46" s="4">
        <f t="shared" si="5"/>
        <v>12</v>
      </c>
      <c r="N46" s="13">
        <f>SUM(B46:M46)</f>
        <v>77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 t="s">
        <v>111</v>
      </c>
      <c r="M2" s="4" t="s">
        <v>112</v>
      </c>
      <c r="N2" s="4"/>
      <c r="O2" s="5" t="s">
        <v>14</v>
      </c>
      <c r="P2" s="6"/>
    </row>
    <row r="3" ht="14.25" customHeight="1">
      <c r="A3" s="7" t="s">
        <v>17</v>
      </c>
      <c r="B3" s="8">
        <v>6.0</v>
      </c>
      <c r="C3" s="8"/>
      <c r="D3" s="8"/>
      <c r="E3" s="8"/>
      <c r="F3" s="8"/>
      <c r="G3" s="8"/>
      <c r="H3" s="8"/>
      <c r="I3" s="8"/>
      <c r="J3" s="8">
        <v>1.0</v>
      </c>
      <c r="K3" s="8"/>
      <c r="L3" s="8"/>
      <c r="M3" s="8"/>
      <c r="N3" s="8"/>
      <c r="O3" s="9">
        <f>B3+C3+D3+E3+F3+G3+H3+I3+J3+K3+L3+M3</f>
        <v>7</v>
      </c>
      <c r="P3" s="10">
        <f t="shared" ref="P3:P12" si="1">O3/$O$13</f>
        <v>0.1111111111</v>
      </c>
    </row>
    <row r="4" ht="14.25" customHeight="1">
      <c r="A4" s="27" t="s">
        <v>96</v>
      </c>
      <c r="B4" s="8">
        <v>6.0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ref="O4:O12" si="2">B4+C4+D4+E4+F4+G4+H4+I4+J4+K4+L4</f>
        <v>6</v>
      </c>
      <c r="P4" s="10">
        <f t="shared" si="1"/>
        <v>0.09523809524</v>
      </c>
    </row>
    <row r="5" ht="14.25" customHeight="1">
      <c r="A5" s="7" t="s">
        <v>21</v>
      </c>
      <c r="B5" s="8">
        <v>7.0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2"/>
        <v>7</v>
      </c>
      <c r="P5" s="10">
        <f t="shared" si="1"/>
        <v>0.1111111111</v>
      </c>
    </row>
    <row r="6" ht="14.25" customHeight="1">
      <c r="A6" s="7" t="s">
        <v>28</v>
      </c>
      <c r="B6" s="8">
        <v>5.0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2"/>
        <v>5</v>
      </c>
      <c r="P6" s="10">
        <f t="shared" si="1"/>
        <v>0.07936507937</v>
      </c>
    </row>
    <row r="7" ht="14.25" customHeight="1">
      <c r="A7" s="7" t="s">
        <v>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2"/>
        <v>0</v>
      </c>
      <c r="P7" s="10">
        <f t="shared" si="1"/>
        <v>0</v>
      </c>
    </row>
    <row r="8" ht="14.25" customHeight="1">
      <c r="A8" s="7" t="s">
        <v>33</v>
      </c>
      <c r="B8" s="8">
        <v>4.0</v>
      </c>
      <c r="C8" s="8"/>
      <c r="D8" s="8"/>
      <c r="E8" s="8"/>
      <c r="F8" s="8"/>
      <c r="G8" s="8"/>
      <c r="H8" s="8">
        <v>4.0</v>
      </c>
      <c r="I8" s="8"/>
      <c r="J8" s="8"/>
      <c r="K8" s="8"/>
      <c r="L8" s="8">
        <v>2.0</v>
      </c>
      <c r="M8" s="8"/>
      <c r="N8" s="8"/>
      <c r="O8" s="9">
        <f t="shared" si="2"/>
        <v>10</v>
      </c>
      <c r="P8" s="10">
        <f t="shared" si="1"/>
        <v>0.1587301587</v>
      </c>
    </row>
    <row r="9" ht="14.25" customHeight="1">
      <c r="A9" s="7" t="s">
        <v>23</v>
      </c>
      <c r="B9" s="8">
        <v>11.0</v>
      </c>
      <c r="C9" s="8"/>
      <c r="D9" s="8"/>
      <c r="E9" s="8"/>
      <c r="F9" s="8"/>
      <c r="G9" s="8"/>
      <c r="H9" s="8">
        <v>2.0</v>
      </c>
      <c r="I9" s="8"/>
      <c r="J9" s="8"/>
      <c r="K9" s="8"/>
      <c r="L9" s="8"/>
      <c r="M9" s="8"/>
      <c r="N9" s="8"/>
      <c r="O9" s="9">
        <f t="shared" si="2"/>
        <v>13</v>
      </c>
      <c r="P9" s="10">
        <f t="shared" si="1"/>
        <v>0.2063492063</v>
      </c>
    </row>
    <row r="10" ht="14.25" customHeight="1">
      <c r="A10" s="7" t="s">
        <v>26</v>
      </c>
      <c r="B10" s="8">
        <v>7.0</v>
      </c>
      <c r="C10" s="8"/>
      <c r="D10" s="8"/>
      <c r="E10" s="8"/>
      <c r="F10" s="8"/>
      <c r="G10" s="8"/>
      <c r="H10" s="8">
        <v>2.0</v>
      </c>
      <c r="I10" s="8"/>
      <c r="J10" s="8"/>
      <c r="K10" s="8"/>
      <c r="L10" s="8"/>
      <c r="M10" s="8"/>
      <c r="N10" s="8"/>
      <c r="O10" s="9">
        <f t="shared" si="2"/>
        <v>9</v>
      </c>
      <c r="P10" s="10">
        <f t="shared" si="1"/>
        <v>0.1428571429</v>
      </c>
    </row>
    <row r="11" ht="14.25" customHeight="1">
      <c r="A11" s="7" t="s">
        <v>25</v>
      </c>
      <c r="B11" s="8">
        <v>3.0</v>
      </c>
      <c r="C11" s="8"/>
      <c r="D11" s="8"/>
      <c r="E11" s="8"/>
      <c r="F11" s="8"/>
      <c r="G11" s="8"/>
      <c r="H11" s="8"/>
      <c r="I11" s="8"/>
      <c r="J11" s="8"/>
      <c r="K11" s="8">
        <v>2.0</v>
      </c>
      <c r="L11" s="8"/>
      <c r="M11" s="8"/>
      <c r="N11" s="8"/>
      <c r="O11" s="9">
        <f t="shared" si="2"/>
        <v>5</v>
      </c>
      <c r="P11" s="10">
        <f t="shared" si="1"/>
        <v>0.07936507937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>
        <v>1.0</v>
      </c>
      <c r="I12" s="29"/>
      <c r="J12" s="29"/>
      <c r="K12" s="29"/>
      <c r="L12" s="29"/>
      <c r="M12" s="29"/>
      <c r="N12" s="29"/>
      <c r="O12" s="30">
        <f t="shared" si="2"/>
        <v>1</v>
      </c>
      <c r="P12" s="31">
        <f t="shared" si="1"/>
        <v>0.01587301587</v>
      </c>
    </row>
    <row r="13" ht="14.25" customHeight="1">
      <c r="A13" s="4" t="s">
        <v>34</v>
      </c>
      <c r="B13" s="11">
        <f t="shared" ref="B13:O13" si="3">SUM(B3:B12)</f>
        <v>49</v>
      </c>
      <c r="C13" s="11">
        <f t="shared" si="3"/>
        <v>0</v>
      </c>
      <c r="D13" s="11">
        <f t="shared" si="3"/>
        <v>0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9</v>
      </c>
      <c r="I13" s="11">
        <f t="shared" si="3"/>
        <v>0</v>
      </c>
      <c r="J13" s="11">
        <f t="shared" si="3"/>
        <v>1</v>
      </c>
      <c r="K13" s="11">
        <f t="shared" si="3"/>
        <v>2</v>
      </c>
      <c r="L13" s="11">
        <f t="shared" si="3"/>
        <v>2</v>
      </c>
      <c r="M13" s="11">
        <f t="shared" si="3"/>
        <v>0</v>
      </c>
      <c r="N13" s="11">
        <f t="shared" si="3"/>
        <v>0</v>
      </c>
      <c r="O13" s="11">
        <f t="shared" si="3"/>
        <v>63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15</v>
      </c>
      <c r="C17" s="17">
        <f t="shared" si="4"/>
        <v>7</v>
      </c>
      <c r="D17" s="17">
        <f t="shared" si="4"/>
        <v>21</v>
      </c>
      <c r="E17" s="17">
        <f t="shared" si="4"/>
        <v>1</v>
      </c>
      <c r="F17" s="25">
        <f t="shared" si="4"/>
        <v>0</v>
      </c>
      <c r="G17" s="17">
        <f t="shared" si="4"/>
        <v>2</v>
      </c>
      <c r="H17" s="17">
        <f t="shared" si="4"/>
        <v>0</v>
      </c>
      <c r="I17" s="25">
        <f t="shared" si="4"/>
        <v>1</v>
      </c>
      <c r="J17" s="25">
        <f t="shared" si="4"/>
        <v>0</v>
      </c>
      <c r="K17" s="25">
        <f t="shared" si="4"/>
        <v>0</v>
      </c>
      <c r="L17" s="25">
        <f t="shared" si="4"/>
        <v>4</v>
      </c>
      <c r="M17" s="17">
        <f t="shared" si="4"/>
        <v>12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>
        <v>6.0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>
        <v>1.0</v>
      </c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>
        <v>1.0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>
        <v>1.0</v>
      </c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>
        <v>1.0</v>
      </c>
      <c r="E27" s="21"/>
      <c r="F27" s="21"/>
      <c r="G27" s="21"/>
      <c r="H27" s="21"/>
      <c r="I27" s="21"/>
      <c r="J27" s="21"/>
      <c r="K27" s="21"/>
      <c r="L27" s="21"/>
      <c r="M27" s="21">
        <v>2.0</v>
      </c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1.0</v>
      </c>
      <c r="C29" s="21">
        <v>1.0</v>
      </c>
      <c r="D29" s="21"/>
      <c r="E29" s="21"/>
      <c r="F29" s="21"/>
      <c r="G29" s="21"/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2.0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>
        <v>1.0</v>
      </c>
      <c r="C36" s="21"/>
      <c r="D36" s="21"/>
      <c r="E36" s="21">
        <v>1.0</v>
      </c>
      <c r="F36" s="21"/>
      <c r="G36" s="21"/>
      <c r="H36" s="21"/>
      <c r="I36" s="21"/>
      <c r="J36" s="21"/>
      <c r="K36" s="21"/>
      <c r="L36" s="21"/>
      <c r="M36" s="21">
        <v>1.0</v>
      </c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1.0</v>
      </c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>
        <v>1.0</v>
      </c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/>
      <c r="D41" s="21">
        <v>3.0</v>
      </c>
      <c r="E41" s="21"/>
      <c r="F41" s="21"/>
      <c r="G41" s="21"/>
      <c r="H41" s="21"/>
      <c r="I41" s="21"/>
      <c r="J41" s="21"/>
      <c r="K41" s="21"/>
      <c r="L41" s="21">
        <v>1.0</v>
      </c>
      <c r="M41" s="21">
        <v>3.0</v>
      </c>
      <c r="N41" s="13"/>
      <c r="O41" s="13"/>
      <c r="P41" s="13"/>
    </row>
    <row r="42" ht="14.25" customHeight="1">
      <c r="A42" s="21" t="s">
        <v>67</v>
      </c>
      <c r="B42" s="21">
        <v>3.0</v>
      </c>
      <c r="C42" s="21"/>
      <c r="D42" s="21">
        <v>7.0</v>
      </c>
      <c r="E42" s="21"/>
      <c r="F42" s="21"/>
      <c r="G42" s="21"/>
      <c r="H42" s="21"/>
      <c r="I42" s="21">
        <v>1.0</v>
      </c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2.0</v>
      </c>
      <c r="C44" s="21">
        <v>5.0</v>
      </c>
      <c r="D44" s="21">
        <v>6.0</v>
      </c>
      <c r="E44" s="21"/>
      <c r="F44" s="21"/>
      <c r="G44" s="21">
        <v>1.0</v>
      </c>
      <c r="H44" s="21"/>
      <c r="I44" s="21"/>
      <c r="J44" s="21"/>
      <c r="K44" s="21"/>
      <c r="L44" s="21">
        <v>2.0</v>
      </c>
      <c r="M44" s="21">
        <v>4.0</v>
      </c>
      <c r="N44" s="13"/>
      <c r="O44" s="13"/>
      <c r="P44" s="13"/>
    </row>
    <row r="45" ht="14.25" customHeight="1">
      <c r="A45" s="21" t="s">
        <v>80</v>
      </c>
      <c r="B45" s="21"/>
      <c r="C45" s="21">
        <v>1.0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15</v>
      </c>
      <c r="C46" s="4">
        <f t="shared" si="5"/>
        <v>7</v>
      </c>
      <c r="D46" s="4">
        <f t="shared" si="5"/>
        <v>21</v>
      </c>
      <c r="E46" s="4">
        <f t="shared" si="5"/>
        <v>1</v>
      </c>
      <c r="F46" s="4">
        <f t="shared" si="5"/>
        <v>0</v>
      </c>
      <c r="G46" s="4">
        <f t="shared" si="5"/>
        <v>2</v>
      </c>
      <c r="H46" s="4">
        <f t="shared" si="5"/>
        <v>0</v>
      </c>
      <c r="I46" s="4">
        <f t="shared" si="5"/>
        <v>1</v>
      </c>
      <c r="J46" s="4">
        <f t="shared" si="5"/>
        <v>0</v>
      </c>
      <c r="K46" s="4">
        <f t="shared" si="5"/>
        <v>0</v>
      </c>
      <c r="L46" s="4">
        <f t="shared" si="5"/>
        <v>4</v>
      </c>
      <c r="M46" s="4">
        <f t="shared" si="5"/>
        <v>12</v>
      </c>
      <c r="N46" s="13">
        <f>SUM(B46:M46)</f>
        <v>63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15" width="8.71"/>
    <col customWidth="1" min="16" max="16" width="8.86"/>
    <col customWidth="1" min="17" max="26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8.0</v>
      </c>
      <c r="C3" s="8"/>
      <c r="D3" s="8"/>
      <c r="E3" s="8"/>
      <c r="F3" s="8"/>
      <c r="G3" s="8"/>
      <c r="H3" s="8"/>
      <c r="I3" s="8"/>
      <c r="J3" s="8">
        <v>1.0</v>
      </c>
      <c r="K3" s="8"/>
      <c r="L3" s="8">
        <v>1.0</v>
      </c>
      <c r="M3" s="8"/>
      <c r="N3" s="8"/>
      <c r="O3" s="9">
        <f t="shared" ref="O3:O12" si="1">B3+C3+D3+E3+F3+G3+H3+I3+J3+K3+L3+M3+N3</f>
        <v>10</v>
      </c>
      <c r="P3" s="10">
        <f t="shared" ref="P3:P12" si="2">O3/$O$13</f>
        <v>0.1</v>
      </c>
    </row>
    <row r="4" ht="14.25" customHeight="1">
      <c r="A4" s="27" t="s">
        <v>96</v>
      </c>
      <c r="B4" s="8">
        <v>13.0</v>
      </c>
      <c r="C4" s="8"/>
      <c r="D4" s="8"/>
      <c r="E4" s="8"/>
      <c r="F4" s="8"/>
      <c r="G4" s="8"/>
      <c r="H4" s="8"/>
      <c r="I4" s="8"/>
      <c r="J4" s="8"/>
      <c r="K4" s="8"/>
      <c r="L4" s="8">
        <v>1.0</v>
      </c>
      <c r="M4" s="8"/>
      <c r="N4" s="8"/>
      <c r="O4" s="9">
        <f t="shared" si="1"/>
        <v>14</v>
      </c>
      <c r="P4" s="10">
        <f t="shared" si="2"/>
        <v>0.14</v>
      </c>
    </row>
    <row r="5" ht="14.25" customHeight="1">
      <c r="A5" s="7" t="s">
        <v>21</v>
      </c>
      <c r="B5" s="8">
        <v>17.0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17</v>
      </c>
      <c r="P5" s="10">
        <f t="shared" si="2"/>
        <v>0.17</v>
      </c>
    </row>
    <row r="6" ht="14.25" customHeight="1">
      <c r="A6" s="7" t="s">
        <v>28</v>
      </c>
      <c r="B6" s="8">
        <v>12.0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12</v>
      </c>
      <c r="P6" s="10">
        <f t="shared" si="2"/>
        <v>0.12</v>
      </c>
    </row>
    <row r="7" ht="14.25" customHeight="1">
      <c r="A7" s="7" t="s">
        <v>114</v>
      </c>
      <c r="B7" s="8">
        <v>1.0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1</v>
      </c>
      <c r="P7" s="10">
        <f t="shared" si="2"/>
        <v>0.01</v>
      </c>
    </row>
    <row r="8" ht="14.25" customHeight="1">
      <c r="A8" s="7" t="s">
        <v>33</v>
      </c>
      <c r="B8" s="8"/>
      <c r="C8" s="8"/>
      <c r="D8" s="8"/>
      <c r="E8" s="8"/>
      <c r="F8" s="8"/>
      <c r="G8" s="8"/>
      <c r="H8" s="8">
        <v>4.0</v>
      </c>
      <c r="I8" s="8"/>
      <c r="J8" s="8"/>
      <c r="K8" s="8">
        <v>1.0</v>
      </c>
      <c r="L8" s="8">
        <v>5.0</v>
      </c>
      <c r="M8" s="8"/>
      <c r="N8" s="8"/>
      <c r="O8" s="9">
        <f t="shared" si="1"/>
        <v>10</v>
      </c>
      <c r="P8" s="10">
        <f t="shared" si="2"/>
        <v>0.1</v>
      </c>
    </row>
    <row r="9" ht="14.25" customHeight="1">
      <c r="A9" s="7" t="s">
        <v>23</v>
      </c>
      <c r="B9" s="8">
        <v>5.0</v>
      </c>
      <c r="C9" s="8"/>
      <c r="D9" s="8"/>
      <c r="E9" s="8"/>
      <c r="F9" s="8"/>
      <c r="G9" s="8"/>
      <c r="H9" s="8"/>
      <c r="I9" s="8"/>
      <c r="J9" s="8"/>
      <c r="K9" s="8"/>
      <c r="L9" s="8">
        <v>1.0</v>
      </c>
      <c r="M9" s="8"/>
      <c r="N9" s="8"/>
      <c r="O9" s="9">
        <f t="shared" si="1"/>
        <v>6</v>
      </c>
      <c r="P9" s="10">
        <f t="shared" si="2"/>
        <v>0.06</v>
      </c>
    </row>
    <row r="10" ht="14.25" customHeight="1">
      <c r="A10" s="7" t="s">
        <v>26</v>
      </c>
      <c r="B10" s="8">
        <v>8.0</v>
      </c>
      <c r="C10" s="8"/>
      <c r="D10" s="8"/>
      <c r="E10" s="8"/>
      <c r="F10" s="8"/>
      <c r="G10" s="8"/>
      <c r="H10" s="8">
        <v>2.0</v>
      </c>
      <c r="I10" s="8"/>
      <c r="J10" s="8"/>
      <c r="K10" s="8"/>
      <c r="L10" s="8"/>
      <c r="M10" s="8"/>
      <c r="N10" s="8">
        <v>1.0</v>
      </c>
      <c r="O10" s="9">
        <f t="shared" si="1"/>
        <v>11</v>
      </c>
      <c r="P10" s="10">
        <f t="shared" si="2"/>
        <v>0.11</v>
      </c>
    </row>
    <row r="11" ht="14.25" customHeight="1">
      <c r="A11" s="7" t="s">
        <v>25</v>
      </c>
      <c r="B11" s="8">
        <v>12.0</v>
      </c>
      <c r="C11" s="8"/>
      <c r="D11" s="8"/>
      <c r="E11" s="8"/>
      <c r="F11" s="8"/>
      <c r="G11" s="8"/>
      <c r="H11" s="8"/>
      <c r="I11" s="8"/>
      <c r="J11" s="8"/>
      <c r="K11" s="8">
        <v>1.0</v>
      </c>
      <c r="L11" s="8">
        <v>2.0</v>
      </c>
      <c r="M11" s="8"/>
      <c r="N11" s="8"/>
      <c r="O11" s="9">
        <f t="shared" si="1"/>
        <v>15</v>
      </c>
      <c r="P11" s="10">
        <f t="shared" si="2"/>
        <v>0.15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>
        <v>3.0</v>
      </c>
      <c r="I12" s="29"/>
      <c r="J12" s="29"/>
      <c r="K12" s="29"/>
      <c r="L12" s="29"/>
      <c r="M12" s="29"/>
      <c r="N12" s="29">
        <v>1.0</v>
      </c>
      <c r="O12" s="30">
        <f t="shared" si="1"/>
        <v>4</v>
      </c>
      <c r="P12" s="31">
        <f t="shared" si="2"/>
        <v>0.04</v>
      </c>
    </row>
    <row r="13" ht="14.25" customHeight="1">
      <c r="A13" s="4" t="s">
        <v>34</v>
      </c>
      <c r="B13" s="11">
        <f t="shared" ref="B13:O13" si="3">SUM(B3:B12)</f>
        <v>76</v>
      </c>
      <c r="C13" s="11">
        <f t="shared" si="3"/>
        <v>0</v>
      </c>
      <c r="D13" s="11">
        <f t="shared" si="3"/>
        <v>0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9</v>
      </c>
      <c r="I13" s="11">
        <f t="shared" si="3"/>
        <v>0</v>
      </c>
      <c r="J13" s="11">
        <f t="shared" si="3"/>
        <v>1</v>
      </c>
      <c r="K13" s="11">
        <f t="shared" si="3"/>
        <v>2</v>
      </c>
      <c r="L13" s="11">
        <f t="shared" si="3"/>
        <v>10</v>
      </c>
      <c r="M13" s="11">
        <f t="shared" si="3"/>
        <v>0</v>
      </c>
      <c r="N13" s="11">
        <f t="shared" si="3"/>
        <v>2</v>
      </c>
      <c r="O13" s="11">
        <f t="shared" si="3"/>
        <v>100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13</v>
      </c>
      <c r="C17" s="17">
        <f t="shared" si="4"/>
        <v>20</v>
      </c>
      <c r="D17" s="17">
        <f t="shared" si="4"/>
        <v>28</v>
      </c>
      <c r="E17" s="17">
        <f t="shared" si="4"/>
        <v>2</v>
      </c>
      <c r="F17" s="25">
        <f t="shared" si="4"/>
        <v>0</v>
      </c>
      <c r="G17" s="17">
        <f t="shared" si="4"/>
        <v>5</v>
      </c>
      <c r="H17" s="17">
        <f t="shared" si="4"/>
        <v>0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25">
        <f t="shared" si="4"/>
        <v>2</v>
      </c>
      <c r="M17" s="17">
        <f t="shared" si="4"/>
        <v>30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>
        <v>1.0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>
        <v>8.0</v>
      </c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1.0</v>
      </c>
      <c r="N24" s="13"/>
      <c r="O24" s="13"/>
      <c r="P24" s="13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>
        <v>2.0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1.0</v>
      </c>
      <c r="C29" s="21">
        <v>2.0</v>
      </c>
      <c r="D29" s="21"/>
      <c r="E29" s="21"/>
      <c r="F29" s="21"/>
      <c r="G29" s="21"/>
      <c r="H29" s="21"/>
      <c r="I29" s="21"/>
      <c r="J29" s="21"/>
      <c r="K29" s="21"/>
      <c r="L29" s="21"/>
      <c r="M29" s="21">
        <v>6.0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4.0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>
        <v>1.0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/>
      <c r="E36" s="21">
        <v>1.0</v>
      </c>
      <c r="F36" s="21"/>
      <c r="G36" s="21">
        <v>2.0</v>
      </c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>
        <v>1.0</v>
      </c>
      <c r="D37" s="21">
        <v>4.0</v>
      </c>
      <c r="E37" s="21"/>
      <c r="F37" s="21"/>
      <c r="G37" s="21"/>
      <c r="H37" s="21"/>
      <c r="I37" s="21"/>
      <c r="J37" s="21"/>
      <c r="K37" s="21"/>
      <c r="L37" s="21">
        <v>1.0</v>
      </c>
      <c r="M37" s="21">
        <v>1.0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>
        <v>2.0</v>
      </c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>
        <v>2.0</v>
      </c>
      <c r="N41" s="13"/>
      <c r="O41" s="13"/>
      <c r="P41" s="13"/>
    </row>
    <row r="42" ht="14.25" customHeight="1">
      <c r="A42" s="21" t="s">
        <v>67</v>
      </c>
      <c r="B42" s="21">
        <v>1.0</v>
      </c>
      <c r="C42" s="21"/>
      <c r="D42" s="21">
        <v>6.0</v>
      </c>
      <c r="E42" s="21"/>
      <c r="F42" s="21"/>
      <c r="G42" s="21">
        <v>2.0</v>
      </c>
      <c r="H42" s="21"/>
      <c r="I42" s="21"/>
      <c r="J42" s="21"/>
      <c r="K42" s="21"/>
      <c r="L42" s="21"/>
      <c r="M42" s="21">
        <v>1.0</v>
      </c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8.0</v>
      </c>
      <c r="C44" s="21">
        <v>11.0</v>
      </c>
      <c r="D44" s="21">
        <v>13.0</v>
      </c>
      <c r="E44" s="21">
        <v>1.0</v>
      </c>
      <c r="F44" s="21"/>
      <c r="G44" s="21">
        <v>1.0</v>
      </c>
      <c r="H44" s="21"/>
      <c r="I44" s="21"/>
      <c r="J44" s="21"/>
      <c r="K44" s="21"/>
      <c r="L44" s="21">
        <v>1.0</v>
      </c>
      <c r="M44" s="21">
        <v>11.0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13</v>
      </c>
      <c r="C46" s="4">
        <f t="shared" si="5"/>
        <v>20</v>
      </c>
      <c r="D46" s="4">
        <f t="shared" si="5"/>
        <v>28</v>
      </c>
      <c r="E46" s="4">
        <f t="shared" si="5"/>
        <v>2</v>
      </c>
      <c r="F46" s="4">
        <f t="shared" si="5"/>
        <v>0</v>
      </c>
      <c r="G46" s="4">
        <f t="shared" si="5"/>
        <v>5</v>
      </c>
      <c r="H46" s="4">
        <f t="shared" si="5"/>
        <v>0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2</v>
      </c>
      <c r="M46" s="4">
        <f t="shared" si="5"/>
        <v>30</v>
      </c>
      <c r="N46" s="13">
        <f>SUM(B46:M46)</f>
        <v>100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8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9.0</v>
      </c>
      <c r="C3" s="8"/>
      <c r="D3" s="8"/>
      <c r="E3" s="8"/>
      <c r="F3" s="8"/>
      <c r="G3" s="8"/>
      <c r="H3" s="8"/>
      <c r="I3" s="8"/>
      <c r="J3" s="8"/>
      <c r="K3" s="8">
        <v>1.0</v>
      </c>
      <c r="L3" s="8"/>
      <c r="M3" s="8"/>
      <c r="N3" s="8"/>
      <c r="O3" s="9">
        <f t="shared" ref="O3:O12" si="1">SUM(B3:N3)</f>
        <v>10</v>
      </c>
      <c r="P3" s="10">
        <f t="shared" ref="P3:P12" si="2">O3/$O$13</f>
        <v>0.1492537313</v>
      </c>
    </row>
    <row r="4" ht="14.25" customHeight="1">
      <c r="A4" s="27" t="s">
        <v>96</v>
      </c>
      <c r="B4" s="8">
        <v>8.0</v>
      </c>
      <c r="C4" s="8"/>
      <c r="D4" s="8"/>
      <c r="E4" s="8"/>
      <c r="F4" s="8"/>
      <c r="G4" s="8"/>
      <c r="H4" s="8"/>
      <c r="I4" s="8"/>
      <c r="J4" s="8"/>
      <c r="K4" s="8"/>
      <c r="L4" s="8">
        <v>1.0</v>
      </c>
      <c r="M4" s="8"/>
      <c r="N4" s="8"/>
      <c r="O4" s="9">
        <f t="shared" si="1"/>
        <v>9</v>
      </c>
      <c r="P4" s="10">
        <f t="shared" si="2"/>
        <v>0.1343283582</v>
      </c>
    </row>
    <row r="5" ht="14.25" customHeight="1">
      <c r="A5" s="7" t="s">
        <v>21</v>
      </c>
      <c r="B5" s="8">
        <v>9.0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9</v>
      </c>
      <c r="P5" s="10">
        <f t="shared" si="2"/>
        <v>0.1343283582</v>
      </c>
    </row>
    <row r="6" ht="14.25" customHeight="1">
      <c r="A6" s="7" t="s">
        <v>28</v>
      </c>
      <c r="B6" s="8">
        <v>9.0</v>
      </c>
      <c r="C6" s="8"/>
      <c r="D6" s="8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9">
        <f t="shared" si="1"/>
        <v>10</v>
      </c>
      <c r="P6" s="10">
        <f t="shared" si="2"/>
        <v>0.1492537313</v>
      </c>
    </row>
    <row r="7" ht="14.25" customHeight="1">
      <c r="A7" s="7" t="s">
        <v>114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0</v>
      </c>
      <c r="P7" s="10">
        <f t="shared" si="2"/>
        <v>0</v>
      </c>
    </row>
    <row r="8" ht="14.25" customHeight="1">
      <c r="A8" s="7" t="s">
        <v>33</v>
      </c>
      <c r="B8" s="8"/>
      <c r="C8" s="8"/>
      <c r="D8" s="8"/>
      <c r="E8" s="8"/>
      <c r="F8" s="8"/>
      <c r="G8" s="8"/>
      <c r="H8" s="8">
        <v>3.0</v>
      </c>
      <c r="I8" s="8"/>
      <c r="J8" s="8"/>
      <c r="K8" s="8">
        <v>2.0</v>
      </c>
      <c r="L8" s="8"/>
      <c r="M8" s="8"/>
      <c r="N8" s="8">
        <v>1.0</v>
      </c>
      <c r="O8" s="9">
        <f t="shared" si="1"/>
        <v>6</v>
      </c>
      <c r="P8" s="10">
        <f t="shared" si="2"/>
        <v>0.08955223881</v>
      </c>
    </row>
    <row r="9" ht="14.25" customHeight="1">
      <c r="A9" s="7" t="s">
        <v>23</v>
      </c>
      <c r="B9" s="8">
        <v>1.0</v>
      </c>
      <c r="C9" s="8"/>
      <c r="D9" s="8"/>
      <c r="E9" s="8"/>
      <c r="F9" s="8"/>
      <c r="G9" s="8"/>
      <c r="H9" s="8">
        <v>2.0</v>
      </c>
      <c r="I9" s="8"/>
      <c r="J9" s="8"/>
      <c r="K9" s="8"/>
      <c r="L9" s="8"/>
      <c r="M9" s="8"/>
      <c r="N9" s="8"/>
      <c r="O9" s="9">
        <f t="shared" si="1"/>
        <v>3</v>
      </c>
      <c r="P9" s="10">
        <f t="shared" si="2"/>
        <v>0.0447761194</v>
      </c>
    </row>
    <row r="10" ht="14.25" customHeight="1">
      <c r="A10" s="7" t="s">
        <v>26</v>
      </c>
      <c r="B10" s="8">
        <v>6.0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v>2.0</v>
      </c>
      <c r="O10" s="9">
        <f t="shared" si="1"/>
        <v>8</v>
      </c>
      <c r="P10" s="10">
        <f t="shared" si="2"/>
        <v>0.1194029851</v>
      </c>
    </row>
    <row r="11" ht="14.25" customHeight="1">
      <c r="A11" s="7" t="s">
        <v>25</v>
      </c>
      <c r="B11" s="8">
        <v>6.0</v>
      </c>
      <c r="C11" s="8"/>
      <c r="D11" s="8"/>
      <c r="E11" s="8"/>
      <c r="F11" s="8"/>
      <c r="G11" s="8"/>
      <c r="H11" s="8">
        <v>1.0</v>
      </c>
      <c r="I11" s="8"/>
      <c r="J11" s="8"/>
      <c r="K11" s="8">
        <v>2.0</v>
      </c>
      <c r="L11" s="8">
        <v>2.0</v>
      </c>
      <c r="M11" s="8"/>
      <c r="N11" s="8"/>
      <c r="O11" s="9">
        <f t="shared" si="1"/>
        <v>11</v>
      </c>
      <c r="P11" s="10">
        <f t="shared" si="2"/>
        <v>0.1641791045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>
        <v>1.0</v>
      </c>
      <c r="O12" s="9">
        <f t="shared" si="1"/>
        <v>1</v>
      </c>
      <c r="P12" s="31">
        <f t="shared" si="2"/>
        <v>0.01492537313</v>
      </c>
    </row>
    <row r="13" ht="14.25" customHeight="1">
      <c r="A13" s="4" t="s">
        <v>34</v>
      </c>
      <c r="B13" s="11">
        <f t="shared" ref="B13:O13" si="3">SUM(B3:B12)</f>
        <v>48</v>
      </c>
      <c r="C13" s="11">
        <f t="shared" si="3"/>
        <v>0</v>
      </c>
      <c r="D13" s="11">
        <f t="shared" si="3"/>
        <v>1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6</v>
      </c>
      <c r="I13" s="11">
        <f t="shared" si="3"/>
        <v>0</v>
      </c>
      <c r="J13" s="11">
        <f t="shared" si="3"/>
        <v>0</v>
      </c>
      <c r="K13" s="11">
        <f t="shared" si="3"/>
        <v>5</v>
      </c>
      <c r="L13" s="11">
        <f t="shared" si="3"/>
        <v>3</v>
      </c>
      <c r="M13" s="11">
        <f t="shared" si="3"/>
        <v>0</v>
      </c>
      <c r="N13" s="11">
        <f t="shared" si="3"/>
        <v>4</v>
      </c>
      <c r="O13" s="11">
        <f t="shared" si="3"/>
        <v>67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15</v>
      </c>
      <c r="C17" s="17">
        <f t="shared" si="4"/>
        <v>4</v>
      </c>
      <c r="D17" s="17">
        <f t="shared" si="4"/>
        <v>23</v>
      </c>
      <c r="E17" s="17">
        <f t="shared" si="4"/>
        <v>5</v>
      </c>
      <c r="F17" s="25">
        <f t="shared" si="4"/>
        <v>0</v>
      </c>
      <c r="G17" s="17">
        <f t="shared" si="4"/>
        <v>1</v>
      </c>
      <c r="H17" s="17">
        <f t="shared" si="4"/>
        <v>0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25">
        <f t="shared" si="4"/>
        <v>2</v>
      </c>
      <c r="M17" s="17">
        <f t="shared" si="4"/>
        <v>17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>
        <v>1.0</v>
      </c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1.0</v>
      </c>
      <c r="N24" s="13"/>
      <c r="O24" s="13"/>
      <c r="P24" s="13"/>
    </row>
    <row r="25" ht="14.25" customHeight="1">
      <c r="A25" s="21" t="s">
        <v>52</v>
      </c>
      <c r="B25" s="21"/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>
        <v>1.0</v>
      </c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1.0</v>
      </c>
      <c r="C29" s="21"/>
      <c r="D29" s="21"/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3.0</v>
      </c>
      <c r="E30" s="21"/>
      <c r="F30" s="21"/>
      <c r="G30" s="21"/>
      <c r="H30" s="21"/>
      <c r="I30" s="21"/>
      <c r="J30" s="21"/>
      <c r="K30" s="21"/>
      <c r="L30" s="21"/>
      <c r="M30" s="21">
        <v>1.0</v>
      </c>
      <c r="N30" s="13"/>
      <c r="O30" s="13"/>
      <c r="P30" s="13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/>
      <c r="C36" s="21">
        <v>1.0</v>
      </c>
      <c r="D36" s="21">
        <v>1.0</v>
      </c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2.0</v>
      </c>
      <c r="E37" s="21">
        <v>4.0</v>
      </c>
      <c r="F37" s="21"/>
      <c r="G37" s="21"/>
      <c r="H37" s="21"/>
      <c r="I37" s="21"/>
      <c r="J37" s="21"/>
      <c r="K37" s="21"/>
      <c r="L37" s="21">
        <v>1.0</v>
      </c>
      <c r="M37" s="21">
        <v>3.0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>
        <v>1.0</v>
      </c>
      <c r="C41" s="21">
        <v>1.0</v>
      </c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67</v>
      </c>
      <c r="B42" s="21">
        <v>5.0</v>
      </c>
      <c r="C42" s="21">
        <v>1.0</v>
      </c>
      <c r="D42" s="21">
        <v>3.0</v>
      </c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8.0</v>
      </c>
      <c r="C44" s="21">
        <v>1.0</v>
      </c>
      <c r="D44" s="21">
        <v>11.0</v>
      </c>
      <c r="E44" s="21"/>
      <c r="F44" s="21"/>
      <c r="G44" s="21">
        <v>1.0</v>
      </c>
      <c r="H44" s="21"/>
      <c r="I44" s="21"/>
      <c r="J44" s="21"/>
      <c r="K44" s="21"/>
      <c r="L44" s="21">
        <v>1.0</v>
      </c>
      <c r="M44" s="21">
        <v>10.0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15</v>
      </c>
      <c r="C46" s="4">
        <f t="shared" si="5"/>
        <v>4</v>
      </c>
      <c r="D46" s="4">
        <f t="shared" si="5"/>
        <v>23</v>
      </c>
      <c r="E46" s="4">
        <f t="shared" si="5"/>
        <v>5</v>
      </c>
      <c r="F46" s="4">
        <f t="shared" si="5"/>
        <v>0</v>
      </c>
      <c r="G46" s="4">
        <f t="shared" si="5"/>
        <v>1</v>
      </c>
      <c r="H46" s="4">
        <f t="shared" si="5"/>
        <v>0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2</v>
      </c>
      <c r="M46" s="4">
        <f t="shared" si="5"/>
        <v>17</v>
      </c>
      <c r="N46" s="13">
        <f>SUM(B46:M46)</f>
        <v>67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1.71"/>
    <col customWidth="1" min="9" max="26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115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7.0</v>
      </c>
      <c r="C3" s="8"/>
      <c r="D3" s="8"/>
      <c r="E3" s="8"/>
      <c r="F3" s="8"/>
      <c r="G3" s="8"/>
      <c r="H3" s="8"/>
      <c r="I3" s="8"/>
      <c r="J3" s="8"/>
      <c r="K3" s="8">
        <v>1.0</v>
      </c>
      <c r="L3" s="8">
        <v>2.0</v>
      </c>
      <c r="M3" s="8"/>
      <c r="N3" s="8"/>
      <c r="O3" s="9">
        <f t="shared" ref="O3:O12" si="1">SUM(B3:N3)</f>
        <v>10</v>
      </c>
      <c r="P3" s="10">
        <f t="shared" ref="P3:P12" si="2">O3/$O$13</f>
        <v>0.1111111111</v>
      </c>
    </row>
    <row r="4" ht="14.25" customHeight="1">
      <c r="A4" s="27" t="s">
        <v>96</v>
      </c>
      <c r="B4" s="8">
        <v>5.0</v>
      </c>
      <c r="C4" s="8"/>
      <c r="D4" s="8"/>
      <c r="E4" s="8"/>
      <c r="F4" s="8"/>
      <c r="G4" s="8"/>
      <c r="H4" s="8"/>
      <c r="I4" s="8"/>
      <c r="J4" s="8"/>
      <c r="K4" s="8">
        <v>1.0</v>
      </c>
      <c r="L4" s="8">
        <v>8.0</v>
      </c>
      <c r="M4" s="8"/>
      <c r="N4" s="8"/>
      <c r="O4" s="9">
        <f t="shared" si="1"/>
        <v>14</v>
      </c>
      <c r="P4" s="10">
        <f t="shared" si="2"/>
        <v>0.1555555556</v>
      </c>
    </row>
    <row r="5" ht="14.25" customHeight="1">
      <c r="A5" s="7" t="s">
        <v>21</v>
      </c>
      <c r="B5" s="8">
        <v>9.0</v>
      </c>
      <c r="C5" s="8"/>
      <c r="D5" s="8"/>
      <c r="E5" s="8"/>
      <c r="F5" s="8"/>
      <c r="G5" s="8"/>
      <c r="H5" s="8"/>
      <c r="I5" s="8"/>
      <c r="J5" s="8"/>
      <c r="K5" s="8">
        <v>1.0</v>
      </c>
      <c r="L5" s="8">
        <v>1.0</v>
      </c>
      <c r="M5" s="8"/>
      <c r="N5" s="8"/>
      <c r="O5" s="9">
        <f t="shared" si="1"/>
        <v>11</v>
      </c>
      <c r="P5" s="10">
        <f t="shared" si="2"/>
        <v>0.1222222222</v>
      </c>
    </row>
    <row r="6" ht="14.25" customHeight="1">
      <c r="A6" s="7" t="s">
        <v>28</v>
      </c>
      <c r="B6" s="8">
        <v>10.0</v>
      </c>
      <c r="C6" s="8"/>
      <c r="D6" s="8"/>
      <c r="E6" s="8"/>
      <c r="F6" s="8"/>
      <c r="G6" s="8"/>
      <c r="H6" s="8"/>
      <c r="I6" s="8">
        <v>1.0</v>
      </c>
      <c r="J6" s="8"/>
      <c r="K6" s="8"/>
      <c r="L6" s="8">
        <v>1.0</v>
      </c>
      <c r="M6" s="8"/>
      <c r="N6" s="8"/>
      <c r="O6" s="9">
        <f t="shared" si="1"/>
        <v>12</v>
      </c>
      <c r="P6" s="10">
        <f t="shared" si="2"/>
        <v>0.1333333333</v>
      </c>
    </row>
    <row r="7" ht="14.25" customHeight="1">
      <c r="A7" s="7" t="s">
        <v>114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f t="shared" si="1"/>
        <v>0</v>
      </c>
      <c r="P7" s="10">
        <f t="shared" si="2"/>
        <v>0</v>
      </c>
    </row>
    <row r="8" ht="14.25" customHeight="1">
      <c r="A8" s="7" t="s">
        <v>33</v>
      </c>
      <c r="B8" s="8"/>
      <c r="C8" s="8"/>
      <c r="D8" s="8"/>
      <c r="E8" s="8"/>
      <c r="F8" s="8"/>
      <c r="G8" s="8"/>
      <c r="H8" s="8">
        <v>5.0</v>
      </c>
      <c r="I8" s="8"/>
      <c r="J8" s="8"/>
      <c r="K8" s="8">
        <v>1.0</v>
      </c>
      <c r="L8" s="8">
        <v>3.0</v>
      </c>
      <c r="M8" s="8"/>
      <c r="N8" s="8">
        <v>5.0</v>
      </c>
      <c r="O8" s="9">
        <f t="shared" si="1"/>
        <v>14</v>
      </c>
      <c r="P8" s="10">
        <f t="shared" si="2"/>
        <v>0.1555555556</v>
      </c>
    </row>
    <row r="9" ht="14.25" customHeight="1">
      <c r="A9" s="7" t="s">
        <v>23</v>
      </c>
      <c r="B9" s="8">
        <v>3.0</v>
      </c>
      <c r="C9" s="8"/>
      <c r="D9" s="8"/>
      <c r="E9" s="8"/>
      <c r="F9" s="8"/>
      <c r="G9" s="8"/>
      <c r="H9" s="8">
        <v>2.0</v>
      </c>
      <c r="I9" s="8"/>
      <c r="J9" s="8"/>
      <c r="K9" s="8"/>
      <c r="L9" s="8"/>
      <c r="M9" s="8"/>
      <c r="N9" s="8"/>
      <c r="O9" s="9">
        <f t="shared" si="1"/>
        <v>5</v>
      </c>
      <c r="P9" s="10">
        <f t="shared" si="2"/>
        <v>0.05555555556</v>
      </c>
    </row>
    <row r="10" ht="14.25" customHeight="1">
      <c r="A10" s="7" t="s">
        <v>26</v>
      </c>
      <c r="B10" s="8">
        <v>7.0</v>
      </c>
      <c r="C10" s="8"/>
      <c r="D10" s="8"/>
      <c r="E10" s="8"/>
      <c r="F10" s="8"/>
      <c r="G10" s="8"/>
      <c r="H10" s="8"/>
      <c r="I10" s="8"/>
      <c r="J10" s="8"/>
      <c r="K10" s="8">
        <v>1.0</v>
      </c>
      <c r="L10" s="8">
        <v>3.0</v>
      </c>
      <c r="M10" s="8"/>
      <c r="N10" s="8"/>
      <c r="O10" s="9">
        <f t="shared" si="1"/>
        <v>11</v>
      </c>
      <c r="P10" s="10">
        <f t="shared" si="2"/>
        <v>0.1222222222</v>
      </c>
    </row>
    <row r="11" ht="14.25" customHeight="1">
      <c r="A11" s="7" t="s">
        <v>25</v>
      </c>
      <c r="B11" s="8">
        <v>5.0</v>
      </c>
      <c r="C11" s="8"/>
      <c r="D11" s="8"/>
      <c r="E11" s="8"/>
      <c r="F11" s="8"/>
      <c r="G11" s="8"/>
      <c r="H11" s="8"/>
      <c r="I11" s="8"/>
      <c r="J11" s="8"/>
      <c r="K11" s="8">
        <v>3.0</v>
      </c>
      <c r="L11" s="8">
        <v>5.0</v>
      </c>
      <c r="M11" s="8"/>
      <c r="N11" s="8"/>
      <c r="O11" s="9">
        <f t="shared" si="1"/>
        <v>13</v>
      </c>
      <c r="P11" s="10">
        <f t="shared" si="2"/>
        <v>0.1444444444</v>
      </c>
    </row>
    <row r="12" ht="14.25" customHeight="1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9">
        <f t="shared" si="1"/>
        <v>0</v>
      </c>
      <c r="P12" s="31">
        <f t="shared" si="2"/>
        <v>0</v>
      </c>
    </row>
    <row r="13" ht="14.25" customHeight="1">
      <c r="A13" s="4" t="s">
        <v>34</v>
      </c>
      <c r="B13" s="11">
        <f t="shared" ref="B13:O13" si="3">SUM(B3:B12)</f>
        <v>46</v>
      </c>
      <c r="C13" s="11">
        <f t="shared" si="3"/>
        <v>0</v>
      </c>
      <c r="D13" s="11">
        <f t="shared" si="3"/>
        <v>0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7</v>
      </c>
      <c r="I13" s="11">
        <f t="shared" si="3"/>
        <v>1</v>
      </c>
      <c r="J13" s="11">
        <f t="shared" si="3"/>
        <v>0</v>
      </c>
      <c r="K13" s="11">
        <f t="shared" si="3"/>
        <v>8</v>
      </c>
      <c r="L13" s="11">
        <f t="shared" si="3"/>
        <v>23</v>
      </c>
      <c r="M13" s="11">
        <f t="shared" si="3"/>
        <v>0</v>
      </c>
      <c r="N13" s="11">
        <f t="shared" si="3"/>
        <v>5</v>
      </c>
      <c r="O13" s="11">
        <f t="shared" si="3"/>
        <v>90</v>
      </c>
      <c r="P13" s="12">
        <f>SUM(P2:P12)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15" t="s">
        <v>40</v>
      </c>
      <c r="G16" s="4" t="s">
        <v>41</v>
      </c>
      <c r="H16" s="15" t="s">
        <v>99</v>
      </c>
      <c r="I16" s="15" t="s">
        <v>43</v>
      </c>
      <c r="J16" s="15" t="s">
        <v>44</v>
      </c>
      <c r="K16" s="15" t="s">
        <v>45</v>
      </c>
      <c r="L16" s="15" t="s">
        <v>46</v>
      </c>
      <c r="M16" s="4" t="s">
        <v>47</v>
      </c>
      <c r="N16" s="13"/>
      <c r="O16" s="13"/>
      <c r="P16" s="13"/>
    </row>
    <row r="17" ht="14.25" customHeight="1">
      <c r="A17" s="16" t="s">
        <v>14</v>
      </c>
      <c r="B17" s="17">
        <f t="shared" ref="B17:M17" si="4">B46</f>
        <v>34</v>
      </c>
      <c r="C17" s="17">
        <f t="shared" si="4"/>
        <v>3</v>
      </c>
      <c r="D17" s="17">
        <f t="shared" si="4"/>
        <v>27</v>
      </c>
      <c r="E17" s="17">
        <f t="shared" si="4"/>
        <v>0</v>
      </c>
      <c r="F17" s="25">
        <f t="shared" si="4"/>
        <v>0</v>
      </c>
      <c r="G17" s="17">
        <f t="shared" si="4"/>
        <v>4</v>
      </c>
      <c r="H17" s="17">
        <f t="shared" si="4"/>
        <v>0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25">
        <f t="shared" si="4"/>
        <v>2</v>
      </c>
      <c r="M17" s="17">
        <f t="shared" si="4"/>
        <v>20</v>
      </c>
      <c r="N17" s="13"/>
      <c r="O17" s="13"/>
      <c r="P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13"/>
      <c r="O18" s="13"/>
      <c r="P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>
        <v>1.0</v>
      </c>
      <c r="M23" s="21"/>
      <c r="N23" s="13"/>
      <c r="O23" s="13"/>
      <c r="P23" s="13"/>
    </row>
    <row r="24" ht="14.25" customHeight="1">
      <c r="A24" s="21" t="s">
        <v>51</v>
      </c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52</v>
      </c>
      <c r="B25" s="21">
        <v>1.0</v>
      </c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56</v>
      </c>
      <c r="B29" s="21">
        <v>2.0</v>
      </c>
      <c r="C29" s="21">
        <v>1.0</v>
      </c>
      <c r="D29" s="21">
        <v>1.0</v>
      </c>
      <c r="E29" s="21"/>
      <c r="F29" s="21"/>
      <c r="G29" s="21">
        <v>1.0</v>
      </c>
      <c r="H29" s="21"/>
      <c r="I29" s="21"/>
      <c r="J29" s="21"/>
      <c r="K29" s="21"/>
      <c r="L29" s="21"/>
      <c r="M29" s="21">
        <v>1.0</v>
      </c>
      <c r="N29" s="13"/>
      <c r="O29" s="13"/>
      <c r="P29" s="13"/>
    </row>
    <row r="30" ht="14.25" customHeight="1">
      <c r="A30" s="21" t="s">
        <v>57</v>
      </c>
      <c r="B30" s="21"/>
      <c r="C30" s="21"/>
      <c r="D30" s="21">
        <v>3.0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58</v>
      </c>
      <c r="B31" s="21"/>
      <c r="C31" s="21"/>
      <c r="D31" s="21">
        <v>2.0</v>
      </c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59</v>
      </c>
      <c r="B32" s="21">
        <v>1.0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61</v>
      </c>
      <c r="B34" s="21">
        <v>1.0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62</v>
      </c>
      <c r="B36" s="21">
        <v>1.0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>
        <v>1.0</v>
      </c>
      <c r="N36" s="13"/>
      <c r="O36" s="13"/>
      <c r="P36" s="13"/>
    </row>
    <row r="37" ht="14.25" customHeight="1">
      <c r="A37" s="21" t="s">
        <v>63</v>
      </c>
      <c r="B37" s="21"/>
      <c r="C37" s="21"/>
      <c r="D37" s="21">
        <v>5.0</v>
      </c>
      <c r="E37" s="21"/>
      <c r="F37" s="21"/>
      <c r="G37" s="21"/>
      <c r="H37" s="21"/>
      <c r="I37" s="21"/>
      <c r="J37" s="21"/>
      <c r="K37" s="21"/>
      <c r="L37" s="21"/>
      <c r="M37" s="21">
        <v>3.0</v>
      </c>
      <c r="N37" s="13"/>
      <c r="O37" s="13"/>
      <c r="P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>
        <v>2.0</v>
      </c>
      <c r="N39" s="13"/>
      <c r="O39" s="13"/>
      <c r="P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66</v>
      </c>
      <c r="B41" s="21"/>
      <c r="C41" s="21"/>
      <c r="D41" s="21">
        <v>1.0</v>
      </c>
      <c r="E41" s="21"/>
      <c r="F41" s="21"/>
      <c r="G41" s="21"/>
      <c r="H41" s="21"/>
      <c r="I41" s="21"/>
      <c r="J41" s="21"/>
      <c r="K41" s="21"/>
      <c r="L41" s="21"/>
      <c r="M41" s="21"/>
      <c r="N41" s="13"/>
      <c r="O41" s="13"/>
      <c r="P41" s="13"/>
    </row>
    <row r="42" ht="14.25" customHeight="1">
      <c r="A42" s="21" t="s">
        <v>67</v>
      </c>
      <c r="B42" s="21">
        <v>14.0</v>
      </c>
      <c r="C42" s="21"/>
      <c r="D42" s="21">
        <v>3.0</v>
      </c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69</v>
      </c>
      <c r="B44" s="21">
        <v>14.0</v>
      </c>
      <c r="C44" s="21">
        <v>2.0</v>
      </c>
      <c r="D44" s="21">
        <v>11.0</v>
      </c>
      <c r="E44" s="21"/>
      <c r="F44" s="21"/>
      <c r="G44" s="21">
        <v>3.0</v>
      </c>
      <c r="H44" s="21"/>
      <c r="I44" s="21"/>
      <c r="J44" s="21"/>
      <c r="K44" s="21"/>
      <c r="L44" s="21">
        <v>1.0</v>
      </c>
      <c r="M44" s="21">
        <v>13.0</v>
      </c>
      <c r="N44" s="13"/>
      <c r="O44" s="13"/>
      <c r="P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4" t="s">
        <v>14</v>
      </c>
      <c r="B46" s="4">
        <f t="shared" ref="B46:M46" si="5">SUM(B19:B45)</f>
        <v>34</v>
      </c>
      <c r="C46" s="4">
        <f t="shared" si="5"/>
        <v>3</v>
      </c>
      <c r="D46" s="4">
        <f t="shared" si="5"/>
        <v>27</v>
      </c>
      <c r="E46" s="4">
        <f t="shared" si="5"/>
        <v>0</v>
      </c>
      <c r="F46" s="4">
        <f t="shared" si="5"/>
        <v>0</v>
      </c>
      <c r="G46" s="4">
        <f t="shared" si="5"/>
        <v>4</v>
      </c>
      <c r="H46" s="4">
        <f t="shared" si="5"/>
        <v>0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2</v>
      </c>
      <c r="M46" s="4">
        <f t="shared" si="5"/>
        <v>20</v>
      </c>
      <c r="N46" s="13">
        <f>SUM(B46:M46)</f>
        <v>90</v>
      </c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8:M18"/>
  </mergeCells>
  <printOptions/>
  <pageMargins bottom="0.787401575" footer="0.0" header="0.0" left="0.511811024" right="0.511811024" top="0.7874015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8.71"/>
    <col customWidth="1" min="8" max="8" width="11.29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115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5.0</v>
      </c>
      <c r="C3" s="8"/>
      <c r="D3" s="8"/>
      <c r="E3" s="8"/>
      <c r="F3" s="8"/>
      <c r="G3" s="8"/>
      <c r="H3" s="8"/>
      <c r="I3" s="8"/>
      <c r="J3" s="8"/>
      <c r="K3" s="8"/>
      <c r="L3" s="8">
        <v>4.0</v>
      </c>
      <c r="M3" s="8"/>
      <c r="N3" s="8"/>
      <c r="O3" s="9">
        <f t="shared" ref="O3:O11" si="1">SUM(B3:N3)</f>
        <v>9</v>
      </c>
      <c r="P3" s="10">
        <f t="shared" ref="P3:P11" si="2">O3/$O$12</f>
        <v>0.1525423729</v>
      </c>
      <c r="R3" s="38" t="s">
        <v>116</v>
      </c>
      <c r="S3" s="39">
        <v>54.0</v>
      </c>
    </row>
    <row r="4" ht="14.25" customHeight="1">
      <c r="A4" s="27" t="s">
        <v>96</v>
      </c>
      <c r="B4" s="8">
        <v>6.0</v>
      </c>
      <c r="C4" s="8"/>
      <c r="D4" s="8"/>
      <c r="E4" s="8"/>
      <c r="F4" s="8"/>
      <c r="G4" s="8"/>
      <c r="H4" s="8"/>
      <c r="I4" s="8"/>
      <c r="J4" s="8"/>
      <c r="K4" s="8"/>
      <c r="L4" s="8">
        <v>1.0</v>
      </c>
      <c r="M4" s="8"/>
      <c r="N4" s="8"/>
      <c r="O4" s="9">
        <f t="shared" si="1"/>
        <v>7</v>
      </c>
      <c r="P4" s="10">
        <f t="shared" si="2"/>
        <v>0.1186440678</v>
      </c>
      <c r="R4" s="38" t="s">
        <v>117</v>
      </c>
      <c r="S4" s="39">
        <v>5.0</v>
      </c>
    </row>
    <row r="5" ht="14.25" customHeight="1">
      <c r="A5" s="7" t="s">
        <v>21</v>
      </c>
      <c r="B5" s="8">
        <v>10.0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10</v>
      </c>
      <c r="P5" s="10">
        <f t="shared" si="2"/>
        <v>0.1694915254</v>
      </c>
    </row>
    <row r="6" ht="14.25" customHeight="1">
      <c r="A6" s="7" t="s">
        <v>28</v>
      </c>
      <c r="B6" s="8">
        <v>8.0</v>
      </c>
      <c r="D6" s="8"/>
      <c r="E6" s="8"/>
      <c r="F6" s="8"/>
      <c r="G6" s="8"/>
      <c r="H6" s="8"/>
      <c r="I6" s="8"/>
      <c r="J6" s="8"/>
      <c r="K6" s="8"/>
      <c r="L6" s="8">
        <v>1.0</v>
      </c>
      <c r="M6" s="8"/>
      <c r="N6" s="8"/>
      <c r="O6" s="9">
        <f t="shared" si="1"/>
        <v>9</v>
      </c>
      <c r="P6" s="10">
        <f t="shared" si="2"/>
        <v>0.1525423729</v>
      </c>
    </row>
    <row r="7" ht="14.25" customHeight="1">
      <c r="A7" s="7" t="s">
        <v>33</v>
      </c>
      <c r="B7" s="8"/>
      <c r="C7" s="8"/>
      <c r="D7" s="8"/>
      <c r="E7" s="8"/>
      <c r="F7" s="8"/>
      <c r="G7" s="8"/>
      <c r="H7" s="8">
        <v>1.0</v>
      </c>
      <c r="I7" s="8"/>
      <c r="J7" s="8"/>
      <c r="K7" s="8"/>
      <c r="L7" s="8">
        <v>4.0</v>
      </c>
      <c r="M7" s="8"/>
      <c r="N7" s="8">
        <v>3.0</v>
      </c>
      <c r="O7" s="9">
        <f t="shared" si="1"/>
        <v>8</v>
      </c>
      <c r="P7" s="10">
        <f t="shared" si="2"/>
        <v>0.1355932203</v>
      </c>
    </row>
    <row r="8" ht="14.25" customHeight="1">
      <c r="A8" s="7" t="s">
        <v>23</v>
      </c>
      <c r="B8" s="8"/>
      <c r="C8" s="8"/>
      <c r="D8" s="8"/>
      <c r="E8" s="8"/>
      <c r="F8" s="8"/>
      <c r="G8" s="8"/>
      <c r="H8" s="8">
        <v>1.0</v>
      </c>
      <c r="I8" s="8"/>
      <c r="J8" s="8"/>
      <c r="K8" s="8"/>
      <c r="L8" s="8"/>
      <c r="M8" s="8"/>
      <c r="N8" s="8"/>
      <c r="O8" s="9">
        <f t="shared" si="1"/>
        <v>1</v>
      </c>
      <c r="P8" s="10">
        <f t="shared" si="2"/>
        <v>0.01694915254</v>
      </c>
    </row>
    <row r="9" ht="14.25" customHeight="1">
      <c r="A9" s="7" t="s">
        <v>26</v>
      </c>
      <c r="B9" s="8">
        <v>4.0</v>
      </c>
      <c r="C9" s="8"/>
      <c r="D9" s="8"/>
      <c r="E9" s="8"/>
      <c r="F9" s="8"/>
      <c r="G9" s="8"/>
      <c r="H9" s="8"/>
      <c r="I9" s="8"/>
      <c r="J9" s="8"/>
      <c r="K9" s="8"/>
      <c r="L9" s="8">
        <v>3.0</v>
      </c>
      <c r="M9" s="8"/>
      <c r="N9" s="8">
        <v>1.0</v>
      </c>
      <c r="O9" s="9">
        <f t="shared" si="1"/>
        <v>8</v>
      </c>
      <c r="P9" s="10">
        <f t="shared" si="2"/>
        <v>0.1355932203</v>
      </c>
    </row>
    <row r="10" ht="14.25" customHeight="1">
      <c r="A10" s="7" t="s">
        <v>25</v>
      </c>
      <c r="B10" s="8">
        <v>4.0</v>
      </c>
      <c r="C10" s="8"/>
      <c r="D10" s="8"/>
      <c r="E10" s="8"/>
      <c r="F10" s="8"/>
      <c r="G10" s="8"/>
      <c r="H10" s="8"/>
      <c r="I10" s="8"/>
      <c r="J10" s="8"/>
      <c r="K10" s="8"/>
      <c r="L10" s="8">
        <v>2.0</v>
      </c>
      <c r="M10" s="8"/>
      <c r="N10" s="8"/>
      <c r="O10" s="9">
        <f t="shared" si="1"/>
        <v>6</v>
      </c>
      <c r="P10" s="10">
        <f t="shared" si="2"/>
        <v>0.1016949153</v>
      </c>
    </row>
    <row r="11" ht="14.25" customHeight="1">
      <c r="A11" s="28" t="s">
        <v>19</v>
      </c>
      <c r="B11" s="29"/>
      <c r="C11" s="29"/>
      <c r="D11" s="29"/>
      <c r="E11" s="29"/>
      <c r="F11" s="29"/>
      <c r="G11" s="29"/>
      <c r="H11" s="29">
        <v>1.0</v>
      </c>
      <c r="I11" s="29"/>
      <c r="J11" s="29"/>
      <c r="K11" s="29"/>
      <c r="L11" s="29"/>
      <c r="M11" s="29"/>
      <c r="N11" s="29"/>
      <c r="O11" s="9">
        <f t="shared" si="1"/>
        <v>1</v>
      </c>
      <c r="P11" s="31">
        <f t="shared" si="2"/>
        <v>0.01694915254</v>
      </c>
    </row>
    <row r="12" ht="14.25" customHeight="1">
      <c r="A12" s="4" t="s">
        <v>34</v>
      </c>
      <c r="B12" s="11">
        <f t="shared" ref="B12:O12" si="3">SUM(B3:B11)</f>
        <v>37</v>
      </c>
      <c r="C12" s="11">
        <f t="shared" si="3"/>
        <v>0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3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15</v>
      </c>
      <c r="M12" s="11">
        <f t="shared" si="3"/>
        <v>0</v>
      </c>
      <c r="N12" s="11">
        <f t="shared" si="3"/>
        <v>4</v>
      </c>
      <c r="O12" s="11">
        <f t="shared" si="3"/>
        <v>59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11</v>
      </c>
      <c r="C16" s="17">
        <f t="shared" si="4"/>
        <v>6</v>
      </c>
      <c r="D16" s="17">
        <f t="shared" si="4"/>
        <v>20</v>
      </c>
      <c r="E16" s="17">
        <f t="shared" si="4"/>
        <v>1</v>
      </c>
      <c r="F16" s="25">
        <f t="shared" si="4"/>
        <v>0</v>
      </c>
      <c r="G16" s="17">
        <f t="shared" si="4"/>
        <v>4</v>
      </c>
      <c r="H16" s="17">
        <f t="shared" si="4"/>
        <v>1</v>
      </c>
      <c r="I16" s="25">
        <f t="shared" si="4"/>
        <v>0</v>
      </c>
      <c r="J16" s="25">
        <f t="shared" si="4"/>
        <v>1</v>
      </c>
      <c r="K16" s="25">
        <f t="shared" si="4"/>
        <v>0</v>
      </c>
      <c r="L16" s="25">
        <f t="shared" si="4"/>
        <v>1</v>
      </c>
      <c r="M16" s="17">
        <f t="shared" si="4"/>
        <v>14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>
        <v>1.0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>
        <v>1.0</v>
      </c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/>
      <c r="C28" s="21"/>
      <c r="D28" s="21"/>
      <c r="E28" s="21">
        <v>1.0</v>
      </c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57</v>
      </c>
      <c r="B29" s="21"/>
      <c r="C29" s="21">
        <v>1.0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>
        <v>1.0</v>
      </c>
      <c r="N34" s="13"/>
      <c r="O34" s="13"/>
      <c r="P34" s="13"/>
    </row>
    <row r="35" ht="14.25" customHeight="1">
      <c r="A35" s="21" t="s">
        <v>62</v>
      </c>
      <c r="B35" s="21">
        <v>2.0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>
        <v>1.0</v>
      </c>
      <c r="N35" s="13"/>
      <c r="O35" s="13"/>
      <c r="P35" s="13"/>
    </row>
    <row r="36" ht="14.25" customHeight="1">
      <c r="A36" s="21" t="s">
        <v>63</v>
      </c>
      <c r="B36" s="21"/>
      <c r="C36" s="21"/>
      <c r="D36" s="21">
        <v>6.0</v>
      </c>
      <c r="E36" s="21"/>
      <c r="F36" s="21"/>
      <c r="G36" s="21"/>
      <c r="H36" s="21"/>
      <c r="I36" s="21"/>
      <c r="J36" s="21"/>
      <c r="K36" s="21"/>
      <c r="L36" s="21">
        <v>1.0</v>
      </c>
      <c r="M36" s="21">
        <v>1.0</v>
      </c>
      <c r="N36" s="13"/>
      <c r="O36" s="13"/>
      <c r="P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>
        <v>1.0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>
        <v>3.0</v>
      </c>
      <c r="N40" s="13"/>
      <c r="O40" s="13"/>
      <c r="P40" s="13"/>
    </row>
    <row r="41" ht="14.25" customHeight="1">
      <c r="A41" s="21" t="s">
        <v>67</v>
      </c>
      <c r="B41" s="21">
        <v>1.0</v>
      </c>
      <c r="C41" s="21">
        <v>2.0</v>
      </c>
      <c r="D41" s="21">
        <v>3.0</v>
      </c>
      <c r="E41" s="21"/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6.0</v>
      </c>
      <c r="C43" s="21">
        <v>3.0</v>
      </c>
      <c r="D43" s="21">
        <v>9.0</v>
      </c>
      <c r="E43" s="21"/>
      <c r="F43" s="21"/>
      <c r="G43" s="21">
        <v>4.0</v>
      </c>
      <c r="H43" s="21">
        <v>1.0</v>
      </c>
      <c r="I43" s="21"/>
      <c r="J43" s="21">
        <v>1.0</v>
      </c>
      <c r="K43" s="21"/>
      <c r="L43" s="21"/>
      <c r="M43" s="21">
        <v>5.0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11</v>
      </c>
      <c r="C45" s="4">
        <f t="shared" si="5"/>
        <v>6</v>
      </c>
      <c r="D45" s="4">
        <f t="shared" si="5"/>
        <v>20</v>
      </c>
      <c r="E45" s="4">
        <f t="shared" si="5"/>
        <v>1</v>
      </c>
      <c r="F45" s="4">
        <f t="shared" si="5"/>
        <v>0</v>
      </c>
      <c r="G45" s="4">
        <f t="shared" si="5"/>
        <v>4</v>
      </c>
      <c r="H45" s="4">
        <f t="shared" si="5"/>
        <v>1</v>
      </c>
      <c r="I45" s="4">
        <f t="shared" si="5"/>
        <v>0</v>
      </c>
      <c r="J45" s="4">
        <f t="shared" si="5"/>
        <v>1</v>
      </c>
      <c r="K45" s="4">
        <f t="shared" si="5"/>
        <v>0</v>
      </c>
      <c r="L45" s="4">
        <f t="shared" si="5"/>
        <v>1</v>
      </c>
      <c r="M45" s="4">
        <f t="shared" si="5"/>
        <v>14</v>
      </c>
      <c r="N45" s="13">
        <f>SUM(B45:M45)</f>
        <v>59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115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7.0</v>
      </c>
      <c r="C3" s="8"/>
      <c r="D3" s="8"/>
      <c r="E3" s="8"/>
      <c r="F3" s="8"/>
      <c r="G3" s="8"/>
      <c r="H3" s="8"/>
      <c r="I3" s="8"/>
      <c r="J3" s="8"/>
      <c r="K3" s="8"/>
      <c r="L3" s="8">
        <v>4.0</v>
      </c>
      <c r="M3" s="8"/>
      <c r="N3" s="8"/>
      <c r="O3" s="9">
        <f t="shared" ref="O3:O11" si="1">SUM(B3:N3)</f>
        <v>11</v>
      </c>
      <c r="P3" s="10">
        <f t="shared" ref="P3:P11" si="2">O3/$O$12</f>
        <v>0.1833333333</v>
      </c>
    </row>
    <row r="4" ht="14.25" customHeight="1">
      <c r="A4" s="27" t="s">
        <v>96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0</v>
      </c>
      <c r="P4" s="10">
        <f t="shared" si="2"/>
        <v>0</v>
      </c>
      <c r="R4" s="38" t="s">
        <v>116</v>
      </c>
      <c r="S4" s="39">
        <v>59.0</v>
      </c>
    </row>
    <row r="5" ht="14.25" customHeight="1">
      <c r="A5" s="7" t="s">
        <v>21</v>
      </c>
      <c r="B5" s="8">
        <v>8.0</v>
      </c>
      <c r="C5" s="8"/>
      <c r="D5" s="8"/>
      <c r="E5" s="8"/>
      <c r="F5" s="8"/>
      <c r="G5" s="8"/>
      <c r="H5" s="8"/>
      <c r="I5" s="8"/>
      <c r="J5" s="8"/>
      <c r="K5" s="8"/>
      <c r="L5" s="8">
        <v>3.0</v>
      </c>
      <c r="M5" s="8"/>
      <c r="N5" s="8"/>
      <c r="O5" s="9">
        <f t="shared" si="1"/>
        <v>11</v>
      </c>
      <c r="P5" s="10">
        <f t="shared" si="2"/>
        <v>0.1833333333</v>
      </c>
      <c r="R5" s="38" t="s">
        <v>117</v>
      </c>
      <c r="S5" s="39">
        <v>1.0</v>
      </c>
    </row>
    <row r="6" ht="14.25" customHeight="1">
      <c r="A6" s="7" t="s">
        <v>28</v>
      </c>
      <c r="B6" s="8">
        <v>12.0</v>
      </c>
      <c r="D6" s="8"/>
      <c r="E6" s="8"/>
      <c r="F6" s="8"/>
      <c r="G6" s="8"/>
      <c r="H6" s="8"/>
      <c r="I6" s="8"/>
      <c r="J6" s="8"/>
      <c r="K6" s="8"/>
      <c r="L6" s="8">
        <v>1.0</v>
      </c>
      <c r="M6" s="8"/>
      <c r="N6" s="8"/>
      <c r="O6" s="9">
        <f t="shared" si="1"/>
        <v>13</v>
      </c>
      <c r="P6" s="10">
        <f t="shared" si="2"/>
        <v>0.2166666667</v>
      </c>
    </row>
    <row r="7" ht="14.25" customHeight="1">
      <c r="A7" s="7" t="s">
        <v>33</v>
      </c>
      <c r="B7" s="8"/>
      <c r="C7" s="8"/>
      <c r="D7" s="8"/>
      <c r="E7" s="8"/>
      <c r="F7" s="8"/>
      <c r="G7" s="8"/>
      <c r="H7" s="8">
        <v>2.0</v>
      </c>
      <c r="I7" s="8"/>
      <c r="J7" s="8"/>
      <c r="K7" s="8"/>
      <c r="L7" s="8">
        <v>5.0</v>
      </c>
      <c r="M7" s="8"/>
      <c r="N7" s="8">
        <v>1.0</v>
      </c>
      <c r="O7" s="9">
        <f t="shared" si="1"/>
        <v>8</v>
      </c>
      <c r="P7" s="10">
        <f t="shared" si="2"/>
        <v>0.1333333333</v>
      </c>
    </row>
    <row r="8" ht="14.25" customHeight="1">
      <c r="A8" s="7" t="s">
        <v>23</v>
      </c>
      <c r="B8" s="8">
        <v>4.0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4</v>
      </c>
      <c r="P8" s="10">
        <f t="shared" si="2"/>
        <v>0.06666666667</v>
      </c>
    </row>
    <row r="9" ht="14.25" customHeight="1">
      <c r="A9" s="7" t="s">
        <v>26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f t="shared" si="1"/>
        <v>0</v>
      </c>
      <c r="P9" s="10">
        <f t="shared" si="2"/>
        <v>0</v>
      </c>
    </row>
    <row r="10" ht="14.25" customHeight="1">
      <c r="A10" s="7" t="s">
        <v>25</v>
      </c>
      <c r="B10" s="8">
        <v>7.0</v>
      </c>
      <c r="C10" s="8"/>
      <c r="D10" s="8"/>
      <c r="E10" s="8"/>
      <c r="F10" s="8"/>
      <c r="G10" s="8"/>
      <c r="H10" s="8"/>
      <c r="I10" s="8"/>
      <c r="J10" s="8"/>
      <c r="K10" s="8"/>
      <c r="L10" s="8">
        <v>4.0</v>
      </c>
      <c r="M10" s="8"/>
      <c r="N10" s="8"/>
      <c r="O10" s="9">
        <f t="shared" si="1"/>
        <v>11</v>
      </c>
      <c r="P10" s="10">
        <f t="shared" si="2"/>
        <v>0.1833333333</v>
      </c>
    </row>
    <row r="11" ht="14.25" customHeight="1">
      <c r="A11" s="28" t="s">
        <v>19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>
        <v>2.0</v>
      </c>
      <c r="M11" s="29"/>
      <c r="N11" s="29"/>
      <c r="O11" s="9">
        <f t="shared" si="1"/>
        <v>2</v>
      </c>
      <c r="P11" s="31">
        <f t="shared" si="2"/>
        <v>0.03333333333</v>
      </c>
    </row>
    <row r="12" ht="14.25" customHeight="1">
      <c r="A12" s="4" t="s">
        <v>34</v>
      </c>
      <c r="B12" s="11">
        <f t="shared" ref="B12:O12" si="3">SUM(B3:B11)</f>
        <v>38</v>
      </c>
      <c r="C12" s="11">
        <f t="shared" si="3"/>
        <v>0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2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19</v>
      </c>
      <c r="M12" s="11">
        <f t="shared" si="3"/>
        <v>0</v>
      </c>
      <c r="N12" s="11">
        <f t="shared" si="3"/>
        <v>1</v>
      </c>
      <c r="O12" s="11">
        <f t="shared" si="3"/>
        <v>60</v>
      </c>
      <c r="P12" s="12">
        <f>SUM(P2:P11)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15" t="s">
        <v>40</v>
      </c>
      <c r="G15" s="4" t="s">
        <v>41</v>
      </c>
      <c r="H15" s="15" t="s">
        <v>99</v>
      </c>
      <c r="I15" s="15" t="s">
        <v>43</v>
      </c>
      <c r="J15" s="15" t="s">
        <v>44</v>
      </c>
      <c r="K15" s="15" t="s">
        <v>45</v>
      </c>
      <c r="L15" s="15" t="s">
        <v>46</v>
      </c>
      <c r="M15" s="4" t="s">
        <v>47</v>
      </c>
      <c r="N15" s="13"/>
      <c r="O15" s="13"/>
      <c r="P15" s="13"/>
    </row>
    <row r="16" ht="14.25" customHeight="1">
      <c r="A16" s="16" t="s">
        <v>14</v>
      </c>
      <c r="B16" s="17">
        <f t="shared" ref="B16:M16" si="4">B45</f>
        <v>19</v>
      </c>
      <c r="C16" s="17">
        <f t="shared" si="4"/>
        <v>11</v>
      </c>
      <c r="D16" s="17">
        <f t="shared" si="4"/>
        <v>14</v>
      </c>
      <c r="E16" s="17">
        <f t="shared" si="4"/>
        <v>4</v>
      </c>
      <c r="F16" s="25">
        <f t="shared" si="4"/>
        <v>0</v>
      </c>
      <c r="G16" s="17">
        <f t="shared" si="4"/>
        <v>0</v>
      </c>
      <c r="H16" s="17">
        <f t="shared" si="4"/>
        <v>0</v>
      </c>
      <c r="I16" s="25">
        <f t="shared" si="4"/>
        <v>0</v>
      </c>
      <c r="J16" s="25">
        <f t="shared" si="4"/>
        <v>0</v>
      </c>
      <c r="K16" s="25">
        <f t="shared" si="4"/>
        <v>0</v>
      </c>
      <c r="L16" s="25">
        <f t="shared" si="4"/>
        <v>0</v>
      </c>
      <c r="M16" s="17">
        <f t="shared" si="4"/>
        <v>12</v>
      </c>
      <c r="N16" s="13"/>
      <c r="O16" s="13"/>
      <c r="P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13"/>
      <c r="O17" s="13"/>
      <c r="P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3"/>
      <c r="O18" s="13"/>
      <c r="P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3"/>
      <c r="O19" s="13"/>
      <c r="P19" s="13"/>
    </row>
    <row r="20" ht="14.25" customHeight="1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3"/>
      <c r="O20" s="13"/>
      <c r="P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3"/>
      <c r="O21" s="13"/>
      <c r="P21" s="13"/>
    </row>
    <row r="22" ht="14.25" customHeight="1">
      <c r="A22" s="21" t="s">
        <v>50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51</v>
      </c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52</v>
      </c>
      <c r="B24" s="21"/>
      <c r="C24" s="21"/>
      <c r="D24" s="21">
        <v>1.0</v>
      </c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53</v>
      </c>
      <c r="B25" s="21"/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>
        <v>1.0</v>
      </c>
      <c r="N26" s="13"/>
      <c r="O26" s="13"/>
      <c r="P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56</v>
      </c>
      <c r="B28" s="21">
        <v>2.0</v>
      </c>
      <c r="C28" s="21">
        <v>3.0</v>
      </c>
      <c r="D28" s="21">
        <v>2.0</v>
      </c>
      <c r="E28" s="21"/>
      <c r="F28" s="21"/>
      <c r="G28" s="21"/>
      <c r="H28" s="21"/>
      <c r="I28" s="21"/>
      <c r="J28" s="21"/>
      <c r="K28" s="21"/>
      <c r="L28" s="21"/>
      <c r="M28" s="21"/>
      <c r="N28" s="13"/>
      <c r="O28" s="13"/>
      <c r="P28" s="13"/>
    </row>
    <row r="29" ht="14.25" customHeight="1">
      <c r="A29" s="21" t="s">
        <v>57</v>
      </c>
      <c r="B29" s="21">
        <v>1.0</v>
      </c>
      <c r="C29" s="21"/>
      <c r="D29" s="21">
        <v>2.0</v>
      </c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58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60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61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>
        <v>1.0</v>
      </c>
      <c r="N33" s="13"/>
      <c r="O33" s="13"/>
      <c r="P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62</v>
      </c>
      <c r="B35" s="21">
        <v>2.0</v>
      </c>
      <c r="C35" s="21"/>
      <c r="D35" s="21"/>
      <c r="E35" s="21">
        <v>2.0</v>
      </c>
      <c r="F35" s="21"/>
      <c r="G35" s="21"/>
      <c r="H35" s="21"/>
      <c r="I35" s="21"/>
      <c r="J35" s="21"/>
      <c r="K35" s="21"/>
      <c r="L35" s="21"/>
      <c r="M35" s="21">
        <v>1.0</v>
      </c>
      <c r="N35" s="13"/>
      <c r="O35" s="13"/>
      <c r="P35" s="13"/>
    </row>
    <row r="36" ht="14.25" customHeight="1">
      <c r="A36" s="21" t="s">
        <v>63</v>
      </c>
      <c r="B36" s="21">
        <v>1.0</v>
      </c>
      <c r="C36" s="21"/>
      <c r="D36" s="21">
        <v>4.0</v>
      </c>
      <c r="E36" s="21"/>
      <c r="F36" s="21"/>
      <c r="G36" s="21"/>
      <c r="H36" s="21"/>
      <c r="I36" s="21"/>
      <c r="J36" s="21"/>
      <c r="K36" s="21"/>
      <c r="L36" s="21"/>
      <c r="M36" s="21">
        <v>2.0</v>
      </c>
      <c r="N36" s="13"/>
      <c r="O36" s="13"/>
      <c r="P36" s="13"/>
    </row>
    <row r="37" ht="14.25" customHeight="1">
      <c r="A37" s="21" t="s">
        <v>64</v>
      </c>
      <c r="B37" s="21"/>
      <c r="C37" s="21">
        <v>1.0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65</v>
      </c>
      <c r="B38" s="21"/>
      <c r="C38" s="21">
        <v>1.0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66</v>
      </c>
      <c r="B40" s="21">
        <v>5.0</v>
      </c>
      <c r="C40" s="21">
        <v>1.0</v>
      </c>
      <c r="D40" s="21"/>
      <c r="E40" s="21">
        <v>1.0</v>
      </c>
      <c r="F40" s="21"/>
      <c r="G40" s="21"/>
      <c r="H40" s="21"/>
      <c r="I40" s="21"/>
      <c r="J40" s="21"/>
      <c r="K40" s="21"/>
      <c r="L40" s="21"/>
      <c r="M40" s="21"/>
      <c r="N40" s="13"/>
      <c r="O40" s="13"/>
      <c r="P40" s="13"/>
    </row>
    <row r="41" ht="14.25" customHeight="1">
      <c r="A41" s="21" t="s">
        <v>67</v>
      </c>
      <c r="B41" s="21">
        <v>4.0</v>
      </c>
      <c r="C41" s="21">
        <v>1.0</v>
      </c>
      <c r="D41" s="21">
        <v>1.0</v>
      </c>
      <c r="E41" s="21">
        <v>1.0</v>
      </c>
      <c r="F41" s="21"/>
      <c r="G41" s="21"/>
      <c r="H41" s="21"/>
      <c r="I41" s="21"/>
      <c r="J41" s="21"/>
      <c r="K41" s="21"/>
      <c r="L41" s="21"/>
      <c r="M41" s="21">
        <v>1.0</v>
      </c>
      <c r="N41" s="13"/>
      <c r="O41" s="13"/>
      <c r="P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69</v>
      </c>
      <c r="B43" s="21">
        <v>4.0</v>
      </c>
      <c r="C43" s="21">
        <v>4.0</v>
      </c>
      <c r="D43" s="21">
        <v>2.0</v>
      </c>
      <c r="E43" s="21"/>
      <c r="F43" s="21"/>
      <c r="G43" s="21"/>
      <c r="H43" s="21"/>
      <c r="I43" s="21"/>
      <c r="J43" s="21"/>
      <c r="K43" s="21"/>
      <c r="L43" s="21"/>
      <c r="M43" s="21">
        <v>6.0</v>
      </c>
      <c r="N43" s="13"/>
      <c r="O43" s="13"/>
      <c r="P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4" t="s">
        <v>14</v>
      </c>
      <c r="B45" s="4">
        <f t="shared" ref="B45:M45" si="5">SUM(B18:B44)</f>
        <v>19</v>
      </c>
      <c r="C45" s="4">
        <f t="shared" si="5"/>
        <v>11</v>
      </c>
      <c r="D45" s="4">
        <f t="shared" si="5"/>
        <v>14</v>
      </c>
      <c r="E45" s="4">
        <f t="shared" si="5"/>
        <v>4</v>
      </c>
      <c r="F45" s="4">
        <f t="shared" si="5"/>
        <v>0</v>
      </c>
      <c r="G45" s="4">
        <f t="shared" si="5"/>
        <v>0</v>
      </c>
      <c r="H45" s="4">
        <f t="shared" si="5"/>
        <v>0</v>
      </c>
      <c r="I45" s="4">
        <f t="shared" si="5"/>
        <v>0</v>
      </c>
      <c r="J45" s="4">
        <f t="shared" si="5"/>
        <v>0</v>
      </c>
      <c r="K45" s="4">
        <f t="shared" si="5"/>
        <v>0</v>
      </c>
      <c r="L45" s="4">
        <f t="shared" si="5"/>
        <v>0</v>
      </c>
      <c r="M45" s="4">
        <f t="shared" si="5"/>
        <v>12</v>
      </c>
      <c r="N45" s="13">
        <f>SUM(B45:M45)</f>
        <v>60</v>
      </c>
      <c r="O45" s="13"/>
      <c r="P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8.71"/>
    <col customWidth="1" min="8" max="8" width="11.29"/>
    <col customWidth="1" min="9" max="9" width="6.57"/>
    <col customWidth="1" min="10" max="10" width="7.43"/>
    <col customWidth="1" min="11" max="26" width="8.71"/>
  </cols>
  <sheetData>
    <row r="1" ht="14.25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115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11.0</v>
      </c>
      <c r="C3" s="8"/>
      <c r="D3" s="8"/>
      <c r="E3" s="8"/>
      <c r="F3" s="8"/>
      <c r="G3" s="8"/>
      <c r="H3" s="8"/>
      <c r="I3" s="8"/>
      <c r="J3" s="8"/>
      <c r="K3" s="8"/>
      <c r="L3" s="8">
        <v>4.0</v>
      </c>
      <c r="M3" s="8"/>
      <c r="N3" s="8"/>
      <c r="O3" s="9">
        <f t="shared" ref="O3:O16" si="1">SUM(B3:N3)</f>
        <v>15</v>
      </c>
      <c r="P3" s="10">
        <f t="shared" ref="P3:P16" si="2">O3/$O$17</f>
        <v>0.1704545455</v>
      </c>
    </row>
    <row r="4" ht="14.25" customHeight="1">
      <c r="A4" s="27" t="s">
        <v>96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>
        <f t="shared" si="1"/>
        <v>0</v>
      </c>
      <c r="P4" s="10">
        <f t="shared" si="2"/>
        <v>0</v>
      </c>
      <c r="R4" s="38" t="s">
        <v>116</v>
      </c>
      <c r="S4" s="39">
        <v>78.0</v>
      </c>
    </row>
    <row r="5" ht="14.25" customHeight="1">
      <c r="A5" s="7" t="s">
        <v>21</v>
      </c>
      <c r="B5" s="8">
        <v>18.0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>
        <f t="shared" si="1"/>
        <v>18</v>
      </c>
      <c r="P5" s="10">
        <f t="shared" si="2"/>
        <v>0.2045454545</v>
      </c>
      <c r="R5" s="38" t="s">
        <v>117</v>
      </c>
      <c r="S5" s="39">
        <v>10.0</v>
      </c>
    </row>
    <row r="6" ht="14.25" customHeight="1">
      <c r="A6" s="7" t="s">
        <v>28</v>
      </c>
      <c r="B6" s="8">
        <v>13.0</v>
      </c>
      <c r="D6" s="8"/>
      <c r="E6" s="8"/>
      <c r="F6" s="8"/>
      <c r="G6" s="8"/>
      <c r="H6" s="8"/>
      <c r="I6" s="8">
        <v>2.0</v>
      </c>
      <c r="J6" s="8"/>
      <c r="K6" s="8"/>
      <c r="L6" s="8"/>
      <c r="M6" s="8"/>
      <c r="N6" s="8">
        <v>1.0</v>
      </c>
      <c r="O6" s="9">
        <f t="shared" si="1"/>
        <v>16</v>
      </c>
      <c r="P6" s="10">
        <f t="shared" si="2"/>
        <v>0.1818181818</v>
      </c>
    </row>
    <row r="7" ht="14.25" customHeight="1">
      <c r="A7" s="7" t="s">
        <v>33</v>
      </c>
      <c r="B7" s="8"/>
      <c r="C7" s="8"/>
      <c r="D7" s="8"/>
      <c r="E7" s="8"/>
      <c r="F7" s="8"/>
      <c r="G7" s="8"/>
      <c r="H7" s="8">
        <v>2.0</v>
      </c>
      <c r="I7" s="8"/>
      <c r="J7" s="8"/>
      <c r="K7" s="8"/>
      <c r="L7" s="8">
        <v>2.0</v>
      </c>
      <c r="M7" s="8"/>
      <c r="N7" s="8">
        <v>3.0</v>
      </c>
      <c r="O7" s="9">
        <f t="shared" si="1"/>
        <v>7</v>
      </c>
      <c r="P7" s="10">
        <f t="shared" si="2"/>
        <v>0.07954545455</v>
      </c>
    </row>
    <row r="8" ht="14.25" customHeight="1">
      <c r="A8" s="7" t="s">
        <v>23</v>
      </c>
      <c r="B8" s="8">
        <v>1.0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>
        <f t="shared" si="1"/>
        <v>1</v>
      </c>
      <c r="P8" s="10">
        <f t="shared" si="2"/>
        <v>0.01136363636</v>
      </c>
    </row>
    <row r="9" ht="14.25" customHeight="1">
      <c r="A9" s="7" t="s">
        <v>118</v>
      </c>
      <c r="B9" s="8">
        <v>2.0</v>
      </c>
      <c r="C9" s="8"/>
      <c r="D9" s="8"/>
      <c r="E9" s="8"/>
      <c r="F9" s="8"/>
      <c r="G9" s="8"/>
      <c r="H9" s="8"/>
      <c r="I9" s="8"/>
      <c r="J9" s="8"/>
      <c r="K9" s="8">
        <v>1.0</v>
      </c>
      <c r="L9" s="8">
        <v>2.0</v>
      </c>
      <c r="M9" s="8"/>
      <c r="N9" s="8">
        <v>1.0</v>
      </c>
      <c r="O9" s="9">
        <f t="shared" si="1"/>
        <v>6</v>
      </c>
      <c r="P9" s="10">
        <f t="shared" si="2"/>
        <v>0.06818181818</v>
      </c>
    </row>
    <row r="10" ht="14.25" customHeight="1">
      <c r="A10" s="7" t="s">
        <v>25</v>
      </c>
      <c r="B10" s="8">
        <v>10.0</v>
      </c>
      <c r="C10" s="8"/>
      <c r="D10" s="8"/>
      <c r="E10" s="8"/>
      <c r="F10" s="8"/>
      <c r="G10" s="8"/>
      <c r="H10" s="8"/>
      <c r="I10" s="8"/>
      <c r="J10" s="8"/>
      <c r="K10" s="8">
        <v>1.0</v>
      </c>
      <c r="L10" s="8">
        <v>1.0</v>
      </c>
      <c r="M10" s="8"/>
      <c r="N10" s="8">
        <v>5.0</v>
      </c>
      <c r="O10" s="9">
        <f t="shared" si="1"/>
        <v>17</v>
      </c>
      <c r="P10" s="10">
        <f t="shared" si="2"/>
        <v>0.1931818182</v>
      </c>
    </row>
    <row r="11" ht="14.25" customHeight="1">
      <c r="A11" s="7" t="s">
        <v>119</v>
      </c>
      <c r="B11" s="8">
        <v>1.0</v>
      </c>
      <c r="C11" s="8"/>
      <c r="D11" s="8"/>
      <c r="E11" s="8"/>
      <c r="F11" s="8"/>
      <c r="G11" s="8"/>
      <c r="H11" s="8"/>
      <c r="I11" s="8"/>
      <c r="J11" s="8"/>
      <c r="K11" s="8">
        <v>1.0</v>
      </c>
      <c r="L11" s="8"/>
      <c r="M11" s="8"/>
      <c r="N11" s="8"/>
      <c r="O11" s="9">
        <f t="shared" si="1"/>
        <v>2</v>
      </c>
      <c r="P11" s="10">
        <f t="shared" si="2"/>
        <v>0.02272727273</v>
      </c>
    </row>
    <row r="12" ht="14.25" customHeight="1">
      <c r="A12" s="7" t="s">
        <v>120</v>
      </c>
      <c r="B12" s="8">
        <v>2.0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2</v>
      </c>
      <c r="P12" s="10">
        <f t="shared" si="2"/>
        <v>0.02272727273</v>
      </c>
    </row>
    <row r="13" ht="14.25" customHeight="1">
      <c r="A13" s="7" t="s">
        <v>121</v>
      </c>
      <c r="B13" s="8">
        <v>1.0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1</v>
      </c>
      <c r="P13" s="10">
        <f t="shared" si="2"/>
        <v>0.01136363636</v>
      </c>
    </row>
    <row r="14" ht="14.25" customHeight="1">
      <c r="A14" s="7" t="s">
        <v>122</v>
      </c>
      <c r="B14" s="8">
        <v>1.0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>
        <f t="shared" si="1"/>
        <v>1</v>
      </c>
      <c r="P14" s="10">
        <f t="shared" si="2"/>
        <v>0.01136363636</v>
      </c>
    </row>
    <row r="15" ht="14.25" customHeight="1">
      <c r="A15" s="7" t="s">
        <v>123</v>
      </c>
      <c r="B15" s="8">
        <v>1.0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>
        <f t="shared" si="1"/>
        <v>1</v>
      </c>
      <c r="P15" s="10">
        <f t="shared" si="2"/>
        <v>0.01136363636</v>
      </c>
    </row>
    <row r="16" ht="14.25" customHeight="1">
      <c r="A16" s="28" t="s">
        <v>19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>
        <v>1.0</v>
      </c>
      <c r="O16" s="30">
        <f t="shared" si="1"/>
        <v>1</v>
      </c>
      <c r="P16" s="31">
        <f t="shared" si="2"/>
        <v>0.01136363636</v>
      </c>
    </row>
    <row r="17" ht="14.25" customHeight="1">
      <c r="A17" s="4" t="s">
        <v>34</v>
      </c>
      <c r="B17" s="11">
        <f t="shared" ref="B17:O17" si="3">SUM(B3:B16)</f>
        <v>61</v>
      </c>
      <c r="C17" s="11">
        <f t="shared" si="3"/>
        <v>0</v>
      </c>
      <c r="D17" s="11">
        <f t="shared" si="3"/>
        <v>0</v>
      </c>
      <c r="E17" s="11">
        <f t="shared" si="3"/>
        <v>0</v>
      </c>
      <c r="F17" s="11">
        <f t="shared" si="3"/>
        <v>0</v>
      </c>
      <c r="G17" s="11">
        <f t="shared" si="3"/>
        <v>0</v>
      </c>
      <c r="H17" s="11">
        <f t="shared" si="3"/>
        <v>2</v>
      </c>
      <c r="I17" s="11">
        <f t="shared" si="3"/>
        <v>2</v>
      </c>
      <c r="J17" s="11">
        <f t="shared" si="3"/>
        <v>0</v>
      </c>
      <c r="K17" s="11">
        <f t="shared" si="3"/>
        <v>3</v>
      </c>
      <c r="L17" s="11">
        <f t="shared" si="3"/>
        <v>9</v>
      </c>
      <c r="M17" s="11">
        <f t="shared" si="3"/>
        <v>0</v>
      </c>
      <c r="N17" s="11">
        <f t="shared" si="3"/>
        <v>11</v>
      </c>
      <c r="O17" s="11">
        <f t="shared" si="3"/>
        <v>88</v>
      </c>
      <c r="P17" s="12">
        <f>SUM(P2:P16)</f>
        <v>1</v>
      </c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14.25" customHeight="1">
      <c r="A20" s="4" t="s">
        <v>35</v>
      </c>
      <c r="B20" s="4" t="s">
        <v>36</v>
      </c>
      <c r="C20" s="4" t="s">
        <v>37</v>
      </c>
      <c r="D20" s="4" t="s">
        <v>38</v>
      </c>
      <c r="E20" s="4" t="s">
        <v>39</v>
      </c>
      <c r="F20" s="15" t="s">
        <v>40</v>
      </c>
      <c r="G20" s="4" t="s">
        <v>41</v>
      </c>
      <c r="H20" s="15" t="s">
        <v>99</v>
      </c>
      <c r="I20" s="15" t="s">
        <v>43</v>
      </c>
      <c r="J20" s="15" t="s">
        <v>44</v>
      </c>
      <c r="K20" s="15" t="s">
        <v>45</v>
      </c>
      <c r="L20" s="15" t="s">
        <v>46</v>
      </c>
      <c r="M20" s="4" t="s">
        <v>47</v>
      </c>
      <c r="N20" s="13"/>
      <c r="O20" s="13"/>
      <c r="P20" s="13"/>
    </row>
    <row r="21" ht="14.25" customHeight="1">
      <c r="A21" s="16" t="s">
        <v>14</v>
      </c>
      <c r="B21" s="17">
        <f t="shared" ref="B21:M21" si="4">B50</f>
        <v>19</v>
      </c>
      <c r="C21" s="17">
        <f t="shared" si="4"/>
        <v>7</v>
      </c>
      <c r="D21" s="17">
        <f t="shared" si="4"/>
        <v>31</v>
      </c>
      <c r="E21" s="17">
        <f t="shared" si="4"/>
        <v>10</v>
      </c>
      <c r="F21" s="25">
        <f t="shared" si="4"/>
        <v>0</v>
      </c>
      <c r="G21" s="17">
        <f t="shared" si="4"/>
        <v>2</v>
      </c>
      <c r="H21" s="17">
        <f t="shared" si="4"/>
        <v>0</v>
      </c>
      <c r="I21" s="25">
        <f t="shared" si="4"/>
        <v>1</v>
      </c>
      <c r="J21" s="25">
        <f t="shared" si="4"/>
        <v>2</v>
      </c>
      <c r="K21" s="25">
        <f t="shared" si="4"/>
        <v>0</v>
      </c>
      <c r="L21" s="25">
        <f t="shared" si="4"/>
        <v>1</v>
      </c>
      <c r="M21" s="17">
        <f t="shared" si="4"/>
        <v>12</v>
      </c>
      <c r="N21" s="13"/>
      <c r="O21" s="13"/>
      <c r="P21" s="13"/>
    </row>
    <row r="22" ht="14.25" customHeight="1">
      <c r="A22" s="18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0"/>
      <c r="N22" s="13"/>
      <c r="O22" s="13"/>
      <c r="P22" s="13"/>
    </row>
    <row r="23" ht="14.25" customHeight="1">
      <c r="A23" s="21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2.0</v>
      </c>
      <c r="N24" s="13"/>
      <c r="O24" s="13"/>
      <c r="P24" s="13"/>
    </row>
    <row r="25" ht="14.25" customHeight="1">
      <c r="A25" s="21" t="s">
        <v>76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77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13"/>
      <c r="O26" s="13"/>
      <c r="P26" s="13"/>
    </row>
    <row r="27" ht="14.25" customHeight="1">
      <c r="A27" s="21" t="s">
        <v>50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>
        <v>2.0</v>
      </c>
      <c r="N27" s="13"/>
      <c r="O27" s="13"/>
      <c r="P27" s="13"/>
    </row>
    <row r="28" ht="14.25" customHeight="1">
      <c r="A28" s="21" t="s">
        <v>51</v>
      </c>
      <c r="B28" s="22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13"/>
      <c r="O29" s="13"/>
      <c r="P29" s="13"/>
    </row>
    <row r="30" ht="14.25" customHeight="1">
      <c r="A30" s="21" t="s">
        <v>53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54</v>
      </c>
      <c r="B31" s="21"/>
      <c r="C31" s="21"/>
      <c r="D31" s="21">
        <v>1.0</v>
      </c>
      <c r="E31" s="21"/>
      <c r="F31" s="21"/>
      <c r="G31" s="21"/>
      <c r="H31" s="21"/>
      <c r="I31" s="21"/>
      <c r="J31" s="21">
        <v>1.0</v>
      </c>
      <c r="K31" s="21"/>
      <c r="L31" s="21"/>
      <c r="M31" s="21"/>
      <c r="N31" s="13"/>
      <c r="O31" s="13"/>
      <c r="P31" s="13"/>
    </row>
    <row r="32" ht="14.25" customHeight="1">
      <c r="A32" s="21" t="s">
        <v>55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13"/>
      <c r="O32" s="13"/>
      <c r="P32" s="13"/>
    </row>
    <row r="33" ht="14.25" customHeight="1">
      <c r="A33" s="21" t="s">
        <v>56</v>
      </c>
      <c r="B33" s="21">
        <v>3.0</v>
      </c>
      <c r="C33" s="21">
        <v>3.0</v>
      </c>
      <c r="D33" s="21">
        <v>2.0</v>
      </c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57</v>
      </c>
      <c r="B34" s="21"/>
      <c r="C34" s="21"/>
      <c r="D34" s="21">
        <v>3.0</v>
      </c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58</v>
      </c>
      <c r="B35" s="21">
        <v>1.0</v>
      </c>
      <c r="C35" s="21"/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59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3"/>
      <c r="O37" s="13"/>
      <c r="P37" s="13"/>
    </row>
    <row r="38" ht="14.25" customHeight="1">
      <c r="A38" s="21" t="s">
        <v>61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>
        <v>1.0</v>
      </c>
      <c r="N38" s="13"/>
      <c r="O38" s="13"/>
      <c r="P38" s="13"/>
    </row>
    <row r="39" ht="14.25" customHeight="1">
      <c r="A39" s="21" t="s">
        <v>78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3"/>
      <c r="O39" s="13"/>
      <c r="P39" s="13"/>
    </row>
    <row r="40" ht="14.25" customHeight="1">
      <c r="A40" s="21" t="s">
        <v>62</v>
      </c>
      <c r="B40" s="21">
        <v>2.0</v>
      </c>
      <c r="C40" s="21"/>
      <c r="D40" s="21">
        <v>2.0</v>
      </c>
      <c r="E40" s="21">
        <v>1.0</v>
      </c>
      <c r="F40" s="21"/>
      <c r="G40" s="21">
        <v>2.0</v>
      </c>
      <c r="H40" s="21"/>
      <c r="I40" s="21"/>
      <c r="J40" s="21"/>
      <c r="K40" s="21"/>
      <c r="L40" s="21"/>
      <c r="M40" s="21">
        <v>2.0</v>
      </c>
      <c r="N40" s="13"/>
      <c r="O40" s="13"/>
      <c r="P40" s="13"/>
    </row>
    <row r="41" ht="14.25" customHeight="1">
      <c r="A41" s="21" t="s">
        <v>63</v>
      </c>
      <c r="B41" s="21">
        <v>1.0</v>
      </c>
      <c r="C41" s="21"/>
      <c r="D41" s="21">
        <v>7.0</v>
      </c>
      <c r="E41" s="21">
        <v>3.0</v>
      </c>
      <c r="F41" s="21"/>
      <c r="G41" s="21"/>
      <c r="H41" s="21"/>
      <c r="I41" s="21"/>
      <c r="J41" s="21"/>
      <c r="K41" s="21"/>
      <c r="L41" s="21"/>
      <c r="M41" s="21">
        <v>2.0</v>
      </c>
      <c r="N41" s="13"/>
      <c r="O41" s="13"/>
      <c r="P41" s="13"/>
    </row>
    <row r="42" ht="14.25" customHeight="1">
      <c r="A42" s="21" t="s">
        <v>64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21" t="s">
        <v>66</v>
      </c>
      <c r="B45" s="21"/>
      <c r="C45" s="21"/>
      <c r="D45" s="21">
        <v>1.0</v>
      </c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21" t="s">
        <v>67</v>
      </c>
      <c r="B46" s="21">
        <v>5.0</v>
      </c>
      <c r="C46" s="21">
        <v>1.0</v>
      </c>
      <c r="D46" s="21">
        <v>2.0</v>
      </c>
      <c r="E46" s="21">
        <v>1.0</v>
      </c>
      <c r="F46" s="21"/>
      <c r="G46" s="21"/>
      <c r="H46" s="21"/>
      <c r="I46" s="21">
        <v>1.0</v>
      </c>
      <c r="J46" s="21"/>
      <c r="K46" s="21"/>
      <c r="L46" s="21"/>
      <c r="M46" s="21">
        <v>1.0</v>
      </c>
      <c r="N46" s="13"/>
      <c r="O46" s="13"/>
      <c r="P46" s="13"/>
    </row>
    <row r="47" ht="14.25" customHeight="1">
      <c r="A47" s="21" t="s">
        <v>68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3"/>
      <c r="O47" s="13"/>
      <c r="P47" s="13"/>
    </row>
    <row r="48" ht="14.25" customHeight="1">
      <c r="A48" s="21" t="s">
        <v>69</v>
      </c>
      <c r="B48" s="21">
        <v>7.0</v>
      </c>
      <c r="C48" s="21">
        <v>2.0</v>
      </c>
      <c r="D48" s="21">
        <v>12.0</v>
      </c>
      <c r="E48" s="21">
        <v>5.0</v>
      </c>
      <c r="F48" s="21"/>
      <c r="G48" s="21"/>
      <c r="H48" s="21"/>
      <c r="I48" s="21"/>
      <c r="J48" s="21">
        <v>1.0</v>
      </c>
      <c r="K48" s="21"/>
      <c r="L48" s="21">
        <v>1.0</v>
      </c>
      <c r="M48" s="21">
        <v>1.0</v>
      </c>
      <c r="N48" s="13"/>
      <c r="O48" s="13"/>
      <c r="P48" s="13"/>
    </row>
    <row r="49" ht="14.25" customHeight="1">
      <c r="A49" s="21" t="s">
        <v>80</v>
      </c>
      <c r="B49" s="21"/>
      <c r="C49" s="21">
        <v>1.0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3"/>
      <c r="O49" s="13"/>
      <c r="P49" s="13"/>
    </row>
    <row r="50" ht="14.25" customHeight="1">
      <c r="A50" s="4" t="s">
        <v>14</v>
      </c>
      <c r="B50" s="4">
        <f t="shared" ref="B50:M50" si="5">SUM(B23:B49)</f>
        <v>19</v>
      </c>
      <c r="C50" s="4">
        <f t="shared" si="5"/>
        <v>7</v>
      </c>
      <c r="D50" s="4">
        <f t="shared" si="5"/>
        <v>31</v>
      </c>
      <c r="E50" s="4">
        <f t="shared" si="5"/>
        <v>10</v>
      </c>
      <c r="F50" s="4">
        <f t="shared" si="5"/>
        <v>0</v>
      </c>
      <c r="G50" s="4">
        <f t="shared" si="5"/>
        <v>2</v>
      </c>
      <c r="H50" s="4">
        <f t="shared" si="5"/>
        <v>0</v>
      </c>
      <c r="I50" s="4">
        <f t="shared" si="5"/>
        <v>1</v>
      </c>
      <c r="J50" s="4">
        <f t="shared" si="5"/>
        <v>2</v>
      </c>
      <c r="K50" s="4">
        <f t="shared" si="5"/>
        <v>0</v>
      </c>
      <c r="L50" s="4">
        <f t="shared" si="5"/>
        <v>1</v>
      </c>
      <c r="M50" s="4">
        <f t="shared" si="5"/>
        <v>12</v>
      </c>
      <c r="N50" s="13">
        <f>SUM(B50:M50)</f>
        <v>85</v>
      </c>
      <c r="O50" s="13"/>
      <c r="P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2:M22"/>
  </mergeCells>
  <printOptions/>
  <pageMargins bottom="0.787401575" footer="0.0" header="0.0" left="0.511811024" right="0.511811024" top="0.7874015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8.71"/>
    <col customWidth="1" min="8" max="8" width="11.29"/>
    <col customWidth="1" min="9" max="9" width="6.57"/>
    <col customWidth="1" min="10" max="10" width="7.43"/>
    <col customWidth="1" min="11" max="26" width="8.71"/>
  </cols>
  <sheetData>
    <row r="1" ht="14.2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115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5" t="s">
        <v>14</v>
      </c>
      <c r="P2" s="6"/>
    </row>
    <row r="3" ht="14.25" customHeight="1">
      <c r="A3" s="7" t="s">
        <v>17</v>
      </c>
      <c r="B3" s="8">
        <v>2.0</v>
      </c>
      <c r="C3" s="8"/>
      <c r="D3" s="8"/>
      <c r="E3" s="8"/>
      <c r="F3" s="8"/>
      <c r="G3" s="8"/>
      <c r="H3" s="8"/>
      <c r="I3" s="8"/>
      <c r="J3" s="8"/>
      <c r="K3" s="8">
        <v>1.0</v>
      </c>
      <c r="L3" s="8">
        <v>2.0</v>
      </c>
      <c r="M3" s="8"/>
      <c r="N3" s="8"/>
      <c r="O3" s="9">
        <f t="shared" ref="O3:O15" si="1">SUM(B3:N3)</f>
        <v>5</v>
      </c>
      <c r="P3" s="10">
        <f t="shared" ref="P3:P15" si="2">O3/$O$16</f>
        <v>0.05813953488</v>
      </c>
    </row>
    <row r="4" ht="14.25" customHeight="1">
      <c r="A4" s="7" t="s">
        <v>21</v>
      </c>
      <c r="B4" s="8">
        <v>6.0</v>
      </c>
      <c r="C4" s="8"/>
      <c r="D4" s="8"/>
      <c r="E4" s="8"/>
      <c r="F4" s="8"/>
      <c r="G4" s="8"/>
      <c r="H4" s="8"/>
      <c r="I4" s="8"/>
      <c r="J4" s="8"/>
      <c r="K4" s="8">
        <v>3.0</v>
      </c>
      <c r="L4" s="8"/>
      <c r="M4" s="8"/>
      <c r="N4" s="8"/>
      <c r="O4" s="9">
        <f t="shared" si="1"/>
        <v>9</v>
      </c>
      <c r="P4" s="10">
        <f t="shared" si="2"/>
        <v>0.1046511628</v>
      </c>
      <c r="R4" s="38" t="s">
        <v>116</v>
      </c>
      <c r="S4" s="39">
        <v>83.0</v>
      </c>
    </row>
    <row r="5" ht="14.25" customHeight="1">
      <c r="A5" s="7" t="s">
        <v>28</v>
      </c>
      <c r="B5" s="8">
        <v>10.0</v>
      </c>
      <c r="D5" s="8"/>
      <c r="E5" s="8"/>
      <c r="F5" s="8"/>
      <c r="G5" s="8"/>
      <c r="H5" s="8"/>
      <c r="I5" s="8"/>
      <c r="J5" s="8"/>
      <c r="K5" s="8"/>
      <c r="L5" s="8"/>
      <c r="M5" s="8"/>
      <c r="N5" s="8">
        <v>1.0</v>
      </c>
      <c r="O5" s="9">
        <f t="shared" si="1"/>
        <v>11</v>
      </c>
      <c r="P5" s="10">
        <f t="shared" si="2"/>
        <v>0.1279069767</v>
      </c>
      <c r="R5" s="38" t="s">
        <v>117</v>
      </c>
      <c r="S5" s="39">
        <v>3.0</v>
      </c>
    </row>
    <row r="6" ht="14.25" customHeight="1">
      <c r="A6" s="7" t="s">
        <v>33</v>
      </c>
      <c r="B6" s="8"/>
      <c r="C6" s="8"/>
      <c r="D6" s="8"/>
      <c r="E6" s="8"/>
      <c r="F6" s="8"/>
      <c r="G6" s="8"/>
      <c r="H6" s="8">
        <v>11.0</v>
      </c>
      <c r="I6" s="8"/>
      <c r="J6" s="8"/>
      <c r="K6" s="8">
        <v>3.0</v>
      </c>
      <c r="L6" s="8">
        <v>1.0</v>
      </c>
      <c r="M6" s="8"/>
      <c r="N6" s="8"/>
      <c r="O6" s="9">
        <f t="shared" si="1"/>
        <v>15</v>
      </c>
      <c r="P6" s="10">
        <f t="shared" si="2"/>
        <v>0.1744186047</v>
      </c>
    </row>
    <row r="7" ht="14.25" customHeight="1">
      <c r="A7" s="7" t="s">
        <v>23</v>
      </c>
      <c r="B7" s="8">
        <v>4.0</v>
      </c>
      <c r="C7" s="8"/>
      <c r="D7" s="8"/>
      <c r="E7" s="8"/>
      <c r="F7" s="8"/>
      <c r="G7" s="8"/>
      <c r="H7" s="8">
        <v>1.0</v>
      </c>
      <c r="I7" s="8"/>
      <c r="J7" s="8"/>
      <c r="K7" s="8">
        <v>1.0</v>
      </c>
      <c r="L7" s="8">
        <v>2.0</v>
      </c>
      <c r="M7" s="8"/>
      <c r="N7" s="8"/>
      <c r="O7" s="9">
        <f t="shared" si="1"/>
        <v>8</v>
      </c>
      <c r="P7" s="10">
        <f t="shared" si="2"/>
        <v>0.09302325581</v>
      </c>
    </row>
    <row r="8" ht="14.25" customHeight="1">
      <c r="A8" s="7" t="s">
        <v>118</v>
      </c>
      <c r="B8" s="8">
        <v>7.0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>
        <v>1.0</v>
      </c>
      <c r="O8" s="9">
        <f t="shared" si="1"/>
        <v>8</v>
      </c>
      <c r="P8" s="10">
        <f t="shared" si="2"/>
        <v>0.09302325581</v>
      </c>
    </row>
    <row r="9" ht="14.25" customHeight="1">
      <c r="A9" s="7" t="s">
        <v>25</v>
      </c>
      <c r="B9" s="8">
        <v>1.0</v>
      </c>
      <c r="C9" s="8"/>
      <c r="D9" s="8"/>
      <c r="E9" s="8"/>
      <c r="F9" s="8">
        <v>1.0</v>
      </c>
      <c r="G9" s="8"/>
      <c r="H9" s="8"/>
      <c r="I9" s="8"/>
      <c r="J9" s="8"/>
      <c r="K9" s="8">
        <v>6.0</v>
      </c>
      <c r="L9" s="8"/>
      <c r="M9" s="8"/>
      <c r="N9" s="8">
        <v>2.0</v>
      </c>
      <c r="O9" s="9">
        <f t="shared" si="1"/>
        <v>10</v>
      </c>
      <c r="P9" s="10">
        <f t="shared" si="2"/>
        <v>0.1162790698</v>
      </c>
    </row>
    <row r="10" ht="14.25" customHeight="1">
      <c r="A10" s="7" t="s">
        <v>119</v>
      </c>
      <c r="B10" s="8">
        <v>3.0</v>
      </c>
      <c r="C10" s="8"/>
      <c r="D10" s="8"/>
      <c r="E10" s="8"/>
      <c r="F10" s="8"/>
      <c r="G10" s="8"/>
      <c r="H10" s="8"/>
      <c r="I10" s="8"/>
      <c r="J10" s="8"/>
      <c r="K10" s="8">
        <v>1.0</v>
      </c>
      <c r="L10" s="8">
        <v>1.0</v>
      </c>
      <c r="M10" s="8"/>
      <c r="N10" s="8"/>
      <c r="O10" s="9">
        <f t="shared" si="1"/>
        <v>5</v>
      </c>
      <c r="P10" s="10">
        <f t="shared" si="2"/>
        <v>0.05813953488</v>
      </c>
    </row>
    <row r="11" ht="14.25" customHeight="1">
      <c r="A11" s="7" t="s">
        <v>120</v>
      </c>
      <c r="B11" s="8">
        <v>1.0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f t="shared" si="1"/>
        <v>1</v>
      </c>
      <c r="P11" s="10">
        <f t="shared" si="2"/>
        <v>0.01162790698</v>
      </c>
    </row>
    <row r="12" ht="14.25" customHeight="1">
      <c r="A12" s="7" t="s">
        <v>121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>
        <f t="shared" si="1"/>
        <v>0</v>
      </c>
      <c r="P12" s="10">
        <f t="shared" si="2"/>
        <v>0</v>
      </c>
    </row>
    <row r="13" ht="14.25" customHeight="1">
      <c r="A13" s="7" t="s">
        <v>122</v>
      </c>
      <c r="B13" s="8">
        <v>3.0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>
        <f t="shared" si="1"/>
        <v>3</v>
      </c>
      <c r="P13" s="10">
        <f t="shared" si="2"/>
        <v>0.03488372093</v>
      </c>
    </row>
    <row r="14" ht="14.25" customHeight="1">
      <c r="A14" s="7" t="s">
        <v>123</v>
      </c>
      <c r="B14" s="8">
        <v>11.0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>
        <f t="shared" si="1"/>
        <v>11</v>
      </c>
      <c r="P14" s="10">
        <f t="shared" si="2"/>
        <v>0.1279069767</v>
      </c>
    </row>
    <row r="15" ht="14.25" customHeight="1">
      <c r="A15" s="28" t="s">
        <v>19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0">
        <f t="shared" si="1"/>
        <v>0</v>
      </c>
      <c r="P15" s="31">
        <f t="shared" si="2"/>
        <v>0</v>
      </c>
    </row>
    <row r="16" ht="14.25" customHeight="1">
      <c r="A16" s="4" t="s">
        <v>34</v>
      </c>
      <c r="B16" s="11">
        <f t="shared" ref="B16:O16" si="3">SUM(B3:B15)</f>
        <v>48</v>
      </c>
      <c r="C16" s="11">
        <f t="shared" si="3"/>
        <v>0</v>
      </c>
      <c r="D16" s="11">
        <f t="shared" si="3"/>
        <v>0</v>
      </c>
      <c r="E16" s="11">
        <f t="shared" si="3"/>
        <v>0</v>
      </c>
      <c r="F16" s="11">
        <f t="shared" si="3"/>
        <v>1</v>
      </c>
      <c r="G16" s="11">
        <f t="shared" si="3"/>
        <v>0</v>
      </c>
      <c r="H16" s="11">
        <f t="shared" si="3"/>
        <v>12</v>
      </c>
      <c r="I16" s="11">
        <f t="shared" si="3"/>
        <v>0</v>
      </c>
      <c r="J16" s="11">
        <f t="shared" si="3"/>
        <v>0</v>
      </c>
      <c r="K16" s="11">
        <f t="shared" si="3"/>
        <v>15</v>
      </c>
      <c r="L16" s="11">
        <f t="shared" si="3"/>
        <v>6</v>
      </c>
      <c r="M16" s="11">
        <f t="shared" si="3"/>
        <v>0</v>
      </c>
      <c r="N16" s="11">
        <f t="shared" si="3"/>
        <v>4</v>
      </c>
      <c r="O16" s="11">
        <f t="shared" si="3"/>
        <v>86</v>
      </c>
      <c r="P16" s="12">
        <f>SUM(P2:P15)</f>
        <v>1</v>
      </c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4.25" customHeight="1">
      <c r="A19" s="4" t="s">
        <v>35</v>
      </c>
      <c r="B19" s="4" t="s">
        <v>36</v>
      </c>
      <c r="C19" s="4" t="s">
        <v>37</v>
      </c>
      <c r="D19" s="4" t="s">
        <v>38</v>
      </c>
      <c r="E19" s="4" t="s">
        <v>39</v>
      </c>
      <c r="F19" s="15" t="s">
        <v>40</v>
      </c>
      <c r="G19" s="4" t="s">
        <v>41</v>
      </c>
      <c r="H19" s="15" t="s">
        <v>99</v>
      </c>
      <c r="I19" s="15" t="s">
        <v>43</v>
      </c>
      <c r="J19" s="15" t="s">
        <v>44</v>
      </c>
      <c r="K19" s="15" t="s">
        <v>45</v>
      </c>
      <c r="L19" s="15" t="s">
        <v>46</v>
      </c>
      <c r="M19" s="4" t="s">
        <v>47</v>
      </c>
      <c r="N19" s="13"/>
      <c r="O19" s="13"/>
      <c r="P19" s="13"/>
    </row>
    <row r="20" ht="14.25" customHeight="1">
      <c r="A20" s="16" t="s">
        <v>14</v>
      </c>
      <c r="B20" s="17">
        <f t="shared" ref="B20:M20" si="4">B49</f>
        <v>27</v>
      </c>
      <c r="C20" s="17">
        <f t="shared" si="4"/>
        <v>8</v>
      </c>
      <c r="D20" s="17">
        <f t="shared" si="4"/>
        <v>29</v>
      </c>
      <c r="E20" s="17">
        <f t="shared" si="4"/>
        <v>2</v>
      </c>
      <c r="F20" s="25">
        <f t="shared" si="4"/>
        <v>0</v>
      </c>
      <c r="G20" s="17">
        <f t="shared" si="4"/>
        <v>3</v>
      </c>
      <c r="H20" s="17">
        <f t="shared" si="4"/>
        <v>0</v>
      </c>
      <c r="I20" s="25">
        <f t="shared" si="4"/>
        <v>0</v>
      </c>
      <c r="J20" s="25">
        <f t="shared" si="4"/>
        <v>4</v>
      </c>
      <c r="K20" s="25">
        <f t="shared" si="4"/>
        <v>0</v>
      </c>
      <c r="L20" s="25">
        <f t="shared" si="4"/>
        <v>2</v>
      </c>
      <c r="M20" s="17">
        <f t="shared" si="4"/>
        <v>10</v>
      </c>
      <c r="N20" s="13"/>
      <c r="O20" s="13"/>
      <c r="P20" s="13"/>
    </row>
    <row r="21" ht="14.2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0"/>
      <c r="N21" s="13"/>
      <c r="O21" s="13"/>
      <c r="P21" s="13"/>
    </row>
    <row r="22" ht="14.2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3"/>
      <c r="O22" s="13"/>
      <c r="P22" s="13"/>
    </row>
    <row r="23" ht="14.25" customHeight="1">
      <c r="A23" s="21" t="s">
        <v>49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3"/>
      <c r="O23" s="13"/>
      <c r="P23" s="13"/>
    </row>
    <row r="24" ht="14.25" customHeight="1">
      <c r="A24" s="21" t="s">
        <v>76</v>
      </c>
      <c r="B24" s="21"/>
      <c r="C24" s="21"/>
      <c r="D24" s="21">
        <v>1.0</v>
      </c>
      <c r="E24" s="21"/>
      <c r="F24" s="21"/>
      <c r="G24" s="21"/>
      <c r="H24" s="21"/>
      <c r="I24" s="21"/>
      <c r="J24" s="21"/>
      <c r="K24" s="21"/>
      <c r="L24" s="21"/>
      <c r="M24" s="21"/>
      <c r="N24" s="13"/>
      <c r="O24" s="13"/>
      <c r="P24" s="13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3"/>
      <c r="O25" s="13"/>
      <c r="P25" s="13"/>
    </row>
    <row r="26" ht="14.25" customHeight="1">
      <c r="A26" s="21" t="s">
        <v>50</v>
      </c>
      <c r="B26" s="21"/>
      <c r="C26" s="21">
        <v>1.0</v>
      </c>
      <c r="D26" s="21"/>
      <c r="E26" s="21"/>
      <c r="F26" s="21"/>
      <c r="G26" s="21"/>
      <c r="H26" s="21"/>
      <c r="I26" s="21"/>
      <c r="J26" s="21"/>
      <c r="K26" s="21"/>
      <c r="L26" s="21"/>
      <c r="M26" s="21">
        <v>1.0</v>
      </c>
      <c r="N26" s="13"/>
      <c r="O26" s="13"/>
      <c r="P26" s="13"/>
    </row>
    <row r="27" ht="14.25" customHeight="1">
      <c r="A27" s="21" t="s">
        <v>51</v>
      </c>
      <c r="B27" s="22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3"/>
      <c r="O27" s="13"/>
      <c r="P27" s="13"/>
    </row>
    <row r="28" ht="14.25" customHeight="1">
      <c r="A28" s="21" t="s">
        <v>52</v>
      </c>
      <c r="B28" s="21"/>
      <c r="C28" s="21">
        <v>1.0</v>
      </c>
      <c r="D28" s="21"/>
      <c r="E28" s="21"/>
      <c r="F28" s="21"/>
      <c r="G28" s="21"/>
      <c r="H28" s="21"/>
      <c r="I28" s="21"/>
      <c r="J28" s="21"/>
      <c r="K28" s="21"/>
      <c r="L28" s="21"/>
      <c r="M28" s="21">
        <v>1.0</v>
      </c>
      <c r="N28" s="13"/>
      <c r="O28" s="13"/>
      <c r="P28" s="13"/>
    </row>
    <row r="29" ht="14.25" customHeight="1">
      <c r="A29" s="21" t="s">
        <v>53</v>
      </c>
      <c r="B29" s="21">
        <v>1.0</v>
      </c>
      <c r="C29" s="21"/>
      <c r="D29" s="21"/>
      <c r="E29" s="21"/>
      <c r="F29" s="21"/>
      <c r="G29" s="21"/>
      <c r="H29" s="21"/>
      <c r="I29" s="21"/>
      <c r="J29" s="21"/>
      <c r="K29" s="21"/>
      <c r="L29" s="21">
        <v>1.0</v>
      </c>
      <c r="M29" s="21"/>
      <c r="N29" s="13"/>
      <c r="O29" s="13"/>
      <c r="P29" s="13"/>
    </row>
    <row r="30" ht="14.25" customHeight="1">
      <c r="A30" s="21" t="s">
        <v>54</v>
      </c>
      <c r="B30" s="21">
        <v>2.0</v>
      </c>
      <c r="C30" s="21"/>
      <c r="D30" s="21">
        <v>2.0</v>
      </c>
      <c r="E30" s="21"/>
      <c r="F30" s="21"/>
      <c r="G30" s="21"/>
      <c r="H30" s="21"/>
      <c r="I30" s="21"/>
      <c r="J30" s="21"/>
      <c r="K30" s="21"/>
      <c r="L30" s="21"/>
      <c r="M30" s="21"/>
      <c r="N30" s="13"/>
      <c r="O30" s="13"/>
      <c r="P30" s="13"/>
    </row>
    <row r="31" ht="14.25" customHeight="1">
      <c r="A31" s="21" t="s">
        <v>55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13"/>
      <c r="O31" s="13"/>
      <c r="P31" s="13"/>
    </row>
    <row r="32" ht="14.25" customHeight="1">
      <c r="A32" s="21" t="s">
        <v>56</v>
      </c>
      <c r="B32" s="21">
        <v>1.0</v>
      </c>
      <c r="C32" s="21">
        <v>1.0</v>
      </c>
      <c r="D32" s="21">
        <v>2.0</v>
      </c>
      <c r="E32" s="21"/>
      <c r="F32" s="21"/>
      <c r="G32" s="21"/>
      <c r="H32" s="21"/>
      <c r="I32" s="21"/>
      <c r="J32" s="21">
        <v>2.0</v>
      </c>
      <c r="K32" s="21"/>
      <c r="L32" s="21"/>
      <c r="M32" s="21">
        <v>2.0</v>
      </c>
      <c r="N32" s="13"/>
      <c r="O32" s="13"/>
      <c r="P32" s="13"/>
    </row>
    <row r="33" ht="14.25" customHeight="1">
      <c r="A33" s="21" t="s">
        <v>57</v>
      </c>
      <c r="B33" s="21"/>
      <c r="C33" s="21"/>
      <c r="D33" s="21">
        <v>1.0</v>
      </c>
      <c r="E33" s="21"/>
      <c r="F33" s="21"/>
      <c r="G33" s="21"/>
      <c r="H33" s="21"/>
      <c r="I33" s="21"/>
      <c r="J33" s="21"/>
      <c r="K33" s="21"/>
      <c r="L33" s="21"/>
      <c r="M33" s="21"/>
      <c r="N33" s="13"/>
      <c r="O33" s="13"/>
      <c r="P33" s="13"/>
    </row>
    <row r="34" ht="14.25" customHeight="1">
      <c r="A34" s="21" t="s">
        <v>58</v>
      </c>
      <c r="B34" s="21"/>
      <c r="C34" s="21">
        <v>2.0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3"/>
      <c r="O34" s="13"/>
      <c r="P34" s="13"/>
    </row>
    <row r="35" ht="14.25" customHeight="1">
      <c r="A35" s="21" t="s">
        <v>59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3"/>
      <c r="O35" s="13"/>
      <c r="P35" s="13"/>
    </row>
    <row r="36" ht="14.2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3"/>
      <c r="O36" s="13"/>
      <c r="P36" s="13"/>
    </row>
    <row r="37" ht="14.25" customHeight="1">
      <c r="A37" s="21" t="s">
        <v>61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>
        <v>1.0</v>
      </c>
      <c r="N37" s="13"/>
      <c r="O37" s="13"/>
      <c r="P37" s="13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13"/>
      <c r="O38" s="13"/>
      <c r="P38" s="13"/>
    </row>
    <row r="39" ht="14.25" customHeight="1">
      <c r="A39" s="21" t="s">
        <v>62</v>
      </c>
      <c r="B39" s="21">
        <v>3.0</v>
      </c>
      <c r="C39" s="21"/>
      <c r="D39" s="21"/>
      <c r="E39" s="21">
        <v>1.0</v>
      </c>
      <c r="F39" s="21"/>
      <c r="G39" s="21">
        <v>3.0</v>
      </c>
      <c r="H39" s="21"/>
      <c r="I39" s="21"/>
      <c r="J39" s="21"/>
      <c r="K39" s="21"/>
      <c r="L39" s="21"/>
      <c r="M39" s="21">
        <v>1.0</v>
      </c>
      <c r="N39" s="13"/>
      <c r="O39" s="13"/>
      <c r="P39" s="13"/>
    </row>
    <row r="40" ht="14.25" customHeight="1">
      <c r="A40" s="21" t="s">
        <v>63</v>
      </c>
      <c r="B40" s="21">
        <v>1.0</v>
      </c>
      <c r="C40" s="21"/>
      <c r="D40" s="21">
        <v>13.0</v>
      </c>
      <c r="E40" s="21"/>
      <c r="F40" s="21"/>
      <c r="G40" s="21"/>
      <c r="H40" s="21"/>
      <c r="I40" s="21"/>
      <c r="J40" s="21">
        <v>1.0</v>
      </c>
      <c r="K40" s="21"/>
      <c r="L40" s="21"/>
      <c r="M40" s="21"/>
      <c r="N40" s="13"/>
      <c r="O40" s="13"/>
      <c r="P40" s="13"/>
    </row>
    <row r="41" ht="14.25" customHeight="1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>
        <v>1.0</v>
      </c>
      <c r="M41" s="21"/>
      <c r="N41" s="13"/>
      <c r="O41" s="13"/>
      <c r="P41" s="13"/>
    </row>
    <row r="42" ht="14.25" customHeight="1">
      <c r="A42" s="21" t="s">
        <v>65</v>
      </c>
      <c r="B42" s="21"/>
      <c r="C42" s="21">
        <v>1.0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3"/>
      <c r="O42" s="13"/>
      <c r="P42" s="13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3"/>
      <c r="O43" s="13"/>
      <c r="P43" s="13"/>
    </row>
    <row r="44" ht="14.25" customHeight="1">
      <c r="A44" s="21" t="s">
        <v>66</v>
      </c>
      <c r="B44" s="21">
        <v>5.0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3"/>
      <c r="O44" s="13"/>
      <c r="P44" s="13"/>
    </row>
    <row r="45" ht="14.25" customHeight="1">
      <c r="A45" s="21" t="s">
        <v>67</v>
      </c>
      <c r="B45" s="21">
        <v>8.0</v>
      </c>
      <c r="C45" s="21"/>
      <c r="D45" s="21">
        <v>7.0</v>
      </c>
      <c r="E45" s="21"/>
      <c r="F45" s="21"/>
      <c r="G45" s="21"/>
      <c r="H45" s="21"/>
      <c r="I45" s="21"/>
      <c r="J45" s="21"/>
      <c r="K45" s="21"/>
      <c r="L45" s="21"/>
      <c r="M45" s="21"/>
      <c r="N45" s="13"/>
      <c r="O45" s="13"/>
      <c r="P45" s="13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3"/>
      <c r="O46" s="13"/>
      <c r="P46" s="13"/>
    </row>
    <row r="47" ht="14.25" customHeight="1">
      <c r="A47" s="21" t="s">
        <v>69</v>
      </c>
      <c r="B47" s="21">
        <v>6.0</v>
      </c>
      <c r="C47" s="21">
        <v>2.0</v>
      </c>
      <c r="D47" s="21">
        <v>3.0</v>
      </c>
      <c r="E47" s="21">
        <v>1.0</v>
      </c>
      <c r="F47" s="21"/>
      <c r="G47" s="21"/>
      <c r="H47" s="21"/>
      <c r="I47" s="21"/>
      <c r="J47" s="21">
        <v>1.0</v>
      </c>
      <c r="K47" s="21"/>
      <c r="L47" s="21"/>
      <c r="M47" s="21">
        <v>4.0</v>
      </c>
      <c r="N47" s="13"/>
      <c r="O47" s="13"/>
      <c r="P47" s="13"/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3"/>
      <c r="O48" s="13"/>
      <c r="P48" s="13"/>
    </row>
    <row r="49" ht="14.25" customHeight="1">
      <c r="A49" s="4" t="s">
        <v>14</v>
      </c>
      <c r="B49" s="4">
        <f t="shared" ref="B49:M49" si="5">SUM(B22:B48)</f>
        <v>27</v>
      </c>
      <c r="C49" s="4">
        <f t="shared" si="5"/>
        <v>8</v>
      </c>
      <c r="D49" s="4">
        <f t="shared" si="5"/>
        <v>29</v>
      </c>
      <c r="E49" s="4">
        <f t="shared" si="5"/>
        <v>2</v>
      </c>
      <c r="F49" s="4">
        <f t="shared" si="5"/>
        <v>0</v>
      </c>
      <c r="G49" s="4">
        <f t="shared" si="5"/>
        <v>3</v>
      </c>
      <c r="H49" s="4">
        <f t="shared" si="5"/>
        <v>0</v>
      </c>
      <c r="I49" s="4">
        <f t="shared" si="5"/>
        <v>0</v>
      </c>
      <c r="J49" s="4">
        <f t="shared" si="5"/>
        <v>4</v>
      </c>
      <c r="K49" s="4">
        <f t="shared" si="5"/>
        <v>0</v>
      </c>
      <c r="L49" s="4">
        <f t="shared" si="5"/>
        <v>2</v>
      </c>
      <c r="M49" s="4">
        <f t="shared" si="5"/>
        <v>10</v>
      </c>
      <c r="N49" s="13">
        <f>SUM(B49:M49)</f>
        <v>85</v>
      </c>
      <c r="O49" s="13"/>
      <c r="P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1:M21"/>
  </mergeCells>
  <printOptions/>
  <pageMargins bottom="0.787401575" footer="0.0" header="0.0" left="0.511811024" right="0.511811024" top="0.7874015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8.71"/>
    <col customWidth="1" min="8" max="8" width="11.29"/>
    <col customWidth="1" min="9" max="9" width="6.57"/>
    <col customWidth="1" min="10" max="10" width="7.43"/>
    <col customWidth="1" min="11" max="26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4.25" customHeight="1">
      <c r="A2" s="4" t="s">
        <v>82</v>
      </c>
      <c r="B2" s="4" t="s">
        <v>90</v>
      </c>
      <c r="C2" s="4" t="s">
        <v>2</v>
      </c>
      <c r="D2" s="4" t="s">
        <v>5</v>
      </c>
      <c r="E2" s="4" t="s">
        <v>7</v>
      </c>
      <c r="F2" s="4" t="s">
        <v>11</v>
      </c>
      <c r="G2" s="4" t="s">
        <v>9</v>
      </c>
      <c r="H2" s="4" t="s">
        <v>97</v>
      </c>
      <c r="I2" s="4" t="s">
        <v>115</v>
      </c>
      <c r="J2" s="4" t="s">
        <v>98</v>
      </c>
      <c r="K2" s="4" t="s">
        <v>100</v>
      </c>
      <c r="L2" s="4" t="s">
        <v>111</v>
      </c>
      <c r="M2" s="4" t="s">
        <v>112</v>
      </c>
      <c r="N2" s="4" t="s">
        <v>113</v>
      </c>
      <c r="O2" s="4" t="s">
        <v>124</v>
      </c>
      <c r="P2" s="5" t="s">
        <v>14</v>
      </c>
      <c r="Q2" s="6"/>
    </row>
    <row r="3" ht="14.25" customHeight="1">
      <c r="A3" s="7" t="s">
        <v>21</v>
      </c>
      <c r="B3" s="8">
        <v>9.0</v>
      </c>
      <c r="C3" s="8"/>
      <c r="D3" s="8"/>
      <c r="E3" s="8"/>
      <c r="F3" s="8"/>
      <c r="G3" s="8"/>
      <c r="H3" s="8"/>
      <c r="I3" s="8"/>
      <c r="J3" s="8"/>
      <c r="K3" s="8"/>
      <c r="L3" s="8">
        <v>1.0</v>
      </c>
      <c r="M3" s="8"/>
      <c r="N3" s="8"/>
      <c r="O3" s="8">
        <v>1.0</v>
      </c>
      <c r="P3" s="9">
        <f t="shared" ref="P3:P10" si="1">SUM(B3:O3)</f>
        <v>11</v>
      </c>
      <c r="Q3" s="10">
        <f t="shared" ref="Q3:Q10" si="2">P3/$P$11</f>
        <v>0.1617647059</v>
      </c>
      <c r="S3" s="38" t="s">
        <v>116</v>
      </c>
      <c r="T3" s="39">
        <v>66.0</v>
      </c>
    </row>
    <row r="4" ht="14.25" customHeight="1">
      <c r="A4" s="7" t="s">
        <v>28</v>
      </c>
      <c r="B4" s="8">
        <v>12.0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>
        <f t="shared" si="1"/>
        <v>12</v>
      </c>
      <c r="Q4" s="10">
        <f t="shared" si="2"/>
        <v>0.1764705882</v>
      </c>
      <c r="S4" s="38" t="s">
        <v>117</v>
      </c>
      <c r="T4" s="39">
        <v>2.0</v>
      </c>
    </row>
    <row r="5" ht="14.25" customHeight="1">
      <c r="A5" s="7" t="s">
        <v>33</v>
      </c>
      <c r="B5" s="8"/>
      <c r="C5" s="8"/>
      <c r="D5" s="8"/>
      <c r="E5" s="8"/>
      <c r="F5" s="8"/>
      <c r="G5" s="8"/>
      <c r="H5" s="8">
        <v>4.0</v>
      </c>
      <c r="I5" s="8"/>
      <c r="J5" s="8"/>
      <c r="K5" s="8">
        <v>2.0</v>
      </c>
      <c r="L5" s="8">
        <v>1.0</v>
      </c>
      <c r="M5" s="8"/>
      <c r="N5" s="8">
        <v>1.0</v>
      </c>
      <c r="O5" s="8"/>
      <c r="P5" s="9">
        <f t="shared" si="1"/>
        <v>8</v>
      </c>
      <c r="Q5" s="10">
        <f t="shared" si="2"/>
        <v>0.1176470588</v>
      </c>
    </row>
    <row r="6" ht="14.25" customHeight="1">
      <c r="A6" s="7" t="s">
        <v>125</v>
      </c>
      <c r="B6" s="8"/>
      <c r="C6" s="8"/>
      <c r="D6" s="8"/>
      <c r="E6" s="8"/>
      <c r="F6" s="8"/>
      <c r="G6" s="8"/>
      <c r="H6" s="8"/>
      <c r="I6" s="8"/>
      <c r="J6" s="8"/>
      <c r="K6" s="8"/>
      <c r="L6" s="8">
        <v>1.0</v>
      </c>
      <c r="M6" s="8"/>
      <c r="N6" s="8"/>
      <c r="O6" s="8"/>
      <c r="P6" s="9">
        <f t="shared" si="1"/>
        <v>1</v>
      </c>
      <c r="Q6" s="10">
        <f t="shared" si="2"/>
        <v>0.01470588235</v>
      </c>
    </row>
    <row r="7" ht="14.25" customHeight="1">
      <c r="A7" s="7" t="s">
        <v>23</v>
      </c>
      <c r="B7" s="8">
        <v>8.0</v>
      </c>
      <c r="C7" s="8"/>
      <c r="D7" s="8"/>
      <c r="E7" s="8"/>
      <c r="F7" s="8"/>
      <c r="G7" s="8"/>
      <c r="H7" s="8">
        <v>1.0</v>
      </c>
      <c r="I7" s="8"/>
      <c r="J7" s="8"/>
      <c r="K7" s="8">
        <v>1.0</v>
      </c>
      <c r="L7" s="8">
        <v>2.0</v>
      </c>
      <c r="M7" s="8"/>
      <c r="N7" s="8"/>
      <c r="O7" s="8"/>
      <c r="P7" s="9">
        <f t="shared" si="1"/>
        <v>12</v>
      </c>
      <c r="Q7" s="10">
        <f t="shared" si="2"/>
        <v>0.1764705882</v>
      </c>
    </row>
    <row r="8" ht="14.25" customHeight="1">
      <c r="A8" s="7" t="s">
        <v>118</v>
      </c>
      <c r="B8" s="8">
        <v>11.0</v>
      </c>
      <c r="C8" s="8"/>
      <c r="D8" s="8"/>
      <c r="E8" s="8"/>
      <c r="F8" s="8"/>
      <c r="G8" s="8"/>
      <c r="H8" s="8"/>
      <c r="I8" s="8"/>
      <c r="J8" s="8"/>
      <c r="K8" s="8"/>
      <c r="L8" s="8">
        <v>1.0</v>
      </c>
      <c r="M8" s="8"/>
      <c r="N8" s="8"/>
      <c r="O8" s="8"/>
      <c r="P8" s="9">
        <f t="shared" si="1"/>
        <v>12</v>
      </c>
      <c r="Q8" s="10">
        <f t="shared" si="2"/>
        <v>0.1764705882</v>
      </c>
    </row>
    <row r="9" ht="14.25" customHeight="1">
      <c r="A9" s="7" t="s">
        <v>25</v>
      </c>
      <c r="B9" s="8">
        <v>6.0</v>
      </c>
      <c r="C9" s="8"/>
      <c r="D9" s="8"/>
      <c r="E9" s="8"/>
      <c r="F9" s="8"/>
      <c r="G9" s="8"/>
      <c r="H9" s="8"/>
      <c r="I9" s="8"/>
      <c r="J9" s="8"/>
      <c r="K9" s="8">
        <v>4.0</v>
      </c>
      <c r="L9" s="8">
        <v>1.0</v>
      </c>
      <c r="M9" s="8"/>
      <c r="N9" s="8">
        <v>1.0</v>
      </c>
      <c r="O9" s="8"/>
      <c r="P9" s="9">
        <f t="shared" si="1"/>
        <v>12</v>
      </c>
      <c r="Q9" s="10">
        <f t="shared" si="2"/>
        <v>0.1764705882</v>
      </c>
    </row>
    <row r="10" ht="14.25" customHeight="1">
      <c r="A10" s="28" t="s">
        <v>19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0">
        <f t="shared" si="1"/>
        <v>0</v>
      </c>
      <c r="Q10" s="31">
        <f t="shared" si="2"/>
        <v>0</v>
      </c>
    </row>
    <row r="11" ht="14.25" customHeight="1">
      <c r="A11" s="4" t="s">
        <v>34</v>
      </c>
      <c r="B11" s="11">
        <f t="shared" ref="B11:P11" si="3">SUM(B3:B10)</f>
        <v>46</v>
      </c>
      <c r="C11" s="11">
        <f t="shared" si="3"/>
        <v>0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0</v>
      </c>
      <c r="H11" s="11">
        <f t="shared" si="3"/>
        <v>5</v>
      </c>
      <c r="I11" s="11">
        <f t="shared" si="3"/>
        <v>0</v>
      </c>
      <c r="J11" s="11">
        <f t="shared" si="3"/>
        <v>0</v>
      </c>
      <c r="K11" s="11">
        <f t="shared" si="3"/>
        <v>7</v>
      </c>
      <c r="L11" s="11">
        <f t="shared" si="3"/>
        <v>7</v>
      </c>
      <c r="M11" s="11">
        <f t="shared" si="3"/>
        <v>0</v>
      </c>
      <c r="N11" s="11">
        <f t="shared" si="3"/>
        <v>2</v>
      </c>
      <c r="O11" s="11">
        <f t="shared" si="3"/>
        <v>1</v>
      </c>
      <c r="P11" s="11">
        <f t="shared" si="3"/>
        <v>68</v>
      </c>
      <c r="Q11" s="12">
        <f>SUM(Q2:Q10)</f>
        <v>1</v>
      </c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ht="14.25" customHeight="1">
      <c r="A14" s="4" t="s">
        <v>35</v>
      </c>
      <c r="B14" s="4" t="s">
        <v>36</v>
      </c>
      <c r="C14" s="4" t="s">
        <v>37</v>
      </c>
      <c r="D14" s="4" t="s">
        <v>38</v>
      </c>
      <c r="E14" s="4" t="s">
        <v>39</v>
      </c>
      <c r="F14" s="15" t="s">
        <v>40</v>
      </c>
      <c r="G14" s="4" t="s">
        <v>41</v>
      </c>
      <c r="H14" s="15" t="s">
        <v>99</v>
      </c>
      <c r="I14" s="15" t="s">
        <v>43</v>
      </c>
      <c r="J14" s="15" t="s">
        <v>44</v>
      </c>
      <c r="K14" s="15" t="s">
        <v>45</v>
      </c>
      <c r="L14" s="15" t="s">
        <v>46</v>
      </c>
      <c r="M14" s="15" t="s">
        <v>117</v>
      </c>
      <c r="N14" s="4" t="s">
        <v>47</v>
      </c>
      <c r="O14" s="13"/>
      <c r="P14" s="13"/>
      <c r="Q14" s="13"/>
    </row>
    <row r="15" ht="14.25" customHeight="1">
      <c r="A15" s="16" t="s">
        <v>14</v>
      </c>
      <c r="B15" s="17">
        <f t="shared" ref="B15:N15" si="4">B44</f>
        <v>20</v>
      </c>
      <c r="C15" s="17">
        <f t="shared" si="4"/>
        <v>11</v>
      </c>
      <c r="D15" s="17">
        <f t="shared" si="4"/>
        <v>21</v>
      </c>
      <c r="E15" s="17">
        <f t="shared" si="4"/>
        <v>4</v>
      </c>
      <c r="F15" s="25">
        <f t="shared" si="4"/>
        <v>0</v>
      </c>
      <c r="G15" s="17">
        <f t="shared" si="4"/>
        <v>2</v>
      </c>
      <c r="H15" s="17">
        <f t="shared" si="4"/>
        <v>0</v>
      </c>
      <c r="I15" s="25">
        <f t="shared" si="4"/>
        <v>0</v>
      </c>
      <c r="J15" s="25">
        <f t="shared" si="4"/>
        <v>1</v>
      </c>
      <c r="K15" s="25">
        <f t="shared" si="4"/>
        <v>0</v>
      </c>
      <c r="L15" s="25">
        <f t="shared" si="4"/>
        <v>1</v>
      </c>
      <c r="M15" s="25">
        <f t="shared" si="4"/>
        <v>2</v>
      </c>
      <c r="N15" s="17">
        <f t="shared" si="4"/>
        <v>3</v>
      </c>
      <c r="O15" s="13"/>
      <c r="P15" s="13"/>
      <c r="Q15" s="13"/>
    </row>
    <row r="16" ht="14.25" customHeight="1">
      <c r="A16" s="18" t="s">
        <v>48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13"/>
      <c r="P16" s="13"/>
      <c r="Q16" s="13"/>
    </row>
    <row r="17" ht="14.25" customHeight="1">
      <c r="A17" s="21" t="s">
        <v>75</v>
      </c>
      <c r="B17" s="21">
        <v>1.0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3"/>
      <c r="P17" s="13"/>
      <c r="Q17" s="13"/>
    </row>
    <row r="18" ht="14.25" customHeight="1">
      <c r="A18" s="21" t="s">
        <v>49</v>
      </c>
      <c r="B18" s="21"/>
      <c r="C18" s="21">
        <v>1.0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3"/>
      <c r="P18" s="13"/>
      <c r="Q18" s="13"/>
    </row>
    <row r="19" ht="14.25" customHeight="1">
      <c r="A19" s="21" t="s">
        <v>76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3"/>
      <c r="P19" s="13"/>
      <c r="Q19" s="13"/>
    </row>
    <row r="20" ht="14.25" customHeight="1">
      <c r="A20" s="21" t="s">
        <v>77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3"/>
      <c r="P20" s="13"/>
      <c r="Q20" s="13"/>
    </row>
    <row r="21" ht="14.25" customHeight="1">
      <c r="A21" s="21" t="s">
        <v>50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3"/>
      <c r="P21" s="13"/>
      <c r="Q21" s="13"/>
    </row>
    <row r="22" ht="14.25" customHeight="1">
      <c r="A22" s="21" t="s">
        <v>51</v>
      </c>
      <c r="B22" s="22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3"/>
      <c r="P22" s="13"/>
      <c r="Q22" s="13"/>
    </row>
    <row r="23" ht="14.25" customHeight="1">
      <c r="A23" s="21" t="s">
        <v>52</v>
      </c>
      <c r="B23" s="21">
        <v>1.0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3"/>
      <c r="P23" s="13"/>
      <c r="Q23" s="13"/>
    </row>
    <row r="24" ht="14.25" customHeight="1">
      <c r="A24" s="21" t="s">
        <v>53</v>
      </c>
      <c r="B24" s="21"/>
      <c r="C24" s="21">
        <v>1.0</v>
      </c>
      <c r="D24" s="21"/>
      <c r="E24" s="21">
        <v>1.0</v>
      </c>
      <c r="F24" s="21"/>
      <c r="G24" s="21"/>
      <c r="H24" s="21"/>
      <c r="I24" s="21"/>
      <c r="J24" s="21"/>
      <c r="K24" s="21"/>
      <c r="L24" s="21"/>
      <c r="M24" s="21"/>
      <c r="N24" s="21"/>
      <c r="O24" s="13"/>
      <c r="P24" s="13"/>
      <c r="Q24" s="13"/>
    </row>
    <row r="25" ht="14.25" customHeight="1">
      <c r="A25" s="21" t="s">
        <v>54</v>
      </c>
      <c r="B25" s="21"/>
      <c r="C25" s="21">
        <v>1.0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3"/>
      <c r="P25" s="13"/>
      <c r="Q25" s="13"/>
    </row>
    <row r="26" ht="14.25" customHeight="1">
      <c r="A26" s="21" t="s">
        <v>55</v>
      </c>
      <c r="B26" s="21"/>
      <c r="C26" s="21"/>
      <c r="D26" s="21">
        <v>1.0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3"/>
      <c r="P26" s="13"/>
      <c r="Q26" s="13"/>
    </row>
    <row r="27" ht="14.25" customHeight="1">
      <c r="A27" s="21" t="s">
        <v>56</v>
      </c>
      <c r="B27" s="21"/>
      <c r="C27" s="21">
        <v>1.0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3"/>
      <c r="P27" s="13"/>
      <c r="Q27" s="13"/>
    </row>
    <row r="28" ht="14.25" customHeight="1">
      <c r="A28" s="21" t="s">
        <v>57</v>
      </c>
      <c r="B28" s="21">
        <v>1.0</v>
      </c>
      <c r="C28" s="21"/>
      <c r="D28" s="21">
        <v>3.0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3"/>
      <c r="P28" s="13"/>
      <c r="Q28" s="13"/>
    </row>
    <row r="29" ht="14.25" customHeight="1">
      <c r="A29" s="21" t="s">
        <v>58</v>
      </c>
      <c r="B29" s="21"/>
      <c r="C29" s="21">
        <v>1.0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13"/>
      <c r="Q29" s="13"/>
    </row>
    <row r="30" ht="14.25" customHeight="1">
      <c r="A30" s="21" t="s">
        <v>59</v>
      </c>
      <c r="B30" s="21"/>
      <c r="C30" s="21"/>
      <c r="D30" s="21"/>
      <c r="E30" s="21"/>
      <c r="F30" s="21"/>
      <c r="G30" s="21"/>
      <c r="H30" s="21"/>
      <c r="I30" s="21"/>
      <c r="J30" s="21">
        <v>1.0</v>
      </c>
      <c r="K30" s="21"/>
      <c r="L30" s="21"/>
      <c r="M30" s="21"/>
      <c r="N30" s="21"/>
      <c r="O30" s="13"/>
      <c r="P30" s="13"/>
      <c r="Q30" s="13"/>
    </row>
    <row r="31" ht="14.25" customHeight="1">
      <c r="A31" s="21" t="s">
        <v>60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3"/>
      <c r="P31" s="13"/>
      <c r="Q31" s="13"/>
    </row>
    <row r="32" ht="14.25" customHeight="1">
      <c r="A32" s="21" t="s">
        <v>61</v>
      </c>
      <c r="B32" s="21">
        <v>1.0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3"/>
      <c r="P32" s="13"/>
      <c r="Q32" s="13"/>
    </row>
    <row r="33" ht="14.25" customHeight="1">
      <c r="A33" s="21" t="s">
        <v>78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3"/>
      <c r="P33" s="13"/>
      <c r="Q33" s="13"/>
    </row>
    <row r="34" ht="14.25" customHeight="1">
      <c r="A34" s="21" t="s">
        <v>62</v>
      </c>
      <c r="B34" s="21">
        <v>2.0</v>
      </c>
      <c r="C34" s="21"/>
      <c r="D34" s="21"/>
      <c r="E34" s="21">
        <v>1.0</v>
      </c>
      <c r="F34" s="21"/>
      <c r="G34" s="21">
        <v>1.0</v>
      </c>
      <c r="H34" s="21"/>
      <c r="I34" s="21"/>
      <c r="J34" s="21"/>
      <c r="K34" s="21"/>
      <c r="L34" s="21"/>
      <c r="M34" s="21"/>
      <c r="N34" s="21">
        <v>1.0</v>
      </c>
      <c r="O34" s="13"/>
      <c r="P34" s="13"/>
      <c r="Q34" s="13"/>
    </row>
    <row r="35" ht="14.25" customHeight="1">
      <c r="A35" s="21" t="s">
        <v>63</v>
      </c>
      <c r="B35" s="21"/>
      <c r="C35" s="21"/>
      <c r="D35" s="21">
        <v>5.0</v>
      </c>
      <c r="E35" s="21"/>
      <c r="F35" s="21"/>
      <c r="G35" s="21"/>
      <c r="H35" s="21"/>
      <c r="I35" s="21"/>
      <c r="J35" s="21"/>
      <c r="K35" s="21"/>
      <c r="L35" s="21">
        <v>1.0</v>
      </c>
      <c r="M35" s="21"/>
      <c r="N35" s="21"/>
      <c r="O35" s="13"/>
      <c r="P35" s="13"/>
      <c r="Q35" s="13"/>
    </row>
    <row r="36" ht="14.25" customHeight="1">
      <c r="A36" s="21" t="s">
        <v>64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>
        <v>1.0</v>
      </c>
      <c r="N36" s="21"/>
      <c r="O36" s="13"/>
      <c r="P36" s="13"/>
      <c r="Q36" s="13"/>
    </row>
    <row r="37" ht="14.25" customHeight="1">
      <c r="A37" s="21" t="s">
        <v>65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3"/>
      <c r="P37" s="13"/>
      <c r="Q37" s="13"/>
    </row>
    <row r="38" ht="14.25" customHeight="1">
      <c r="A38" s="21" t="s">
        <v>79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3"/>
      <c r="P38" s="13"/>
      <c r="Q38" s="13"/>
    </row>
    <row r="39" ht="14.25" customHeight="1">
      <c r="A39" s="21" t="s">
        <v>66</v>
      </c>
      <c r="B39" s="21">
        <v>5.0</v>
      </c>
      <c r="C39" s="21"/>
      <c r="D39" s="21">
        <v>5.0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13"/>
      <c r="P39" s="13"/>
      <c r="Q39" s="13"/>
    </row>
    <row r="40" ht="14.25" customHeight="1">
      <c r="A40" s="21" t="s">
        <v>67</v>
      </c>
      <c r="B40" s="21">
        <v>5.0</v>
      </c>
      <c r="C40" s="21">
        <v>1.0</v>
      </c>
      <c r="D40" s="21">
        <v>2.0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3"/>
      <c r="P40" s="13"/>
      <c r="Q40" s="13"/>
    </row>
    <row r="41" ht="14.25" customHeight="1">
      <c r="A41" s="21" t="s">
        <v>68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3"/>
      <c r="P41" s="13"/>
      <c r="Q41" s="13"/>
    </row>
    <row r="42" ht="14.25" customHeight="1">
      <c r="A42" s="21" t="s">
        <v>69</v>
      </c>
      <c r="B42" s="21">
        <v>4.0</v>
      </c>
      <c r="C42" s="21">
        <v>5.0</v>
      </c>
      <c r="D42" s="21">
        <v>5.0</v>
      </c>
      <c r="E42" s="21">
        <v>2.0</v>
      </c>
      <c r="F42" s="21"/>
      <c r="G42" s="21">
        <v>1.0</v>
      </c>
      <c r="H42" s="21"/>
      <c r="I42" s="21"/>
      <c r="J42" s="21"/>
      <c r="K42" s="21"/>
      <c r="L42" s="21"/>
      <c r="M42" s="21">
        <v>1.0</v>
      </c>
      <c r="N42" s="21">
        <v>2.0</v>
      </c>
      <c r="O42" s="13"/>
      <c r="P42" s="13"/>
      <c r="Q42" s="13"/>
    </row>
    <row r="43" ht="14.25" customHeight="1">
      <c r="A43" s="21" t="s">
        <v>80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3"/>
      <c r="P43" s="13"/>
      <c r="Q43" s="13"/>
    </row>
    <row r="44" ht="14.25" customHeight="1">
      <c r="A44" s="4" t="s">
        <v>14</v>
      </c>
      <c r="B44" s="4">
        <f t="shared" ref="B44:N44" si="5">SUM(B17:B43)</f>
        <v>20</v>
      </c>
      <c r="C44" s="4">
        <f t="shared" si="5"/>
        <v>11</v>
      </c>
      <c r="D44" s="4">
        <f t="shared" si="5"/>
        <v>21</v>
      </c>
      <c r="E44" s="4">
        <f t="shared" si="5"/>
        <v>4</v>
      </c>
      <c r="F44" s="4">
        <f t="shared" si="5"/>
        <v>0</v>
      </c>
      <c r="G44" s="4">
        <f t="shared" si="5"/>
        <v>2</v>
      </c>
      <c r="H44" s="4">
        <f t="shared" si="5"/>
        <v>0</v>
      </c>
      <c r="I44" s="4">
        <f t="shared" si="5"/>
        <v>0</v>
      </c>
      <c r="J44" s="4">
        <f t="shared" si="5"/>
        <v>1</v>
      </c>
      <c r="K44" s="4">
        <f t="shared" si="5"/>
        <v>0</v>
      </c>
      <c r="L44" s="4">
        <f t="shared" si="5"/>
        <v>1</v>
      </c>
      <c r="M44" s="4">
        <f t="shared" si="5"/>
        <v>2</v>
      </c>
      <c r="N44" s="4">
        <f t="shared" si="5"/>
        <v>3</v>
      </c>
      <c r="O44" s="13">
        <f>SUM(B44:N44)</f>
        <v>65</v>
      </c>
      <c r="P44" s="13"/>
      <c r="Q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Q1"/>
    <mergeCell ref="A16:N16"/>
  </mergeCells>
  <printOptions/>
  <pageMargins bottom="0.787401575" footer="0.0" header="0.0" left="0.511811024" right="0.511811024" top="0.7874015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1.43"/>
    <col customWidth="1" min="4" max="7" width="8.71"/>
    <col customWidth="1" min="8" max="8" width="12.29"/>
    <col customWidth="1" min="9" max="9" width="11.29"/>
    <col customWidth="1" min="10" max="10" width="9.14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7" width="8.71"/>
    <col customWidth="1" min="18" max="18" width="10.57"/>
    <col customWidth="1" min="19" max="26" width="8.71"/>
  </cols>
  <sheetData>
    <row r="1" ht="14.2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82</v>
      </c>
      <c r="B2" s="4" t="s">
        <v>126</v>
      </c>
      <c r="C2" s="4" t="s">
        <v>90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4" t="s">
        <v>112</v>
      </c>
      <c r="O2" s="4" t="s">
        <v>113</v>
      </c>
      <c r="P2" s="4" t="s">
        <v>124</v>
      </c>
      <c r="Q2" s="5" t="s">
        <v>14</v>
      </c>
      <c r="R2" s="6"/>
    </row>
    <row r="3" ht="14.25" customHeight="1">
      <c r="A3" s="7" t="s">
        <v>21</v>
      </c>
      <c r="B3" s="21"/>
      <c r="C3" s="8">
        <v>9.0</v>
      </c>
      <c r="D3" s="40"/>
      <c r="E3" s="8"/>
      <c r="F3" s="8"/>
      <c r="G3" s="8"/>
      <c r="H3" s="8"/>
      <c r="I3" s="8"/>
      <c r="J3" s="8"/>
      <c r="K3" s="8"/>
      <c r="L3" s="8"/>
      <c r="M3" s="8">
        <v>2.0</v>
      </c>
      <c r="N3" s="8"/>
      <c r="O3" s="8"/>
      <c r="P3" s="8"/>
      <c r="Q3" s="9">
        <f t="shared" ref="Q3:Q11" si="1">SUM(B3:P3)</f>
        <v>11</v>
      </c>
      <c r="R3" s="10">
        <f t="shared" ref="R3:R11" si="2">Q3/$Q$12</f>
        <v>0.1037735849</v>
      </c>
      <c r="T3" s="38" t="s">
        <v>116</v>
      </c>
      <c r="U3" s="39">
        <v>72.0</v>
      </c>
    </row>
    <row r="4" ht="14.25" customHeight="1">
      <c r="A4" s="7" t="s">
        <v>127</v>
      </c>
      <c r="B4" s="41"/>
      <c r="C4" s="24">
        <v>10.0</v>
      </c>
      <c r="D4" s="8"/>
      <c r="E4" s="42"/>
      <c r="F4" s="8"/>
      <c r="G4" s="8"/>
      <c r="H4" s="8"/>
      <c r="I4" s="8"/>
      <c r="J4" s="8"/>
      <c r="K4" s="8"/>
      <c r="L4" s="8">
        <v>1.0</v>
      </c>
      <c r="M4" s="8"/>
      <c r="N4" s="8"/>
      <c r="O4" s="8"/>
      <c r="P4" s="8"/>
      <c r="Q4" s="9">
        <f t="shared" si="1"/>
        <v>11</v>
      </c>
      <c r="R4" s="10">
        <f t="shared" si="2"/>
        <v>0.1037735849</v>
      </c>
      <c r="T4" s="38" t="s">
        <v>128</v>
      </c>
      <c r="U4" s="39">
        <v>32.0</v>
      </c>
    </row>
    <row r="5" ht="14.25" customHeight="1">
      <c r="A5" s="7" t="s">
        <v>28</v>
      </c>
      <c r="B5" s="21"/>
      <c r="C5" s="8">
        <v>9.0</v>
      </c>
      <c r="E5" s="8"/>
      <c r="F5" s="8"/>
      <c r="G5" s="8"/>
      <c r="H5" s="8"/>
      <c r="I5" s="8">
        <v>2.0</v>
      </c>
      <c r="J5" s="8">
        <v>1.0</v>
      </c>
      <c r="K5" s="8"/>
      <c r="L5" s="8"/>
      <c r="M5" s="8"/>
      <c r="N5" s="8"/>
      <c r="O5" s="8">
        <v>1.0</v>
      </c>
      <c r="P5" s="8"/>
      <c r="Q5" s="9">
        <f t="shared" si="1"/>
        <v>13</v>
      </c>
      <c r="R5" s="10">
        <f t="shared" si="2"/>
        <v>0.1226415094</v>
      </c>
      <c r="T5" s="38" t="s">
        <v>129</v>
      </c>
      <c r="U5" s="39">
        <v>2.0</v>
      </c>
    </row>
    <row r="6" ht="14.25" customHeight="1">
      <c r="A6" s="7" t="s">
        <v>33</v>
      </c>
      <c r="B6" s="21"/>
      <c r="C6" s="8"/>
      <c r="D6" s="8"/>
      <c r="E6" s="8"/>
      <c r="F6" s="8"/>
      <c r="G6" s="8"/>
      <c r="H6" s="8"/>
      <c r="I6" s="8">
        <v>6.0</v>
      </c>
      <c r="J6" s="8"/>
      <c r="K6" s="8"/>
      <c r="L6" s="8">
        <v>1.0</v>
      </c>
      <c r="M6" s="8">
        <v>6.0</v>
      </c>
      <c r="N6" s="8"/>
      <c r="O6" s="8"/>
      <c r="P6" s="8"/>
      <c r="Q6" s="9">
        <f t="shared" si="1"/>
        <v>13</v>
      </c>
      <c r="R6" s="10">
        <f t="shared" si="2"/>
        <v>0.1226415094</v>
      </c>
      <c r="U6" s="43">
        <f>SUM(U3:U5)</f>
        <v>106</v>
      </c>
    </row>
    <row r="7" ht="14.25" customHeight="1">
      <c r="A7" s="7" t="s">
        <v>125</v>
      </c>
      <c r="B7" s="21"/>
      <c r="C7" s="8">
        <v>10.0</v>
      </c>
      <c r="D7" s="8"/>
      <c r="E7" s="8"/>
      <c r="F7" s="8"/>
      <c r="G7" s="8"/>
      <c r="H7" s="8"/>
      <c r="I7" s="8"/>
      <c r="J7" s="8"/>
      <c r="K7" s="8"/>
      <c r="L7" s="8"/>
      <c r="M7" s="8">
        <v>2.0</v>
      </c>
      <c r="N7" s="8"/>
      <c r="O7" s="8"/>
      <c r="P7" s="8"/>
      <c r="Q7" s="9">
        <f t="shared" si="1"/>
        <v>12</v>
      </c>
      <c r="R7" s="10">
        <f t="shared" si="2"/>
        <v>0.1132075472</v>
      </c>
    </row>
    <row r="8" ht="14.25" customHeight="1">
      <c r="A8" s="7" t="s">
        <v>23</v>
      </c>
      <c r="B8" s="21"/>
      <c r="C8" s="8"/>
      <c r="D8" s="8"/>
      <c r="E8" s="8"/>
      <c r="F8" s="8"/>
      <c r="G8" s="8"/>
      <c r="H8" s="8"/>
      <c r="I8" s="8">
        <v>1.0</v>
      </c>
      <c r="J8" s="8"/>
      <c r="K8" s="8"/>
      <c r="L8" s="8"/>
      <c r="M8" s="8"/>
      <c r="N8" s="8"/>
      <c r="O8" s="8"/>
      <c r="P8" s="8"/>
      <c r="Q8" s="9">
        <f t="shared" si="1"/>
        <v>1</v>
      </c>
      <c r="R8" s="10">
        <f t="shared" si="2"/>
        <v>0.009433962264</v>
      </c>
    </row>
    <row r="9" ht="14.25" customHeight="1">
      <c r="A9" s="7" t="s">
        <v>118</v>
      </c>
      <c r="B9" s="21">
        <v>32.0</v>
      </c>
      <c r="C9" s="8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>
        <f t="shared" si="1"/>
        <v>33</v>
      </c>
      <c r="R9" s="10">
        <f t="shared" si="2"/>
        <v>0.3113207547</v>
      </c>
    </row>
    <row r="10" ht="14.25" customHeight="1">
      <c r="A10" s="7" t="s">
        <v>25</v>
      </c>
      <c r="B10" s="21"/>
      <c r="C10" s="8">
        <v>7.0</v>
      </c>
      <c r="D10" s="8"/>
      <c r="E10" s="8"/>
      <c r="F10" s="8"/>
      <c r="G10" s="8"/>
      <c r="H10" s="8"/>
      <c r="I10" s="8"/>
      <c r="J10" s="8"/>
      <c r="K10" s="8"/>
      <c r="L10" s="8">
        <v>3.0</v>
      </c>
      <c r="M10" s="8"/>
      <c r="N10" s="8"/>
      <c r="O10" s="8">
        <v>1.0</v>
      </c>
      <c r="P10" s="8"/>
      <c r="Q10" s="9">
        <f t="shared" si="1"/>
        <v>11</v>
      </c>
      <c r="R10" s="10">
        <f t="shared" si="2"/>
        <v>0.1037735849</v>
      </c>
    </row>
    <row r="11" ht="14.25" customHeight="1">
      <c r="A11" s="28" t="s">
        <v>19</v>
      </c>
      <c r="B11" s="28"/>
      <c r="C11" s="29"/>
      <c r="D11" s="29"/>
      <c r="E11" s="29">
        <v>1.0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30">
        <f t="shared" si="1"/>
        <v>1</v>
      </c>
      <c r="R11" s="31">
        <f t="shared" si="2"/>
        <v>0.009433962264</v>
      </c>
    </row>
    <row r="12" ht="14.25" customHeight="1">
      <c r="A12" s="4" t="s">
        <v>34</v>
      </c>
      <c r="B12" s="11">
        <f t="shared" ref="B12:Q12" si="3">SUM(B3:B11)</f>
        <v>32</v>
      </c>
      <c r="C12" s="11">
        <f t="shared" si="3"/>
        <v>46</v>
      </c>
      <c r="D12" s="11">
        <f t="shared" si="3"/>
        <v>0</v>
      </c>
      <c r="E12" s="11">
        <f t="shared" si="3"/>
        <v>1</v>
      </c>
      <c r="F12" s="11">
        <f t="shared" si="3"/>
        <v>0</v>
      </c>
      <c r="G12" s="11">
        <f t="shared" si="3"/>
        <v>0</v>
      </c>
      <c r="H12" s="11">
        <f t="shared" si="3"/>
        <v>0</v>
      </c>
      <c r="I12" s="11">
        <f t="shared" si="3"/>
        <v>9</v>
      </c>
      <c r="J12" s="11">
        <f t="shared" si="3"/>
        <v>1</v>
      </c>
      <c r="K12" s="11">
        <f t="shared" si="3"/>
        <v>0</v>
      </c>
      <c r="L12" s="11">
        <f t="shared" si="3"/>
        <v>5</v>
      </c>
      <c r="M12" s="11">
        <f t="shared" si="3"/>
        <v>10</v>
      </c>
      <c r="N12" s="11">
        <f t="shared" si="3"/>
        <v>0</v>
      </c>
      <c r="O12" s="11">
        <f t="shared" si="3"/>
        <v>2</v>
      </c>
      <c r="P12" s="11">
        <f t="shared" si="3"/>
        <v>0</v>
      </c>
      <c r="Q12" s="11">
        <f t="shared" si="3"/>
        <v>106</v>
      </c>
      <c r="R12" s="12">
        <f>SUM(R2:R11)</f>
        <v>1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ht="14.25" customHeight="1">
      <c r="A15" s="4" t="s">
        <v>35</v>
      </c>
      <c r="B15" s="4" t="s">
        <v>130</v>
      </c>
      <c r="C15" s="4" t="s">
        <v>36</v>
      </c>
      <c r="D15" s="4" t="s">
        <v>37</v>
      </c>
      <c r="E15" s="4" t="s">
        <v>38</v>
      </c>
      <c r="F15" s="4" t="s">
        <v>39</v>
      </c>
      <c r="G15" s="15" t="s">
        <v>40</v>
      </c>
      <c r="H15" s="4" t="s">
        <v>41</v>
      </c>
      <c r="I15" s="15" t="s">
        <v>99</v>
      </c>
      <c r="J15" s="15" t="s">
        <v>43</v>
      </c>
      <c r="K15" s="15" t="s">
        <v>44</v>
      </c>
      <c r="L15" s="15" t="s">
        <v>45</v>
      </c>
      <c r="M15" s="15" t="s">
        <v>46</v>
      </c>
      <c r="N15" s="15" t="s">
        <v>117</v>
      </c>
      <c r="O15" s="4" t="s">
        <v>47</v>
      </c>
      <c r="P15" s="13"/>
      <c r="Q15" s="13"/>
      <c r="R15" s="13"/>
    </row>
    <row r="16" ht="14.25" customHeight="1">
      <c r="A16" s="16" t="s">
        <v>14</v>
      </c>
      <c r="B16" s="17">
        <f t="shared" ref="B16:O16" si="4">B45</f>
        <v>31</v>
      </c>
      <c r="C16" s="17">
        <f t="shared" si="4"/>
        <v>21</v>
      </c>
      <c r="D16" s="17">
        <f t="shared" si="4"/>
        <v>2</v>
      </c>
      <c r="E16" s="17">
        <f t="shared" si="4"/>
        <v>31</v>
      </c>
      <c r="F16" s="17">
        <f t="shared" si="4"/>
        <v>5</v>
      </c>
      <c r="G16" s="25">
        <f t="shared" si="4"/>
        <v>0</v>
      </c>
      <c r="H16" s="17">
        <f t="shared" si="4"/>
        <v>2</v>
      </c>
      <c r="I16" s="17">
        <f t="shared" si="4"/>
        <v>0</v>
      </c>
      <c r="J16" s="25">
        <f t="shared" si="4"/>
        <v>0</v>
      </c>
      <c r="K16" s="25">
        <f t="shared" si="4"/>
        <v>2</v>
      </c>
      <c r="L16" s="25">
        <f t="shared" si="4"/>
        <v>0</v>
      </c>
      <c r="M16" s="25">
        <f t="shared" si="4"/>
        <v>2</v>
      </c>
      <c r="N16" s="25">
        <f t="shared" si="4"/>
        <v>2</v>
      </c>
      <c r="O16" s="17">
        <f t="shared" si="4"/>
        <v>7</v>
      </c>
      <c r="P16" s="13"/>
      <c r="Q16" s="13"/>
      <c r="R16" s="13"/>
    </row>
    <row r="17" ht="14.25" customHeight="1">
      <c r="A17" s="18" t="s">
        <v>48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3"/>
      <c r="Q17" s="13"/>
      <c r="R17" s="13"/>
    </row>
    <row r="18" ht="14.25" customHeight="1">
      <c r="A18" s="21" t="s">
        <v>75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3"/>
      <c r="Q18" s="13"/>
      <c r="R18" s="13"/>
    </row>
    <row r="19" ht="14.25" customHeight="1">
      <c r="A19" s="21" t="s">
        <v>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13"/>
      <c r="Q19" s="13"/>
      <c r="R19" s="13"/>
      <c r="T19" s="44" t="s">
        <v>131</v>
      </c>
    </row>
    <row r="20" ht="14.25" customHeight="1">
      <c r="A20" s="21" t="s">
        <v>76</v>
      </c>
      <c r="B20" s="21"/>
      <c r="C20" s="21"/>
      <c r="D20" s="21"/>
      <c r="E20" s="21">
        <v>1.0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13"/>
      <c r="Q20" s="13"/>
      <c r="R20" s="13"/>
    </row>
    <row r="21" ht="14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3"/>
      <c r="Q21" s="13"/>
      <c r="R21" s="13"/>
    </row>
    <row r="22" ht="14.25" customHeight="1">
      <c r="A22" s="21" t="s">
        <v>50</v>
      </c>
      <c r="B22" s="21">
        <v>3.0</v>
      </c>
      <c r="C22" s="21"/>
      <c r="D22" s="21"/>
      <c r="E22" s="21">
        <v>1.0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3"/>
      <c r="Q22" s="13"/>
      <c r="R22" s="13"/>
    </row>
    <row r="23" ht="14.25" customHeight="1">
      <c r="A23" s="21" t="s">
        <v>51</v>
      </c>
      <c r="B23" s="22">
        <v>1.0</v>
      </c>
      <c r="C23" s="2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>
        <v>1.0</v>
      </c>
      <c r="P23" s="13"/>
      <c r="Q23" s="13"/>
      <c r="R23" s="13"/>
    </row>
    <row r="24" ht="14.25" customHeight="1">
      <c r="A24" s="21" t="s">
        <v>52</v>
      </c>
      <c r="B24" s="21"/>
      <c r="C24" s="21"/>
      <c r="D24" s="21"/>
      <c r="E24" s="21"/>
      <c r="F24" s="21"/>
      <c r="G24" s="21"/>
      <c r="H24" s="21">
        <v>1.0</v>
      </c>
      <c r="I24" s="21"/>
      <c r="J24" s="21"/>
      <c r="K24" s="21"/>
      <c r="L24" s="21"/>
      <c r="M24" s="21"/>
      <c r="N24" s="21"/>
      <c r="O24" s="21"/>
      <c r="P24" s="13"/>
      <c r="Q24" s="13"/>
      <c r="R24" s="13"/>
    </row>
    <row r="25" ht="14.25" customHeight="1">
      <c r="A25" s="21" t="s">
        <v>53</v>
      </c>
      <c r="B25" s="21">
        <v>1.0</v>
      </c>
      <c r="C25" s="21"/>
      <c r="D25" s="21"/>
      <c r="E25" s="21">
        <v>1.0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3"/>
      <c r="Q25" s="13"/>
      <c r="R25" s="13"/>
    </row>
    <row r="26" ht="14.25" customHeight="1">
      <c r="A26" s="21" t="s">
        <v>54</v>
      </c>
      <c r="B26" s="21">
        <v>1.0</v>
      </c>
      <c r="C26" s="21">
        <v>1.0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3"/>
      <c r="Q26" s="13"/>
      <c r="R26" s="13"/>
    </row>
    <row r="27" ht="14.2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3"/>
      <c r="Q27" s="13"/>
      <c r="R27" s="13"/>
    </row>
    <row r="28" ht="14.25" customHeight="1">
      <c r="A28" s="21" t="s">
        <v>56</v>
      </c>
      <c r="B28" s="21">
        <v>3.0</v>
      </c>
      <c r="C28" s="21">
        <v>3.0</v>
      </c>
      <c r="D28" s="21"/>
      <c r="E28" s="21"/>
      <c r="F28" s="21">
        <v>1.0</v>
      </c>
      <c r="G28" s="21"/>
      <c r="H28" s="21"/>
      <c r="I28" s="21"/>
      <c r="J28" s="21"/>
      <c r="K28" s="21"/>
      <c r="L28" s="21"/>
      <c r="M28" s="21"/>
      <c r="N28" s="21"/>
      <c r="O28" s="21"/>
      <c r="P28" s="13"/>
      <c r="Q28" s="13"/>
      <c r="R28" s="13"/>
    </row>
    <row r="29" ht="14.25" customHeight="1">
      <c r="A29" s="21" t="s">
        <v>57</v>
      </c>
      <c r="B29" s="21">
        <v>1.0</v>
      </c>
      <c r="C29" s="21"/>
      <c r="D29" s="21"/>
      <c r="E29" s="21">
        <v>2.0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3"/>
      <c r="Q29" s="13"/>
      <c r="R29" s="13"/>
    </row>
    <row r="30" ht="14.25" customHeight="1">
      <c r="A30" s="21" t="s">
        <v>58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3"/>
      <c r="Q30" s="13"/>
      <c r="R30" s="13"/>
    </row>
    <row r="31" ht="14.25" customHeight="1">
      <c r="A31" s="21" t="s">
        <v>59</v>
      </c>
      <c r="B31" s="21">
        <v>2.0</v>
      </c>
      <c r="C31" s="21"/>
      <c r="D31" s="21"/>
      <c r="E31" s="21"/>
      <c r="F31" s="21"/>
      <c r="G31" s="21"/>
      <c r="H31" s="21"/>
      <c r="I31" s="21"/>
      <c r="J31" s="21"/>
      <c r="K31" s="21">
        <v>1.0</v>
      </c>
      <c r="L31" s="21"/>
      <c r="M31" s="21"/>
      <c r="N31" s="21"/>
      <c r="O31" s="21"/>
      <c r="P31" s="13"/>
      <c r="Q31" s="13"/>
      <c r="R31" s="13"/>
    </row>
    <row r="32" ht="14.25" customHeight="1">
      <c r="A32" s="21" t="s">
        <v>60</v>
      </c>
      <c r="B32" s="21">
        <v>1.0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13"/>
      <c r="Q32" s="13"/>
      <c r="R32" s="13"/>
    </row>
    <row r="33" ht="14.25" customHeight="1">
      <c r="A33" s="21" t="s">
        <v>61</v>
      </c>
      <c r="B33" s="21">
        <v>2.0</v>
      </c>
      <c r="C33" s="21">
        <v>1.0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3"/>
      <c r="Q33" s="13"/>
      <c r="R33" s="13"/>
    </row>
    <row r="34" ht="14.25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3"/>
      <c r="Q34" s="13"/>
      <c r="R34" s="13"/>
    </row>
    <row r="35" ht="14.25" customHeight="1">
      <c r="A35" s="21" t="s">
        <v>62</v>
      </c>
      <c r="B35" s="21">
        <v>1.0</v>
      </c>
      <c r="C35" s="21">
        <v>1.0</v>
      </c>
      <c r="D35" s="21"/>
      <c r="E35" s="21">
        <v>1.0</v>
      </c>
      <c r="F35" s="21"/>
      <c r="G35" s="21"/>
      <c r="H35" s="21">
        <v>1.0</v>
      </c>
      <c r="I35" s="21"/>
      <c r="J35" s="21"/>
      <c r="K35" s="21"/>
      <c r="L35" s="21"/>
      <c r="M35" s="21">
        <v>2.0</v>
      </c>
      <c r="N35" s="21"/>
      <c r="O35" s="21">
        <v>1.0</v>
      </c>
      <c r="P35" s="13"/>
      <c r="Q35" s="13"/>
      <c r="R35" s="13"/>
    </row>
    <row r="36" ht="14.25" customHeight="1">
      <c r="A36" s="21" t="s">
        <v>63</v>
      </c>
      <c r="B36" s="21">
        <v>1.0</v>
      </c>
      <c r="C36" s="21"/>
      <c r="D36" s="21"/>
      <c r="E36" s="21">
        <v>10.0</v>
      </c>
      <c r="F36" s="21">
        <v>1.0</v>
      </c>
      <c r="G36" s="21"/>
      <c r="H36" s="21"/>
      <c r="I36" s="21"/>
      <c r="J36" s="21"/>
      <c r="K36" s="21"/>
      <c r="L36" s="21"/>
      <c r="M36" s="21"/>
      <c r="N36" s="21"/>
      <c r="O36" s="21"/>
      <c r="P36" s="13"/>
      <c r="Q36" s="13"/>
      <c r="R36" s="13"/>
    </row>
    <row r="37" ht="14.25" customHeight="1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3"/>
      <c r="Q37" s="13"/>
      <c r="R37" s="13"/>
    </row>
    <row r="38" ht="14.25" customHeight="1">
      <c r="A38" s="21" t="s">
        <v>65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13"/>
      <c r="Q38" s="13"/>
      <c r="R38" s="13"/>
    </row>
    <row r="39" ht="14.2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13"/>
      <c r="Q39" s="13"/>
      <c r="R39" s="13"/>
    </row>
    <row r="40" ht="14.25" customHeight="1">
      <c r="A40" s="21" t="s">
        <v>66</v>
      </c>
      <c r="B40" s="21">
        <v>1.0</v>
      </c>
      <c r="C40" s="21">
        <v>1.0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3"/>
      <c r="Q40" s="13"/>
      <c r="R40" s="13"/>
    </row>
    <row r="41" ht="14.25" customHeight="1">
      <c r="A41" s="21" t="s">
        <v>67</v>
      </c>
      <c r="B41" s="21">
        <v>1.0</v>
      </c>
      <c r="C41" s="21">
        <v>6.0</v>
      </c>
      <c r="D41" s="21"/>
      <c r="E41" s="21">
        <v>3.0</v>
      </c>
      <c r="F41" s="21">
        <v>2.0</v>
      </c>
      <c r="G41" s="21"/>
      <c r="H41" s="21"/>
      <c r="I41" s="21"/>
      <c r="J41" s="21"/>
      <c r="K41" s="21"/>
      <c r="L41" s="21"/>
      <c r="M41" s="21"/>
      <c r="N41" s="21">
        <v>1.0</v>
      </c>
      <c r="O41" s="21"/>
      <c r="P41" s="13"/>
      <c r="Q41" s="13"/>
      <c r="R41" s="13"/>
    </row>
    <row r="42" ht="14.25" customHeight="1">
      <c r="A42" s="21" t="s">
        <v>68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3"/>
      <c r="Q42" s="13"/>
      <c r="R42" s="13"/>
    </row>
    <row r="43" ht="14.25" customHeight="1">
      <c r="A43" s="21" t="s">
        <v>69</v>
      </c>
      <c r="B43" s="21">
        <v>12.0</v>
      </c>
      <c r="C43" s="21">
        <v>8.0</v>
      </c>
      <c r="D43" s="21">
        <v>1.0</v>
      </c>
      <c r="E43" s="21">
        <v>12.0</v>
      </c>
      <c r="F43" s="21">
        <v>1.0</v>
      </c>
      <c r="G43" s="21"/>
      <c r="H43" s="21"/>
      <c r="I43" s="21"/>
      <c r="J43" s="21"/>
      <c r="K43" s="21">
        <v>1.0</v>
      </c>
      <c r="L43" s="21"/>
      <c r="M43" s="21"/>
      <c r="N43" s="21">
        <v>1.0</v>
      </c>
      <c r="O43" s="21">
        <v>5.0</v>
      </c>
      <c r="P43" s="13"/>
      <c r="Q43" s="13"/>
      <c r="R43" s="13"/>
    </row>
    <row r="44" ht="14.25" customHeight="1">
      <c r="A44" s="21" t="s">
        <v>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13"/>
      <c r="Q44" s="13"/>
      <c r="R44" s="13"/>
    </row>
    <row r="45" ht="14.25" customHeight="1">
      <c r="A45" s="4" t="s">
        <v>14</v>
      </c>
      <c r="B45" s="4">
        <f t="shared" ref="B45:O45" si="5">SUM(B18:B44)</f>
        <v>31</v>
      </c>
      <c r="C45" s="4">
        <f t="shared" si="5"/>
        <v>21</v>
      </c>
      <c r="D45" s="4">
        <f t="shared" si="5"/>
        <v>2</v>
      </c>
      <c r="E45" s="4">
        <f t="shared" si="5"/>
        <v>31</v>
      </c>
      <c r="F45" s="4">
        <f t="shared" si="5"/>
        <v>5</v>
      </c>
      <c r="G45" s="4">
        <f t="shared" si="5"/>
        <v>0</v>
      </c>
      <c r="H45" s="4">
        <f t="shared" si="5"/>
        <v>2</v>
      </c>
      <c r="I45" s="4">
        <f t="shared" si="5"/>
        <v>0</v>
      </c>
      <c r="J45" s="4">
        <f t="shared" si="5"/>
        <v>0</v>
      </c>
      <c r="K45" s="4">
        <f t="shared" si="5"/>
        <v>2</v>
      </c>
      <c r="L45" s="4">
        <f t="shared" si="5"/>
        <v>0</v>
      </c>
      <c r="M45" s="4">
        <f t="shared" si="5"/>
        <v>2</v>
      </c>
      <c r="N45" s="4">
        <f t="shared" si="5"/>
        <v>2</v>
      </c>
      <c r="O45" s="4">
        <f t="shared" si="5"/>
        <v>7</v>
      </c>
      <c r="P45" s="13">
        <f>SUM(B45:O45)</f>
        <v>105</v>
      </c>
      <c r="Q45" s="13"/>
      <c r="R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R1"/>
    <mergeCell ref="A17:O17"/>
  </mergeCells>
  <printOptions/>
  <pageMargins bottom="0.787401575" footer="0.0" header="0.0" left="0.511811024" right="0.511811024" top="0.7874015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5.0"/>
    <col customWidth="1" min="4" max="4" width="11.43"/>
    <col customWidth="1" min="5" max="8" width="8.71"/>
    <col customWidth="1" min="9" max="9" width="12.29"/>
    <col customWidth="1" min="10" max="10" width="11.29"/>
    <col customWidth="1" min="11" max="11" width="9.14"/>
    <col customWidth="1" min="12" max="12" width="9.71"/>
    <col customWidth="1" min="13" max="13" width="8.71"/>
    <col customWidth="1" min="14" max="14" width="9.43"/>
    <col customWidth="1" min="15" max="15" width="8.71"/>
    <col customWidth="1" min="16" max="16" width="11.14"/>
    <col customWidth="1" min="17" max="18" width="8.71"/>
    <col customWidth="1" min="19" max="19" width="10.57"/>
    <col customWidth="1" min="20" max="20" width="8.71"/>
    <col customWidth="1" min="21" max="21" width="13.57"/>
    <col customWidth="1" min="22" max="26" width="8.71"/>
  </cols>
  <sheetData>
    <row r="1" ht="14.2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126</v>
      </c>
      <c r="C2" s="4" t="s">
        <v>133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4" t="s">
        <v>112</v>
      </c>
      <c r="P2" s="4" t="s">
        <v>113</v>
      </c>
      <c r="Q2" s="4" t="s">
        <v>124</v>
      </c>
      <c r="R2" s="5" t="s">
        <v>14</v>
      </c>
      <c r="S2" s="6"/>
    </row>
    <row r="3" ht="14.25" customHeight="1">
      <c r="A3" s="45" t="s">
        <v>21</v>
      </c>
      <c r="B3" s="21"/>
      <c r="C3" s="21"/>
      <c r="D3" s="8">
        <v>5.0</v>
      </c>
      <c r="E3" s="40"/>
      <c r="F3" s="8"/>
      <c r="G3" s="8"/>
      <c r="H3" s="8"/>
      <c r="I3" s="8"/>
      <c r="J3" s="8"/>
      <c r="K3" s="8"/>
      <c r="L3" s="8"/>
      <c r="M3" s="8"/>
      <c r="N3" s="8">
        <v>2.0</v>
      </c>
      <c r="O3" s="8"/>
      <c r="P3" s="8"/>
      <c r="Q3" s="8"/>
      <c r="R3" s="9">
        <f t="shared" ref="R3:R12" si="1">SUM(B3:Q3)</f>
        <v>7</v>
      </c>
      <c r="S3" s="10">
        <f t="shared" ref="S3:S12" si="2">R3/$R$13</f>
        <v>0.07</v>
      </c>
      <c r="U3" s="38" t="s">
        <v>116</v>
      </c>
      <c r="V3" s="39">
        <v>71.0</v>
      </c>
    </row>
    <row r="4" ht="14.25" customHeight="1">
      <c r="A4" s="7" t="s">
        <v>127</v>
      </c>
      <c r="B4" s="41"/>
      <c r="C4" s="41">
        <v>1.0</v>
      </c>
      <c r="D4" s="24">
        <v>6.0</v>
      </c>
      <c r="E4" s="8"/>
      <c r="F4" s="42"/>
      <c r="G4" s="8"/>
      <c r="H4" s="8"/>
      <c r="I4" s="8"/>
      <c r="J4" s="8"/>
      <c r="K4" s="8"/>
      <c r="L4" s="8"/>
      <c r="M4" s="8">
        <v>2.0</v>
      </c>
      <c r="N4" s="8">
        <v>2.0</v>
      </c>
      <c r="O4" s="8"/>
      <c r="P4" s="8"/>
      <c r="Q4" s="8"/>
      <c r="R4" s="9">
        <f t="shared" si="1"/>
        <v>11</v>
      </c>
      <c r="S4" s="10">
        <f t="shared" si="2"/>
        <v>0.11</v>
      </c>
      <c r="U4" s="38" t="s">
        <v>128</v>
      </c>
      <c r="V4" s="39">
        <v>27.0</v>
      </c>
    </row>
    <row r="5" ht="14.25" customHeight="1">
      <c r="A5" s="7" t="s">
        <v>28</v>
      </c>
      <c r="B5" s="21"/>
      <c r="C5" s="21"/>
      <c r="D5" s="8">
        <v>11.0</v>
      </c>
      <c r="F5" s="8"/>
      <c r="G5" s="8"/>
      <c r="H5" s="8"/>
      <c r="I5" s="8"/>
      <c r="J5" s="8">
        <v>1.0</v>
      </c>
      <c r="K5" s="8"/>
      <c r="L5" s="8"/>
      <c r="M5" s="8"/>
      <c r="N5" s="8"/>
      <c r="O5" s="8"/>
      <c r="P5" s="8"/>
      <c r="Q5" s="8"/>
      <c r="R5" s="9">
        <f t="shared" si="1"/>
        <v>12</v>
      </c>
      <c r="S5" s="10">
        <f t="shared" si="2"/>
        <v>0.12</v>
      </c>
      <c r="U5" s="38" t="s">
        <v>134</v>
      </c>
      <c r="V5" s="34">
        <v>1.0</v>
      </c>
    </row>
    <row r="6" ht="14.25" customHeight="1">
      <c r="A6" s="7" t="s">
        <v>33</v>
      </c>
      <c r="B6" s="21"/>
      <c r="C6" s="21"/>
      <c r="D6" s="8">
        <v>4.0</v>
      </c>
      <c r="E6" s="8"/>
      <c r="F6" s="8"/>
      <c r="G6" s="8"/>
      <c r="H6" s="8"/>
      <c r="I6" s="8"/>
      <c r="J6" s="8">
        <v>3.0</v>
      </c>
      <c r="K6" s="8"/>
      <c r="L6" s="8"/>
      <c r="M6" s="8">
        <v>2.0</v>
      </c>
      <c r="N6" s="8">
        <v>4.0</v>
      </c>
      <c r="O6" s="8"/>
      <c r="P6" s="8"/>
      <c r="Q6" s="8"/>
      <c r="R6" s="9">
        <f t="shared" si="1"/>
        <v>13</v>
      </c>
      <c r="S6" s="10">
        <f t="shared" si="2"/>
        <v>0.13</v>
      </c>
      <c r="U6" s="38" t="s">
        <v>129</v>
      </c>
      <c r="V6" s="39">
        <v>1.0</v>
      </c>
    </row>
    <row r="7" ht="14.25" customHeight="1">
      <c r="A7" s="7" t="s">
        <v>125</v>
      </c>
      <c r="B7" s="21"/>
      <c r="C7" s="21"/>
      <c r="D7" s="8">
        <v>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>
        <f t="shared" si="1"/>
        <v>9</v>
      </c>
      <c r="S7" s="10">
        <f t="shared" si="2"/>
        <v>0.09</v>
      </c>
      <c r="V7" s="43">
        <f>SUM(V3:V6)</f>
        <v>100</v>
      </c>
    </row>
    <row r="8" ht="14.25" customHeight="1">
      <c r="A8" s="45" t="s">
        <v>23</v>
      </c>
      <c r="B8" s="21"/>
      <c r="C8" s="2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>
        <f t="shared" si="1"/>
        <v>0</v>
      </c>
      <c r="S8" s="10">
        <f t="shared" si="2"/>
        <v>0</v>
      </c>
    </row>
    <row r="9" ht="14.25" customHeight="1">
      <c r="A9" s="7" t="s">
        <v>118</v>
      </c>
      <c r="B9" s="21">
        <v>27.0</v>
      </c>
      <c r="C9" s="2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>
        <f t="shared" si="1"/>
        <v>27</v>
      </c>
      <c r="S9" s="10">
        <f t="shared" si="2"/>
        <v>0.27</v>
      </c>
    </row>
    <row r="10" ht="14.25" customHeight="1">
      <c r="A10" s="7" t="s">
        <v>25</v>
      </c>
      <c r="B10" s="21"/>
      <c r="C10" s="21"/>
      <c r="D10" s="8">
        <v>3.0</v>
      </c>
      <c r="E10" s="8"/>
      <c r="F10" s="8"/>
      <c r="G10" s="8"/>
      <c r="H10" s="8"/>
      <c r="I10" s="8"/>
      <c r="J10" s="8"/>
      <c r="K10" s="8"/>
      <c r="L10" s="8"/>
      <c r="M10" s="8">
        <v>1.0</v>
      </c>
      <c r="N10" s="8">
        <v>3.0</v>
      </c>
      <c r="O10" s="8"/>
      <c r="P10" s="8">
        <v>2.0</v>
      </c>
      <c r="Q10" s="8"/>
      <c r="R10" s="9">
        <f t="shared" si="1"/>
        <v>9</v>
      </c>
      <c r="S10" s="10">
        <f t="shared" si="2"/>
        <v>0.09</v>
      </c>
    </row>
    <row r="11" ht="14.25" customHeight="1">
      <c r="A11" s="7" t="s">
        <v>29</v>
      </c>
      <c r="B11" s="21"/>
      <c r="C11" s="21"/>
      <c r="D11" s="8">
        <v>7.0</v>
      </c>
      <c r="E11" s="8"/>
      <c r="F11" s="8"/>
      <c r="G11" s="8"/>
      <c r="H11" s="8"/>
      <c r="I11" s="8"/>
      <c r="J11" s="8"/>
      <c r="K11" s="8"/>
      <c r="L11" s="8"/>
      <c r="M11" s="8">
        <v>3.0</v>
      </c>
      <c r="N11" s="8">
        <v>2.0</v>
      </c>
      <c r="O11" s="8"/>
      <c r="P11" s="8"/>
      <c r="Q11" s="8"/>
      <c r="R11" s="9">
        <f t="shared" si="1"/>
        <v>12</v>
      </c>
      <c r="S11" s="10">
        <f t="shared" si="2"/>
        <v>0.12</v>
      </c>
    </row>
    <row r="12" ht="14.25" customHeight="1">
      <c r="A12" s="28" t="s">
        <v>19</v>
      </c>
      <c r="B12" s="28"/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>
        <f t="shared" si="1"/>
        <v>0</v>
      </c>
      <c r="S12" s="31">
        <f t="shared" si="2"/>
        <v>0</v>
      </c>
    </row>
    <row r="13" ht="14.25" customHeight="1">
      <c r="A13" s="4" t="s">
        <v>34</v>
      </c>
      <c r="B13" s="11">
        <f t="shared" ref="B13:R13" si="3">SUM(B3:B12)</f>
        <v>27</v>
      </c>
      <c r="C13" s="11">
        <f t="shared" si="3"/>
        <v>1</v>
      </c>
      <c r="D13" s="11">
        <f t="shared" si="3"/>
        <v>45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4</v>
      </c>
      <c r="K13" s="11">
        <f t="shared" si="3"/>
        <v>0</v>
      </c>
      <c r="L13" s="11">
        <f t="shared" si="3"/>
        <v>0</v>
      </c>
      <c r="M13" s="11">
        <f t="shared" si="3"/>
        <v>8</v>
      </c>
      <c r="N13" s="11">
        <f t="shared" si="3"/>
        <v>13</v>
      </c>
      <c r="O13" s="11">
        <f t="shared" si="3"/>
        <v>0</v>
      </c>
      <c r="P13" s="11">
        <f t="shared" si="3"/>
        <v>2</v>
      </c>
      <c r="Q13" s="11">
        <f t="shared" si="3"/>
        <v>0</v>
      </c>
      <c r="R13" s="11">
        <f t="shared" si="3"/>
        <v>100</v>
      </c>
      <c r="S13" s="12">
        <f>SUM(S2:S12)</f>
        <v>1</v>
      </c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14.25" customHeight="1">
      <c r="A16" s="4" t="s">
        <v>35</v>
      </c>
      <c r="B16" s="4" t="s">
        <v>130</v>
      </c>
      <c r="C16" s="4" t="s">
        <v>133</v>
      </c>
      <c r="D16" s="4" t="s">
        <v>36</v>
      </c>
      <c r="E16" s="4" t="s">
        <v>37</v>
      </c>
      <c r="F16" s="4" t="s">
        <v>38</v>
      </c>
      <c r="G16" s="4" t="s">
        <v>39</v>
      </c>
      <c r="H16" s="15" t="s">
        <v>40</v>
      </c>
      <c r="I16" s="4" t="s">
        <v>41</v>
      </c>
      <c r="J16" s="15" t="s">
        <v>99</v>
      </c>
      <c r="K16" s="15" t="s">
        <v>43</v>
      </c>
      <c r="L16" s="15" t="s">
        <v>44</v>
      </c>
      <c r="M16" s="15" t="s">
        <v>45</v>
      </c>
      <c r="N16" s="15" t="s">
        <v>46</v>
      </c>
      <c r="O16" s="15" t="s">
        <v>117</v>
      </c>
      <c r="P16" s="4" t="s">
        <v>47</v>
      </c>
      <c r="Q16" s="13"/>
      <c r="R16" s="13"/>
      <c r="S16" s="13"/>
    </row>
    <row r="17" ht="14.25" customHeight="1">
      <c r="A17" s="16" t="s">
        <v>14</v>
      </c>
      <c r="B17" s="17">
        <f t="shared" ref="B17:P17" si="4">B46</f>
        <v>23</v>
      </c>
      <c r="C17" s="17" t="str">
        <f t="shared" si="4"/>
        <v/>
      </c>
      <c r="D17" s="17">
        <f t="shared" si="4"/>
        <v>23</v>
      </c>
      <c r="E17" s="17">
        <f t="shared" si="4"/>
        <v>9</v>
      </c>
      <c r="F17" s="17">
        <f t="shared" si="4"/>
        <v>13</v>
      </c>
      <c r="G17" s="17">
        <f t="shared" si="4"/>
        <v>3</v>
      </c>
      <c r="H17" s="25">
        <f t="shared" si="4"/>
        <v>0</v>
      </c>
      <c r="I17" s="17">
        <f t="shared" si="4"/>
        <v>3</v>
      </c>
      <c r="J17" s="17">
        <f t="shared" si="4"/>
        <v>0</v>
      </c>
      <c r="K17" s="25">
        <f t="shared" si="4"/>
        <v>1</v>
      </c>
      <c r="L17" s="25">
        <f t="shared" si="4"/>
        <v>1</v>
      </c>
      <c r="M17" s="25">
        <f t="shared" si="4"/>
        <v>0</v>
      </c>
      <c r="N17" s="25">
        <f t="shared" si="4"/>
        <v>0</v>
      </c>
      <c r="O17" s="25">
        <f t="shared" si="4"/>
        <v>1</v>
      </c>
      <c r="P17" s="17">
        <f t="shared" si="4"/>
        <v>3</v>
      </c>
      <c r="Q17" s="13"/>
      <c r="R17" s="13"/>
      <c r="S17" s="13"/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13"/>
      <c r="R18" s="13"/>
      <c r="S18" s="13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3"/>
      <c r="R19" s="13"/>
      <c r="S19" s="13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3"/>
      <c r="R20" s="13"/>
      <c r="S20" s="13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3"/>
      <c r="R21" s="13"/>
      <c r="S21" s="13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3"/>
      <c r="R22" s="13"/>
      <c r="S22" s="13"/>
    </row>
    <row r="23" ht="14.25" customHeight="1">
      <c r="A23" s="21" t="s">
        <v>50</v>
      </c>
      <c r="B23" s="21">
        <v>1.0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13"/>
      <c r="R23" s="13"/>
      <c r="S23" s="13"/>
    </row>
    <row r="24" ht="14.25" customHeight="1">
      <c r="A24" s="21" t="s">
        <v>51</v>
      </c>
      <c r="B24" s="22"/>
      <c r="C24" s="22"/>
      <c r="D24" s="2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3"/>
      <c r="R24" s="13"/>
      <c r="S24" s="13"/>
    </row>
    <row r="25" ht="14.25" customHeight="1">
      <c r="A25" s="21" t="s">
        <v>52</v>
      </c>
      <c r="B25" s="21">
        <v>1.0</v>
      </c>
      <c r="C25" s="21"/>
      <c r="D25" s="21"/>
      <c r="E25" s="21">
        <v>1.0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3"/>
      <c r="R25" s="13"/>
      <c r="S25" s="13"/>
    </row>
    <row r="26" ht="14.25" customHeight="1">
      <c r="A26" s="21" t="s">
        <v>53</v>
      </c>
      <c r="B26" s="21">
        <v>2.0</v>
      </c>
      <c r="C26" s="21"/>
      <c r="D26" s="21"/>
      <c r="E26" s="21"/>
      <c r="F26" s="21"/>
      <c r="G26" s="21">
        <v>1.0</v>
      </c>
      <c r="H26" s="21"/>
      <c r="I26" s="21"/>
      <c r="J26" s="21"/>
      <c r="K26" s="21"/>
      <c r="L26" s="21"/>
      <c r="M26" s="21"/>
      <c r="N26" s="21"/>
      <c r="O26" s="21"/>
      <c r="P26" s="21"/>
      <c r="Q26" s="13"/>
      <c r="R26" s="13"/>
      <c r="S26" s="13"/>
    </row>
    <row r="27" ht="14.25" customHeight="1">
      <c r="A27" s="21" t="s">
        <v>54</v>
      </c>
      <c r="B27" s="21"/>
      <c r="C27" s="21"/>
      <c r="D27" s="21">
        <v>1.0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>
        <v>1.0</v>
      </c>
      <c r="Q27" s="13"/>
      <c r="R27" s="13"/>
      <c r="S27" s="13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3"/>
      <c r="R28" s="13"/>
      <c r="S28" s="13"/>
    </row>
    <row r="29" ht="14.25" customHeight="1">
      <c r="A29" s="21" t="s">
        <v>56</v>
      </c>
      <c r="B29" s="21">
        <v>3.0</v>
      </c>
      <c r="C29" s="21"/>
      <c r="D29" s="21">
        <v>2.0</v>
      </c>
      <c r="E29" s="21">
        <v>1.0</v>
      </c>
      <c r="F29" s="21">
        <v>1.0</v>
      </c>
      <c r="G29" s="21">
        <v>1.0</v>
      </c>
      <c r="H29" s="21"/>
      <c r="I29" s="21"/>
      <c r="J29" s="21"/>
      <c r="K29" s="21"/>
      <c r="L29" s="21"/>
      <c r="M29" s="21"/>
      <c r="N29" s="21"/>
      <c r="O29" s="21"/>
      <c r="P29" s="21"/>
      <c r="Q29" s="13"/>
      <c r="R29" s="13"/>
      <c r="S29" s="13"/>
    </row>
    <row r="30" ht="14.25" customHeight="1">
      <c r="A30" s="21" t="s">
        <v>57</v>
      </c>
      <c r="B30" s="21"/>
      <c r="C30" s="21"/>
      <c r="D30" s="21">
        <v>1.0</v>
      </c>
      <c r="E30" s="21"/>
      <c r="F30" s="21">
        <v>1.0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3"/>
      <c r="R30" s="13"/>
      <c r="S30" s="13"/>
    </row>
    <row r="31" ht="14.25" customHeight="1">
      <c r="A31" s="21" t="s">
        <v>58</v>
      </c>
      <c r="B31" s="21"/>
      <c r="C31" s="21"/>
      <c r="D31" s="21">
        <v>1.0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3"/>
      <c r="R31" s="13"/>
      <c r="S31" s="13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>
        <v>1.0</v>
      </c>
      <c r="M32" s="21"/>
      <c r="N32" s="21"/>
      <c r="O32" s="21"/>
      <c r="P32" s="21"/>
      <c r="Q32" s="13"/>
      <c r="R32" s="13"/>
      <c r="S32" s="13"/>
    </row>
    <row r="33" ht="14.25" customHeight="1">
      <c r="A33" s="21" t="s">
        <v>60</v>
      </c>
      <c r="B33" s="21"/>
      <c r="C33" s="21"/>
      <c r="D33" s="21">
        <v>1.0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3"/>
      <c r="R33" s="13"/>
      <c r="S33" s="13"/>
    </row>
    <row r="34" ht="14.25" customHeight="1">
      <c r="A34" s="21" t="s">
        <v>61</v>
      </c>
      <c r="B34" s="21">
        <v>1.0</v>
      </c>
      <c r="C34" s="21"/>
      <c r="D34" s="21">
        <v>1.0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v>1.0</v>
      </c>
      <c r="P34" s="21"/>
      <c r="Q34" s="13"/>
      <c r="R34" s="13"/>
      <c r="S34" s="13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3"/>
      <c r="R35" s="13"/>
      <c r="S35" s="13"/>
    </row>
    <row r="36" ht="14.25" customHeight="1">
      <c r="A36" s="21" t="s">
        <v>62</v>
      </c>
      <c r="B36" s="21">
        <v>6.0</v>
      </c>
      <c r="C36" s="21"/>
      <c r="D36" s="21">
        <v>3.0</v>
      </c>
      <c r="E36" s="21"/>
      <c r="F36" s="21"/>
      <c r="G36" s="21"/>
      <c r="H36" s="21"/>
      <c r="I36" s="21">
        <v>1.0</v>
      </c>
      <c r="J36" s="21"/>
      <c r="K36" s="21"/>
      <c r="L36" s="21"/>
      <c r="M36" s="21"/>
      <c r="N36" s="21"/>
      <c r="O36" s="21"/>
      <c r="P36" s="21"/>
      <c r="Q36" s="13"/>
      <c r="R36" s="13"/>
      <c r="S36" s="13"/>
    </row>
    <row r="37" ht="14.25" customHeight="1">
      <c r="A37" s="21" t="s">
        <v>63</v>
      </c>
      <c r="B37" s="21">
        <v>1.0</v>
      </c>
      <c r="C37" s="21"/>
      <c r="D37" s="21"/>
      <c r="E37" s="21"/>
      <c r="F37" s="21">
        <v>4.0</v>
      </c>
      <c r="G37" s="21">
        <v>1.0</v>
      </c>
      <c r="H37" s="21"/>
      <c r="I37" s="21"/>
      <c r="J37" s="21"/>
      <c r="K37" s="21"/>
      <c r="L37" s="21"/>
      <c r="M37" s="21"/>
      <c r="N37" s="21"/>
      <c r="O37" s="21"/>
      <c r="P37" s="21"/>
      <c r="Q37" s="13"/>
      <c r="R37" s="13"/>
      <c r="S37" s="13"/>
    </row>
    <row r="38" ht="14.25" customHeight="1">
      <c r="A38" s="2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3"/>
      <c r="R38" s="13"/>
      <c r="S38" s="13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3"/>
      <c r="R39" s="13"/>
      <c r="S39" s="13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3"/>
      <c r="R40" s="13"/>
      <c r="S40" s="13"/>
    </row>
    <row r="41" ht="14.25" customHeight="1">
      <c r="A41" s="21" t="s">
        <v>66</v>
      </c>
      <c r="B41" s="21"/>
      <c r="C41" s="21"/>
      <c r="D41" s="21"/>
      <c r="E41" s="21"/>
      <c r="F41" s="21">
        <v>1.0</v>
      </c>
      <c r="G41" s="21"/>
      <c r="H41" s="21"/>
      <c r="I41" s="21"/>
      <c r="J41" s="21"/>
      <c r="K41" s="21"/>
      <c r="L41" s="21"/>
      <c r="M41" s="21"/>
      <c r="N41" s="21"/>
      <c r="O41" s="21"/>
      <c r="P41" s="21">
        <v>1.0</v>
      </c>
      <c r="Q41" s="13"/>
      <c r="R41" s="13"/>
      <c r="S41" s="13"/>
    </row>
    <row r="42" ht="14.25" customHeight="1">
      <c r="A42" s="21" t="s">
        <v>67</v>
      </c>
      <c r="B42" s="21"/>
      <c r="C42" s="21"/>
      <c r="D42" s="21">
        <v>8.0</v>
      </c>
      <c r="E42" s="21"/>
      <c r="F42" s="21">
        <v>1.0</v>
      </c>
      <c r="G42" s="21"/>
      <c r="H42" s="21"/>
      <c r="I42" s="21"/>
      <c r="J42" s="21"/>
      <c r="K42" s="21">
        <v>1.0</v>
      </c>
      <c r="L42" s="21"/>
      <c r="M42" s="21"/>
      <c r="N42" s="21"/>
      <c r="O42" s="21"/>
      <c r="P42" s="21"/>
      <c r="Q42" s="13"/>
      <c r="R42" s="13"/>
      <c r="S42" s="13"/>
    </row>
    <row r="43" ht="14.25" customHeight="1">
      <c r="A43" s="2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3"/>
      <c r="R43" s="13"/>
      <c r="S43" s="13"/>
    </row>
    <row r="44" ht="14.25" customHeight="1">
      <c r="A44" s="21" t="s">
        <v>69</v>
      </c>
      <c r="B44" s="21">
        <v>8.0</v>
      </c>
      <c r="C44" s="21"/>
      <c r="D44" s="21">
        <v>5.0</v>
      </c>
      <c r="E44" s="21">
        <v>7.0</v>
      </c>
      <c r="F44" s="21">
        <v>5.0</v>
      </c>
      <c r="G44" s="21"/>
      <c r="H44" s="21"/>
      <c r="I44" s="21">
        <v>2.0</v>
      </c>
      <c r="J44" s="21"/>
      <c r="K44" s="21"/>
      <c r="L44" s="21"/>
      <c r="M44" s="21"/>
      <c r="N44" s="21"/>
      <c r="O44" s="21"/>
      <c r="P44" s="21">
        <v>1.0</v>
      </c>
      <c r="Q44" s="13"/>
      <c r="R44" s="13"/>
      <c r="S44" s="13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13"/>
      <c r="R45" s="13"/>
      <c r="S45" s="13"/>
    </row>
    <row r="46" ht="14.25" customHeight="1">
      <c r="A46" s="4" t="s">
        <v>14</v>
      </c>
      <c r="B46" s="4">
        <f>SUM(B19:B45)</f>
        <v>23</v>
      </c>
      <c r="C46" s="4"/>
      <c r="D46" s="4">
        <f t="shared" ref="D46:P46" si="5">SUM(D19:D45)</f>
        <v>23</v>
      </c>
      <c r="E46" s="4">
        <f t="shared" si="5"/>
        <v>9</v>
      </c>
      <c r="F46" s="4">
        <f t="shared" si="5"/>
        <v>13</v>
      </c>
      <c r="G46" s="4">
        <f t="shared" si="5"/>
        <v>3</v>
      </c>
      <c r="H46" s="4">
        <f t="shared" si="5"/>
        <v>0</v>
      </c>
      <c r="I46" s="4">
        <f t="shared" si="5"/>
        <v>3</v>
      </c>
      <c r="J46" s="4">
        <f t="shared" si="5"/>
        <v>0</v>
      </c>
      <c r="K46" s="4">
        <f t="shared" si="5"/>
        <v>1</v>
      </c>
      <c r="L46" s="4">
        <f t="shared" si="5"/>
        <v>1</v>
      </c>
      <c r="M46" s="4">
        <f t="shared" si="5"/>
        <v>0</v>
      </c>
      <c r="N46" s="4">
        <f t="shared" si="5"/>
        <v>0</v>
      </c>
      <c r="O46" s="4">
        <f t="shared" si="5"/>
        <v>1</v>
      </c>
      <c r="P46" s="4">
        <f t="shared" si="5"/>
        <v>3</v>
      </c>
      <c r="Q46" s="13">
        <f>SUM(B46:P46)</f>
        <v>80</v>
      </c>
      <c r="R46" s="13"/>
      <c r="S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18:P18"/>
  </mergeCells>
  <printOptions/>
  <pageMargins bottom="0.787401575" footer="0.0" header="0.0" left="0.511811024" right="0.511811024" top="0.7874015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1.43"/>
    <col customWidth="1" min="4" max="7" width="8.71"/>
    <col customWidth="1" min="8" max="8" width="12.29"/>
    <col customWidth="1" min="9" max="9" width="11.29"/>
    <col customWidth="1" min="10" max="10" width="9.14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7" width="8.71"/>
    <col customWidth="1" min="18" max="18" width="10.57"/>
    <col customWidth="1" min="19" max="20" width="8.71"/>
    <col customWidth="1" min="21" max="21" width="14.86"/>
    <col customWidth="1" min="22" max="26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4" t="s">
        <v>112</v>
      </c>
      <c r="P2" s="4" t="s">
        <v>113</v>
      </c>
      <c r="Q2" s="4" t="s">
        <v>124</v>
      </c>
      <c r="R2" s="5" t="s">
        <v>14</v>
      </c>
      <c r="S2" s="6"/>
      <c r="T2" s="46"/>
    </row>
    <row r="3" ht="14.25" customHeight="1">
      <c r="A3" s="27" t="s">
        <v>21</v>
      </c>
      <c r="B3" s="21"/>
      <c r="C3" s="8"/>
      <c r="D3" s="8">
        <v>1.0</v>
      </c>
      <c r="E3" s="4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>
        <f t="shared" ref="R3:R12" si="1">SUM(B3:Q3)</f>
        <v>1</v>
      </c>
      <c r="S3" s="10">
        <f t="shared" ref="S3:S13" si="2">R3/$R$13</f>
        <v>0.008928571429</v>
      </c>
      <c r="T3" s="47"/>
      <c r="U3" s="38" t="s">
        <v>116</v>
      </c>
      <c r="V3" s="48">
        <f>SUM(D13:O13)+Q13</f>
        <v>72</v>
      </c>
    </row>
    <row r="4" ht="14.25" customHeight="1">
      <c r="A4" s="7" t="s">
        <v>127</v>
      </c>
      <c r="B4" s="41"/>
      <c r="C4" s="24">
        <v>1.0</v>
      </c>
      <c r="D4" s="24">
        <v>8.0</v>
      </c>
      <c r="E4" s="8"/>
      <c r="F4" s="42"/>
      <c r="G4" s="8"/>
      <c r="H4" s="8"/>
      <c r="I4" s="8"/>
      <c r="J4" s="8"/>
      <c r="K4" s="8"/>
      <c r="L4" s="8"/>
      <c r="M4" s="8">
        <v>2.0</v>
      </c>
      <c r="N4" s="8"/>
      <c r="O4" s="8"/>
      <c r="P4" s="8"/>
      <c r="Q4" s="8"/>
      <c r="R4" s="9">
        <f t="shared" si="1"/>
        <v>11</v>
      </c>
      <c r="S4" s="10">
        <f t="shared" si="2"/>
        <v>0.09821428571</v>
      </c>
      <c r="T4" s="47"/>
      <c r="U4" s="38" t="s">
        <v>129</v>
      </c>
      <c r="V4" s="48">
        <f>P13</f>
        <v>0</v>
      </c>
    </row>
    <row r="5" ht="14.25" customHeight="1">
      <c r="A5" s="7" t="s">
        <v>28</v>
      </c>
      <c r="B5" s="21"/>
      <c r="C5" s="8"/>
      <c r="D5" s="8">
        <v>13.0</v>
      </c>
      <c r="F5" s="8">
        <v>1.0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>
        <f t="shared" si="1"/>
        <v>14</v>
      </c>
      <c r="S5" s="10">
        <f t="shared" si="2"/>
        <v>0.125</v>
      </c>
      <c r="T5" s="47"/>
      <c r="U5" s="38" t="s">
        <v>128</v>
      </c>
      <c r="V5" s="48">
        <f>B13</f>
        <v>39</v>
      </c>
    </row>
    <row r="6" ht="14.25" customHeight="1">
      <c r="A6" s="7" t="s">
        <v>33</v>
      </c>
      <c r="B6" s="21"/>
      <c r="C6" s="8"/>
      <c r="D6" s="8">
        <v>3.0</v>
      </c>
      <c r="E6" s="8"/>
      <c r="F6" s="8"/>
      <c r="G6" s="8"/>
      <c r="H6" s="8"/>
      <c r="I6" s="8"/>
      <c r="J6" s="8">
        <v>9.0</v>
      </c>
      <c r="K6" s="8"/>
      <c r="L6" s="8"/>
      <c r="M6" s="8">
        <v>1.0</v>
      </c>
      <c r="N6" s="8"/>
      <c r="O6" s="8"/>
      <c r="P6" s="8"/>
      <c r="Q6" s="8"/>
      <c r="R6" s="9">
        <f t="shared" si="1"/>
        <v>13</v>
      </c>
      <c r="S6" s="10">
        <f t="shared" si="2"/>
        <v>0.1160714286</v>
      </c>
      <c r="T6" s="47"/>
      <c r="U6" s="38" t="s">
        <v>136</v>
      </c>
      <c r="V6" s="48">
        <f>C13</f>
        <v>1</v>
      </c>
    </row>
    <row r="7" ht="14.25" customHeight="1">
      <c r="A7" s="7" t="s">
        <v>125</v>
      </c>
      <c r="B7" s="21"/>
      <c r="C7" s="8"/>
      <c r="D7" s="8">
        <v>13.0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>
        <f t="shared" si="1"/>
        <v>13</v>
      </c>
      <c r="S7" s="10">
        <f t="shared" si="2"/>
        <v>0.1160714286</v>
      </c>
      <c r="T7" s="47"/>
      <c r="V7" s="49">
        <f>SUM(V3:V6)</f>
        <v>112</v>
      </c>
    </row>
    <row r="8" ht="14.25" customHeight="1">
      <c r="A8" s="27" t="s">
        <v>23</v>
      </c>
      <c r="B8" s="21"/>
      <c r="C8" s="8"/>
      <c r="D8" s="8">
        <v>6.0</v>
      </c>
      <c r="E8" s="8"/>
      <c r="F8" s="8"/>
      <c r="G8" s="8"/>
      <c r="H8" s="8"/>
      <c r="I8" s="8"/>
      <c r="J8" s="8"/>
      <c r="K8" s="8"/>
      <c r="L8" s="8"/>
      <c r="M8" s="8">
        <v>2.0</v>
      </c>
      <c r="N8" s="8"/>
      <c r="O8" s="8"/>
      <c r="P8" s="8"/>
      <c r="Q8" s="8"/>
      <c r="R8" s="9">
        <f t="shared" si="1"/>
        <v>8</v>
      </c>
      <c r="S8" s="10">
        <f t="shared" si="2"/>
        <v>0.07142857143</v>
      </c>
      <c r="T8" s="47"/>
    </row>
    <row r="9" ht="14.25" customHeight="1">
      <c r="A9" s="7" t="s">
        <v>118</v>
      </c>
      <c r="B9" s="21">
        <v>39.0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>
        <f t="shared" si="1"/>
        <v>39</v>
      </c>
      <c r="S9" s="10">
        <f t="shared" si="2"/>
        <v>0.3482142857</v>
      </c>
      <c r="T9" s="47"/>
    </row>
    <row r="10" ht="14.25" customHeight="1">
      <c r="A10" s="27" t="s">
        <v>25</v>
      </c>
      <c r="B10" s="2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>
        <f t="shared" si="1"/>
        <v>0</v>
      </c>
      <c r="S10" s="10">
        <f t="shared" si="2"/>
        <v>0</v>
      </c>
      <c r="T10" s="47"/>
    </row>
    <row r="11" ht="14.25" customHeight="1">
      <c r="A11" s="7" t="s">
        <v>29</v>
      </c>
      <c r="B11" s="21"/>
      <c r="C11" s="8"/>
      <c r="D11" s="8">
        <v>7.0</v>
      </c>
      <c r="E11" s="8"/>
      <c r="F11" s="8"/>
      <c r="G11" s="8"/>
      <c r="H11" s="8"/>
      <c r="I11" s="8"/>
      <c r="J11" s="8"/>
      <c r="K11" s="8"/>
      <c r="L11" s="8"/>
      <c r="M11" s="8">
        <v>5.0</v>
      </c>
      <c r="N11" s="8">
        <v>1.0</v>
      </c>
      <c r="O11" s="8"/>
      <c r="P11" s="8"/>
      <c r="Q11" s="8"/>
      <c r="R11" s="9">
        <f t="shared" si="1"/>
        <v>13</v>
      </c>
      <c r="S11" s="10">
        <f t="shared" si="2"/>
        <v>0.1160714286</v>
      </c>
      <c r="T11" s="47"/>
    </row>
    <row r="12" ht="14.25" customHeight="1">
      <c r="A12" s="28" t="s">
        <v>19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>
        <f t="shared" si="1"/>
        <v>0</v>
      </c>
      <c r="S12" s="31">
        <f t="shared" si="2"/>
        <v>0</v>
      </c>
      <c r="T12" s="47"/>
    </row>
    <row r="13" ht="14.25" customHeight="1">
      <c r="A13" s="4" t="s">
        <v>34</v>
      </c>
      <c r="B13" s="11">
        <f t="shared" ref="B13:R13" si="3">SUM(B3:B12)</f>
        <v>39</v>
      </c>
      <c r="C13" s="11">
        <f t="shared" si="3"/>
        <v>1</v>
      </c>
      <c r="D13" s="11">
        <f t="shared" si="3"/>
        <v>51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9</v>
      </c>
      <c r="K13" s="11">
        <f t="shared" si="3"/>
        <v>0</v>
      </c>
      <c r="L13" s="11">
        <f t="shared" si="3"/>
        <v>0</v>
      </c>
      <c r="M13" s="11">
        <f t="shared" si="3"/>
        <v>10</v>
      </c>
      <c r="N13" s="11">
        <f t="shared" si="3"/>
        <v>1</v>
      </c>
      <c r="O13" s="11">
        <f t="shared" si="3"/>
        <v>0</v>
      </c>
      <c r="P13" s="11">
        <f t="shared" si="3"/>
        <v>0</v>
      </c>
      <c r="Q13" s="11">
        <f t="shared" si="3"/>
        <v>0</v>
      </c>
      <c r="R13" s="11">
        <f t="shared" si="3"/>
        <v>112</v>
      </c>
      <c r="S13" s="6">
        <f t="shared" si="2"/>
        <v>1</v>
      </c>
      <c r="T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ht="38.25" customHeight="1">
      <c r="A16" s="4" t="s">
        <v>35</v>
      </c>
      <c r="B16" s="4" t="s">
        <v>130</v>
      </c>
      <c r="C16" s="4" t="s">
        <v>137</v>
      </c>
      <c r="D16" s="4" t="s">
        <v>36</v>
      </c>
      <c r="E16" s="4" t="s">
        <v>37</v>
      </c>
      <c r="F16" s="4" t="s">
        <v>38</v>
      </c>
      <c r="G16" s="4" t="s">
        <v>39</v>
      </c>
      <c r="H16" s="15" t="s">
        <v>40</v>
      </c>
      <c r="I16" s="4" t="s">
        <v>41</v>
      </c>
      <c r="J16" s="15" t="s">
        <v>99</v>
      </c>
      <c r="K16" s="15" t="s">
        <v>43</v>
      </c>
      <c r="L16" s="15" t="s">
        <v>44</v>
      </c>
      <c r="M16" s="15" t="s">
        <v>45</v>
      </c>
      <c r="N16" s="15" t="s">
        <v>46</v>
      </c>
      <c r="O16" s="15" t="s">
        <v>117</v>
      </c>
      <c r="P16" s="4" t="s">
        <v>47</v>
      </c>
      <c r="Q16" s="13"/>
      <c r="R16" s="13"/>
    </row>
    <row r="17" ht="14.25" customHeight="1">
      <c r="A17" s="16" t="s">
        <v>14</v>
      </c>
      <c r="B17" s="17">
        <f t="shared" ref="B17:P17" si="4">B46</f>
        <v>39</v>
      </c>
      <c r="C17" s="17">
        <f t="shared" si="4"/>
        <v>1</v>
      </c>
      <c r="D17" s="17">
        <f t="shared" si="4"/>
        <v>19</v>
      </c>
      <c r="E17" s="17">
        <f t="shared" si="4"/>
        <v>10</v>
      </c>
      <c r="F17" s="17">
        <f t="shared" si="4"/>
        <v>18</v>
      </c>
      <c r="G17" s="17">
        <f t="shared" si="4"/>
        <v>6</v>
      </c>
      <c r="H17" s="25">
        <f t="shared" si="4"/>
        <v>0</v>
      </c>
      <c r="I17" s="17">
        <f t="shared" si="4"/>
        <v>5</v>
      </c>
      <c r="J17" s="17">
        <f t="shared" si="4"/>
        <v>0</v>
      </c>
      <c r="K17" s="25">
        <f t="shared" si="4"/>
        <v>0</v>
      </c>
      <c r="L17" s="25">
        <f t="shared" si="4"/>
        <v>3</v>
      </c>
      <c r="M17" s="25">
        <f t="shared" si="4"/>
        <v>0</v>
      </c>
      <c r="N17" s="25">
        <f t="shared" si="4"/>
        <v>1</v>
      </c>
      <c r="O17" s="25">
        <f t="shared" si="4"/>
        <v>0</v>
      </c>
      <c r="P17" s="17">
        <f t="shared" si="4"/>
        <v>10</v>
      </c>
      <c r="Q17" s="13"/>
      <c r="R17" s="13"/>
    </row>
    <row r="18" ht="14.25" customHeight="1">
      <c r="A18" s="51" t="s">
        <v>48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  <c r="Q18" s="13"/>
      <c r="R18" s="13"/>
    </row>
    <row r="19" ht="14.25" customHeight="1">
      <c r="A19" s="4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3"/>
      <c r="R19" s="13"/>
    </row>
    <row r="20" ht="14.25" customHeight="1">
      <c r="A20" s="41" t="s">
        <v>49</v>
      </c>
      <c r="B20" s="21"/>
      <c r="C20" s="21"/>
      <c r="D20" s="21">
        <v>1.0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3"/>
      <c r="R20" s="13"/>
    </row>
    <row r="21" ht="14.25" customHeight="1">
      <c r="A21" s="4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3"/>
      <c r="R21" s="13"/>
    </row>
    <row r="22" ht="14.25" customHeight="1">
      <c r="A22" s="4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3"/>
      <c r="R22" s="13"/>
    </row>
    <row r="23" ht="14.25" customHeight="1">
      <c r="A23" s="4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>
        <v>1.0</v>
      </c>
      <c r="Q23" s="13"/>
      <c r="R23" s="13"/>
    </row>
    <row r="24" ht="14.25" customHeight="1">
      <c r="A24" s="41" t="s">
        <v>51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3"/>
      <c r="R24" s="13"/>
    </row>
    <row r="25" ht="14.25" customHeight="1">
      <c r="A25" s="41" t="s">
        <v>52</v>
      </c>
      <c r="B25" s="21">
        <v>2.0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3"/>
      <c r="R25" s="13"/>
    </row>
    <row r="26" ht="14.25" customHeight="1">
      <c r="A26" s="4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13"/>
      <c r="R26" s="13"/>
    </row>
    <row r="27" ht="14.25" customHeight="1">
      <c r="A27" s="41" t="s">
        <v>54</v>
      </c>
      <c r="B27" s="21"/>
      <c r="C27" s="21"/>
      <c r="D27" s="21"/>
      <c r="E27" s="21"/>
      <c r="F27" s="21"/>
      <c r="G27" s="21"/>
      <c r="H27" s="21"/>
      <c r="I27" s="21">
        <v>1.0</v>
      </c>
      <c r="J27" s="21"/>
      <c r="K27" s="21"/>
      <c r="L27" s="21"/>
      <c r="M27" s="21"/>
      <c r="N27" s="21"/>
      <c r="O27" s="21"/>
      <c r="P27" s="21"/>
      <c r="Q27" s="13"/>
      <c r="R27" s="13"/>
    </row>
    <row r="28" ht="14.25" customHeight="1">
      <c r="A28" s="4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3"/>
      <c r="R28" s="13"/>
    </row>
    <row r="29" ht="14.25" customHeight="1">
      <c r="A29" s="41" t="s">
        <v>56</v>
      </c>
      <c r="B29" s="21">
        <v>2.0</v>
      </c>
      <c r="C29" s="21"/>
      <c r="D29" s="21">
        <v>2.0</v>
      </c>
      <c r="E29" s="21">
        <v>2.0</v>
      </c>
      <c r="F29" s="21"/>
      <c r="G29" s="21">
        <v>1.0</v>
      </c>
      <c r="H29" s="21"/>
      <c r="I29" s="21"/>
      <c r="J29" s="21"/>
      <c r="K29" s="21"/>
      <c r="L29" s="21">
        <v>1.0</v>
      </c>
      <c r="M29" s="21"/>
      <c r="N29" s="21"/>
      <c r="O29" s="21"/>
      <c r="P29" s="21"/>
      <c r="Q29" s="13"/>
      <c r="R29" s="13"/>
    </row>
    <row r="30" ht="14.25" customHeight="1">
      <c r="A30" s="41" t="s">
        <v>57</v>
      </c>
      <c r="B30" s="21"/>
      <c r="C30" s="21"/>
      <c r="D30" s="21">
        <v>1.0</v>
      </c>
      <c r="E30" s="21"/>
      <c r="F30" s="21">
        <v>3.0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3"/>
      <c r="R30" s="13"/>
    </row>
    <row r="31" ht="14.25" customHeight="1">
      <c r="A31" s="4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3"/>
      <c r="R31" s="13"/>
    </row>
    <row r="32" ht="14.25" customHeight="1">
      <c r="A32" s="4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3"/>
      <c r="R32" s="13"/>
    </row>
    <row r="33" ht="14.25" customHeight="1">
      <c r="A33" s="41" t="s">
        <v>60</v>
      </c>
      <c r="B33" s="21">
        <v>2.0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3"/>
      <c r="R33" s="13"/>
    </row>
    <row r="34" ht="14.25" customHeight="1">
      <c r="A34" s="41" t="s">
        <v>61</v>
      </c>
      <c r="B34" s="21">
        <v>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13"/>
      <c r="R34" s="13"/>
    </row>
    <row r="35" ht="14.25" customHeight="1">
      <c r="A35" s="4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3"/>
      <c r="R35" s="13"/>
    </row>
    <row r="36" ht="14.25" customHeight="1">
      <c r="A36" s="41" t="s">
        <v>62</v>
      </c>
      <c r="B36" s="21">
        <v>5.0</v>
      </c>
      <c r="C36" s="21"/>
      <c r="D36" s="21">
        <v>1.0</v>
      </c>
      <c r="E36" s="21">
        <v>2.0</v>
      </c>
      <c r="F36" s="21">
        <v>2.0</v>
      </c>
      <c r="G36" s="21">
        <v>1.0</v>
      </c>
      <c r="H36" s="21"/>
      <c r="I36" s="21">
        <v>2.0</v>
      </c>
      <c r="J36" s="21"/>
      <c r="K36" s="21"/>
      <c r="L36" s="21"/>
      <c r="M36" s="21"/>
      <c r="N36" s="21">
        <v>1.0</v>
      </c>
      <c r="O36" s="21"/>
      <c r="P36" s="21">
        <v>1.0</v>
      </c>
      <c r="Q36" s="13"/>
      <c r="R36" s="13"/>
    </row>
    <row r="37" ht="14.25" customHeight="1">
      <c r="A37" s="41" t="s">
        <v>63</v>
      </c>
      <c r="B37" s="21">
        <v>1.0</v>
      </c>
      <c r="C37" s="21">
        <v>1.0</v>
      </c>
      <c r="D37" s="21">
        <v>1.0</v>
      </c>
      <c r="E37" s="21"/>
      <c r="F37" s="21">
        <v>3.0</v>
      </c>
      <c r="G37" s="21">
        <v>2.0</v>
      </c>
      <c r="H37" s="21"/>
      <c r="I37" s="21"/>
      <c r="J37" s="21"/>
      <c r="K37" s="21"/>
      <c r="L37" s="21"/>
      <c r="M37" s="21"/>
      <c r="N37" s="21"/>
      <c r="O37" s="21"/>
      <c r="P37" s="21"/>
      <c r="Q37" s="13"/>
      <c r="R37" s="13"/>
    </row>
    <row r="38" ht="14.25" customHeight="1">
      <c r="A38" s="4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3"/>
      <c r="R38" s="13"/>
    </row>
    <row r="39" ht="14.25" customHeight="1">
      <c r="A39" s="4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3"/>
      <c r="R39" s="13"/>
    </row>
    <row r="40" ht="14.25" customHeight="1">
      <c r="A40" s="4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3"/>
      <c r="R40" s="13"/>
    </row>
    <row r="41" ht="14.25" customHeight="1">
      <c r="A41" s="41" t="s">
        <v>66</v>
      </c>
      <c r="B41" s="21">
        <v>2.0</v>
      </c>
      <c r="C41" s="21"/>
      <c r="D41" s="21">
        <v>1.0</v>
      </c>
      <c r="E41" s="21">
        <v>1.0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>
        <v>1.0</v>
      </c>
      <c r="Q41" s="13"/>
      <c r="R41" s="13"/>
    </row>
    <row r="42" ht="14.25" customHeight="1">
      <c r="A42" s="41" t="s">
        <v>67</v>
      </c>
      <c r="B42" s="21">
        <v>1.0</v>
      </c>
      <c r="C42" s="21"/>
      <c r="D42" s="21">
        <v>4.0</v>
      </c>
      <c r="E42" s="21">
        <v>1.0</v>
      </c>
      <c r="F42" s="21">
        <v>2.0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13"/>
      <c r="R42" s="13"/>
    </row>
    <row r="43" ht="14.25" customHeight="1">
      <c r="A43" s="4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3"/>
      <c r="R43" s="13"/>
    </row>
    <row r="44" ht="14.25" customHeight="1">
      <c r="A44" s="41" t="s">
        <v>69</v>
      </c>
      <c r="B44" s="21">
        <v>19.0</v>
      </c>
      <c r="C44" s="21"/>
      <c r="D44" s="21">
        <v>8.0</v>
      </c>
      <c r="E44" s="21">
        <v>4.0</v>
      </c>
      <c r="F44" s="21">
        <v>8.0</v>
      </c>
      <c r="G44" s="21">
        <v>2.0</v>
      </c>
      <c r="H44" s="21"/>
      <c r="I44" s="21">
        <v>1.0</v>
      </c>
      <c r="J44" s="21"/>
      <c r="K44" s="21"/>
      <c r="L44" s="21">
        <v>2.0</v>
      </c>
      <c r="M44" s="21"/>
      <c r="N44" s="21"/>
      <c r="O44" s="21"/>
      <c r="P44" s="21">
        <v>7.0</v>
      </c>
      <c r="Q44" s="13"/>
      <c r="R44" s="13"/>
    </row>
    <row r="45" ht="14.25" customHeight="1">
      <c r="A45" s="41" t="s">
        <v>80</v>
      </c>
      <c r="B45" s="21"/>
      <c r="C45" s="21"/>
      <c r="D45" s="21"/>
      <c r="E45" s="21"/>
      <c r="F45" s="21"/>
      <c r="G45" s="21"/>
      <c r="H45" s="21"/>
      <c r="I45" s="21">
        <v>1.0</v>
      </c>
      <c r="J45" s="21"/>
      <c r="K45" s="21"/>
      <c r="L45" s="21"/>
      <c r="M45" s="21"/>
      <c r="N45" s="21"/>
      <c r="O45" s="21"/>
      <c r="P45" s="21"/>
      <c r="Q45" s="13"/>
      <c r="R45" s="13"/>
    </row>
    <row r="46" ht="14.25" customHeight="1">
      <c r="A46" s="4" t="s">
        <v>14</v>
      </c>
      <c r="B46" s="54">
        <f t="shared" ref="B46:P46" si="5">SUM(B19:B45)</f>
        <v>39</v>
      </c>
      <c r="C46" s="54">
        <f t="shared" si="5"/>
        <v>1</v>
      </c>
      <c r="D46" s="54">
        <f t="shared" si="5"/>
        <v>19</v>
      </c>
      <c r="E46" s="54">
        <f t="shared" si="5"/>
        <v>10</v>
      </c>
      <c r="F46" s="54">
        <f t="shared" si="5"/>
        <v>18</v>
      </c>
      <c r="G46" s="54">
        <f t="shared" si="5"/>
        <v>6</v>
      </c>
      <c r="H46" s="54">
        <f t="shared" si="5"/>
        <v>0</v>
      </c>
      <c r="I46" s="54">
        <f t="shared" si="5"/>
        <v>5</v>
      </c>
      <c r="J46" s="54">
        <f t="shared" si="5"/>
        <v>0</v>
      </c>
      <c r="K46" s="54">
        <f t="shared" si="5"/>
        <v>0</v>
      </c>
      <c r="L46" s="54">
        <f t="shared" si="5"/>
        <v>3</v>
      </c>
      <c r="M46" s="54">
        <f t="shared" si="5"/>
        <v>0</v>
      </c>
      <c r="N46" s="54">
        <f t="shared" si="5"/>
        <v>1</v>
      </c>
      <c r="O46" s="54">
        <f t="shared" si="5"/>
        <v>0</v>
      </c>
      <c r="P46" s="54">
        <f t="shared" si="5"/>
        <v>10</v>
      </c>
      <c r="Q46" s="13"/>
      <c r="R46" s="13">
        <f>SUM(B46:P46)</f>
        <v>112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18:P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3.57"/>
    <col customWidth="1" min="4" max="7" width="8.71"/>
    <col customWidth="1" min="8" max="8" width="12.29"/>
    <col customWidth="1" min="9" max="9" width="11.29"/>
    <col customWidth="1" min="10" max="10" width="11.71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6" width="8.14"/>
    <col customWidth="1" min="17" max="17" width="12.43"/>
    <col customWidth="1" min="18" max="18" width="12.14"/>
    <col customWidth="1" min="19" max="19" width="10.57"/>
    <col customWidth="1" min="20" max="21" width="8.71"/>
    <col customWidth="1" min="22" max="22" width="14.86"/>
    <col customWidth="1" min="23" max="23" width="11.71"/>
    <col customWidth="1" min="24" max="26" width="8.71"/>
  </cols>
  <sheetData>
    <row r="1" ht="14.25" customHeight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8.0</v>
      </c>
      <c r="E3" s="40"/>
      <c r="F3" s="8"/>
      <c r="G3" s="8"/>
      <c r="H3" s="8"/>
      <c r="I3" s="8"/>
      <c r="J3" s="8"/>
      <c r="K3" s="8"/>
      <c r="L3" s="8"/>
      <c r="M3" s="8">
        <v>1.0</v>
      </c>
      <c r="N3" s="24"/>
      <c r="O3" s="56"/>
      <c r="P3" s="42"/>
      <c r="Q3" s="8"/>
      <c r="R3" s="8"/>
      <c r="S3" s="8"/>
      <c r="T3" s="9">
        <f t="shared" ref="T3:T12" si="1">SUM(B3:S3)</f>
        <v>9</v>
      </c>
      <c r="U3" s="10">
        <f t="shared" ref="U3:U13" si="2">T3/$T$13</f>
        <v>0.07894736842</v>
      </c>
      <c r="V3" s="47"/>
      <c r="W3" s="38" t="s">
        <v>116</v>
      </c>
      <c r="X3" s="48">
        <f>SUM(D13:N13)+P13+R13+S13</f>
        <v>67</v>
      </c>
    </row>
    <row r="4" ht="14.25" customHeight="1">
      <c r="A4" s="7" t="s">
        <v>127</v>
      </c>
      <c r="B4" s="41"/>
      <c r="C4" s="24">
        <v>1.0</v>
      </c>
      <c r="D4" s="24">
        <v>8.0</v>
      </c>
      <c r="E4" s="8"/>
      <c r="F4" s="42"/>
      <c r="G4" s="8"/>
      <c r="H4" s="8"/>
      <c r="I4" s="8"/>
      <c r="J4" s="8"/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9</v>
      </c>
      <c r="U4" s="10">
        <f t="shared" si="2"/>
        <v>0.07894736842</v>
      </c>
      <c r="V4" s="47"/>
      <c r="W4" s="38" t="s">
        <v>129</v>
      </c>
      <c r="X4" s="48">
        <f>O13+Q13</f>
        <v>4</v>
      </c>
    </row>
    <row r="5" ht="14.25" customHeight="1">
      <c r="A5" s="7" t="s">
        <v>28</v>
      </c>
      <c r="B5" s="21"/>
      <c r="C5" s="8"/>
      <c r="D5" s="8">
        <v>9.0</v>
      </c>
      <c r="F5" s="8"/>
      <c r="G5" s="8"/>
      <c r="H5" s="8"/>
      <c r="I5" s="8"/>
      <c r="J5" s="8"/>
      <c r="K5" s="8"/>
      <c r="L5" s="8"/>
      <c r="M5" s="8"/>
      <c r="N5" s="24"/>
      <c r="O5" s="56"/>
      <c r="P5" s="42"/>
      <c r="Q5" s="8"/>
      <c r="R5" s="8"/>
      <c r="S5" s="8"/>
      <c r="T5" s="9">
        <f t="shared" si="1"/>
        <v>9</v>
      </c>
      <c r="U5" s="10">
        <f t="shared" si="2"/>
        <v>0.07894736842</v>
      </c>
      <c r="V5" s="47"/>
      <c r="W5" s="38" t="s">
        <v>128</v>
      </c>
      <c r="X5" s="48">
        <f>B13</f>
        <v>42</v>
      </c>
    </row>
    <row r="6" ht="14.25" customHeight="1">
      <c r="A6" s="7" t="s">
        <v>33</v>
      </c>
      <c r="B6" s="21"/>
      <c r="C6" s="8"/>
      <c r="D6" s="8">
        <v>1.0</v>
      </c>
      <c r="E6" s="8"/>
      <c r="F6" s="8"/>
      <c r="G6" s="8"/>
      <c r="H6" s="8"/>
      <c r="I6" s="8"/>
      <c r="J6" s="8">
        <v>5.0</v>
      </c>
      <c r="K6" s="8"/>
      <c r="L6" s="8"/>
      <c r="M6" s="8">
        <v>2.0</v>
      </c>
      <c r="N6" s="24">
        <v>1.0</v>
      </c>
      <c r="O6" s="57"/>
      <c r="P6" s="42"/>
      <c r="Q6" s="8"/>
      <c r="R6" s="8"/>
      <c r="S6" s="8"/>
      <c r="T6" s="9">
        <f t="shared" si="1"/>
        <v>9</v>
      </c>
      <c r="U6" s="10">
        <f t="shared" si="2"/>
        <v>0.07894736842</v>
      </c>
      <c r="V6" s="47"/>
      <c r="W6" s="38" t="s">
        <v>136</v>
      </c>
      <c r="X6" s="48">
        <f>C13</f>
        <v>1</v>
      </c>
    </row>
    <row r="7" ht="14.25" customHeight="1">
      <c r="A7" s="7" t="s">
        <v>125</v>
      </c>
      <c r="B7" s="21"/>
      <c r="C7" s="8"/>
      <c r="D7" s="8">
        <v>9.0</v>
      </c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9</v>
      </c>
      <c r="U7" s="10">
        <f t="shared" si="2"/>
        <v>0.07894736842</v>
      </c>
      <c r="V7" s="47"/>
      <c r="X7" s="58">
        <f>SUM(X3:X6)</f>
        <v>114</v>
      </c>
    </row>
    <row r="8" ht="14.25" customHeight="1">
      <c r="A8" s="27" t="s">
        <v>23</v>
      </c>
      <c r="B8" s="21"/>
      <c r="C8" s="8"/>
      <c r="D8" s="8">
        <v>6.0</v>
      </c>
      <c r="E8" s="8"/>
      <c r="F8" s="8">
        <v>2.0</v>
      </c>
      <c r="G8" s="8"/>
      <c r="H8" s="8"/>
      <c r="I8" s="8"/>
      <c r="J8" s="8">
        <v>1.0</v>
      </c>
      <c r="K8" s="8"/>
      <c r="L8" s="8"/>
      <c r="M8" s="8"/>
      <c r="N8" s="24"/>
      <c r="O8" s="56"/>
      <c r="P8" s="42"/>
      <c r="Q8" s="8"/>
      <c r="R8" s="8"/>
      <c r="S8" s="8"/>
      <c r="T8" s="9">
        <f t="shared" si="1"/>
        <v>9</v>
      </c>
      <c r="U8" s="10">
        <f t="shared" si="2"/>
        <v>0.07894736842</v>
      </c>
      <c r="V8" s="47"/>
    </row>
    <row r="9" ht="14.25" customHeight="1">
      <c r="A9" s="7" t="s">
        <v>118</v>
      </c>
      <c r="B9" s="21">
        <v>42.0</v>
      </c>
      <c r="C9" s="8"/>
      <c r="D9" s="8">
        <v>1.0</v>
      </c>
      <c r="E9" s="8"/>
      <c r="F9" s="8"/>
      <c r="G9" s="8"/>
      <c r="H9" s="8"/>
      <c r="I9" s="8"/>
      <c r="J9" s="8"/>
      <c r="K9" s="8"/>
      <c r="L9" s="8"/>
      <c r="M9" s="8"/>
      <c r="N9" s="24"/>
      <c r="O9" s="56"/>
      <c r="P9" s="42"/>
      <c r="Q9" s="8"/>
      <c r="R9" s="8"/>
      <c r="S9" s="8"/>
      <c r="T9" s="9">
        <f t="shared" si="1"/>
        <v>43</v>
      </c>
      <c r="U9" s="10">
        <f t="shared" si="2"/>
        <v>0.3771929825</v>
      </c>
      <c r="V9" s="47"/>
    </row>
    <row r="10" ht="14.25" customHeight="1">
      <c r="A10" s="27" t="s">
        <v>25</v>
      </c>
      <c r="B10" s="21"/>
      <c r="C10" s="8"/>
      <c r="D10" s="8">
        <v>4.0</v>
      </c>
      <c r="E10" s="8"/>
      <c r="F10" s="8"/>
      <c r="G10" s="8"/>
      <c r="H10" s="8"/>
      <c r="I10" s="8"/>
      <c r="J10" s="8"/>
      <c r="K10" s="8"/>
      <c r="L10" s="8"/>
      <c r="M10" s="8"/>
      <c r="N10" s="24"/>
      <c r="O10" s="57">
        <v>1.0</v>
      </c>
      <c r="P10" s="42"/>
      <c r="Q10" s="8">
        <v>3.0</v>
      </c>
      <c r="R10" s="8">
        <v>1.0</v>
      </c>
      <c r="S10" s="8"/>
      <c r="T10" s="9">
        <f t="shared" si="1"/>
        <v>9</v>
      </c>
      <c r="U10" s="10">
        <f t="shared" si="2"/>
        <v>0.07894736842</v>
      </c>
      <c r="V10" s="47"/>
    </row>
    <row r="11" ht="14.25" customHeight="1">
      <c r="A11" s="7" t="s">
        <v>29</v>
      </c>
      <c r="B11" s="21"/>
      <c r="C11" s="8"/>
      <c r="D11" s="8">
        <v>7.0</v>
      </c>
      <c r="E11" s="8"/>
      <c r="F11" s="8"/>
      <c r="G11" s="8"/>
      <c r="H11" s="8"/>
      <c r="I11" s="8"/>
      <c r="J11" s="8"/>
      <c r="K11" s="8"/>
      <c r="L11" s="8"/>
      <c r="M11" s="8">
        <v>1.0</v>
      </c>
      <c r="N11" s="24"/>
      <c r="O11" s="59"/>
      <c r="P11" s="60"/>
      <c r="Q11" s="8"/>
      <c r="R11" s="8"/>
      <c r="S11" s="8"/>
      <c r="T11" s="9">
        <f t="shared" si="1"/>
        <v>8</v>
      </c>
      <c r="U11" s="10">
        <f t="shared" si="2"/>
        <v>0.0701754386</v>
      </c>
      <c r="V11" s="47"/>
    </row>
    <row r="12" ht="14.25" customHeight="1">
      <c r="A12" s="28" t="s">
        <v>19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61"/>
      <c r="O12" s="29"/>
      <c r="P12" s="29"/>
      <c r="Q12" s="62"/>
      <c r="R12" s="29"/>
      <c r="S12" s="29"/>
      <c r="T12" s="30">
        <f t="shared" si="1"/>
        <v>0</v>
      </c>
      <c r="U12" s="31">
        <f t="shared" si="2"/>
        <v>0</v>
      </c>
      <c r="V12" s="47"/>
    </row>
    <row r="13" ht="14.25" customHeight="1">
      <c r="A13" s="4" t="s">
        <v>34</v>
      </c>
      <c r="B13" s="11">
        <f t="shared" ref="B13:T13" si="3">SUM(B3:B12)</f>
        <v>42</v>
      </c>
      <c r="C13" s="11">
        <f t="shared" si="3"/>
        <v>1</v>
      </c>
      <c r="D13" s="11">
        <f t="shared" si="3"/>
        <v>53</v>
      </c>
      <c r="E13" s="11">
        <f t="shared" si="3"/>
        <v>0</v>
      </c>
      <c r="F13" s="11">
        <f t="shared" si="3"/>
        <v>2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6</v>
      </c>
      <c r="K13" s="11">
        <f t="shared" si="3"/>
        <v>0</v>
      </c>
      <c r="L13" s="11">
        <f t="shared" si="3"/>
        <v>0</v>
      </c>
      <c r="M13" s="11">
        <f t="shared" si="3"/>
        <v>4</v>
      </c>
      <c r="N13" s="5">
        <f t="shared" si="3"/>
        <v>1</v>
      </c>
      <c r="O13" s="11">
        <f t="shared" si="3"/>
        <v>1</v>
      </c>
      <c r="P13" s="11">
        <f t="shared" si="3"/>
        <v>0</v>
      </c>
      <c r="Q13" s="63">
        <f t="shared" si="3"/>
        <v>3</v>
      </c>
      <c r="R13" s="11">
        <f t="shared" si="3"/>
        <v>1</v>
      </c>
      <c r="S13" s="11">
        <f t="shared" si="3"/>
        <v>0</v>
      </c>
      <c r="T13" s="11">
        <f t="shared" si="3"/>
        <v>114</v>
      </c>
      <c r="U13" s="6">
        <f t="shared" si="2"/>
        <v>1</v>
      </c>
      <c r="V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38.25" customHeight="1">
      <c r="A16" s="4" t="s">
        <v>35</v>
      </c>
      <c r="B16" s="4" t="s">
        <v>130</v>
      </c>
      <c r="C16" s="4" t="s">
        <v>137</v>
      </c>
      <c r="D16" s="4" t="s">
        <v>36</v>
      </c>
      <c r="E16" s="4" t="s">
        <v>37</v>
      </c>
      <c r="F16" s="4" t="s">
        <v>38</v>
      </c>
      <c r="G16" s="4" t="s">
        <v>39</v>
      </c>
      <c r="H16" s="15" t="s">
        <v>40</v>
      </c>
      <c r="I16" s="4" t="s">
        <v>41</v>
      </c>
      <c r="J16" s="15" t="s">
        <v>99</v>
      </c>
      <c r="K16" s="15" t="s">
        <v>43</v>
      </c>
      <c r="L16" s="15" t="s">
        <v>44</v>
      </c>
      <c r="M16" s="15" t="s">
        <v>45</v>
      </c>
      <c r="N16" s="15" t="s">
        <v>46</v>
      </c>
      <c r="O16" s="15" t="s">
        <v>117</v>
      </c>
      <c r="P16" s="4" t="s">
        <v>47</v>
      </c>
      <c r="Q16" s="13"/>
      <c r="R16" s="13"/>
      <c r="S16" s="13"/>
    </row>
    <row r="17" ht="14.25" customHeight="1">
      <c r="A17" s="16" t="s">
        <v>14</v>
      </c>
      <c r="B17" s="17">
        <f t="shared" ref="B17:P17" si="4">B46</f>
        <v>42</v>
      </c>
      <c r="C17" s="17">
        <f t="shared" si="4"/>
        <v>1</v>
      </c>
      <c r="D17" s="17">
        <f t="shared" si="4"/>
        <v>10</v>
      </c>
      <c r="E17" s="17">
        <f t="shared" si="4"/>
        <v>8</v>
      </c>
      <c r="F17" s="17">
        <f t="shared" si="4"/>
        <v>31</v>
      </c>
      <c r="G17" s="17">
        <f t="shared" si="4"/>
        <v>7</v>
      </c>
      <c r="H17" s="25">
        <f t="shared" si="4"/>
        <v>0</v>
      </c>
      <c r="I17" s="17">
        <f t="shared" si="4"/>
        <v>2</v>
      </c>
      <c r="J17" s="17">
        <f t="shared" si="4"/>
        <v>0</v>
      </c>
      <c r="K17" s="25">
        <f t="shared" si="4"/>
        <v>0</v>
      </c>
      <c r="L17" s="25">
        <f t="shared" si="4"/>
        <v>3</v>
      </c>
      <c r="M17" s="25">
        <f t="shared" si="4"/>
        <v>0</v>
      </c>
      <c r="N17" s="25">
        <f t="shared" si="4"/>
        <v>0</v>
      </c>
      <c r="O17" s="25">
        <f t="shared" si="4"/>
        <v>3</v>
      </c>
      <c r="P17" s="17">
        <f t="shared" si="4"/>
        <v>7</v>
      </c>
      <c r="Q17" s="13"/>
      <c r="R17" s="13"/>
      <c r="S17" s="13"/>
    </row>
    <row r="18" ht="14.25" customHeight="1">
      <c r="A18" s="51" t="s">
        <v>48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  <c r="Q18" s="13"/>
      <c r="R18" s="13"/>
      <c r="S18" s="13"/>
    </row>
    <row r="19" ht="14.25" customHeight="1">
      <c r="A19" s="4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3"/>
      <c r="R19" s="13"/>
      <c r="S19" s="13"/>
    </row>
    <row r="20" ht="14.25" customHeight="1">
      <c r="A20" s="4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3"/>
      <c r="R20" s="13"/>
      <c r="S20" s="13"/>
    </row>
    <row r="21" ht="14.25" customHeight="1">
      <c r="A21" s="41" t="s">
        <v>76</v>
      </c>
      <c r="B21" s="21"/>
      <c r="C21" s="21"/>
      <c r="D21" s="21"/>
      <c r="E21" s="21"/>
      <c r="F21" s="21"/>
      <c r="G21" s="21">
        <v>1.0</v>
      </c>
      <c r="H21" s="21"/>
      <c r="I21" s="21"/>
      <c r="J21" s="21"/>
      <c r="K21" s="21"/>
      <c r="L21" s="21"/>
      <c r="M21" s="21"/>
      <c r="N21" s="21"/>
      <c r="O21" s="21"/>
      <c r="P21" s="21"/>
      <c r="Q21" s="13"/>
      <c r="R21" s="13"/>
      <c r="S21" s="13"/>
    </row>
    <row r="22" ht="14.25" customHeight="1">
      <c r="A22" s="4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3"/>
      <c r="R22" s="13"/>
      <c r="S22" s="13"/>
    </row>
    <row r="23" ht="14.25" customHeight="1">
      <c r="A23" s="41" t="s">
        <v>50</v>
      </c>
      <c r="B23" s="21">
        <v>2.0</v>
      </c>
      <c r="C23" s="21"/>
      <c r="D23" s="21"/>
      <c r="E23" s="21">
        <v>1.0</v>
      </c>
      <c r="F23" s="21">
        <v>1.0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13"/>
      <c r="R23" s="13"/>
      <c r="S23" s="13"/>
    </row>
    <row r="24" ht="14.25" customHeight="1">
      <c r="A24" s="41" t="s">
        <v>51</v>
      </c>
      <c r="B24" s="21">
        <v>2.0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3"/>
      <c r="R24" s="13"/>
      <c r="S24" s="13"/>
    </row>
    <row r="25" ht="14.25" customHeight="1">
      <c r="A25" s="4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3"/>
      <c r="R25" s="13"/>
      <c r="S25" s="13"/>
    </row>
    <row r="26" ht="14.25" customHeight="1">
      <c r="A26" s="41" t="s">
        <v>53</v>
      </c>
      <c r="B26" s="21">
        <v>2.0</v>
      </c>
      <c r="C26" s="21"/>
      <c r="D26" s="21"/>
      <c r="E26" s="21"/>
      <c r="F26" s="21">
        <v>1.0</v>
      </c>
      <c r="G26" s="21">
        <v>1.0</v>
      </c>
      <c r="H26" s="21"/>
      <c r="I26" s="21"/>
      <c r="J26" s="21"/>
      <c r="K26" s="21"/>
      <c r="L26" s="21"/>
      <c r="M26" s="21"/>
      <c r="N26" s="21"/>
      <c r="O26" s="21"/>
      <c r="P26" s="21"/>
      <c r="Q26" s="13"/>
      <c r="R26" s="13"/>
      <c r="S26" s="13"/>
    </row>
    <row r="27" ht="14.25" customHeight="1">
      <c r="A27" s="41" t="s">
        <v>54</v>
      </c>
      <c r="B27" s="21">
        <v>2.0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13"/>
      <c r="R27" s="13"/>
      <c r="S27" s="13"/>
    </row>
    <row r="28" ht="14.25" customHeight="1">
      <c r="A28" s="41" t="s">
        <v>55</v>
      </c>
      <c r="B28" s="21">
        <v>1.0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3"/>
      <c r="R28" s="13"/>
      <c r="S28" s="13"/>
    </row>
    <row r="29" ht="14.25" customHeight="1">
      <c r="A29" s="41" t="s">
        <v>56</v>
      </c>
      <c r="B29" s="21">
        <v>4.0</v>
      </c>
      <c r="C29" s="21"/>
      <c r="D29" s="21"/>
      <c r="E29" s="21"/>
      <c r="F29" s="21">
        <v>2.0</v>
      </c>
      <c r="G29" s="21">
        <v>1.0</v>
      </c>
      <c r="H29" s="21"/>
      <c r="I29" s="21"/>
      <c r="J29" s="21"/>
      <c r="K29" s="21"/>
      <c r="L29" s="21"/>
      <c r="M29" s="21"/>
      <c r="N29" s="21"/>
      <c r="O29" s="21"/>
      <c r="P29" s="21">
        <v>1.0</v>
      </c>
      <c r="Q29" s="13"/>
      <c r="R29" s="13"/>
      <c r="S29" s="13"/>
    </row>
    <row r="30" ht="14.25" customHeight="1">
      <c r="A30" s="41" t="s">
        <v>57</v>
      </c>
      <c r="B30" s="21"/>
      <c r="C30" s="21"/>
      <c r="D30" s="21"/>
      <c r="E30" s="21"/>
      <c r="F30" s="21">
        <v>3.0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3"/>
      <c r="R30" s="13"/>
      <c r="S30" s="13"/>
    </row>
    <row r="31" ht="14.25" customHeight="1">
      <c r="A31" s="41" t="s">
        <v>58</v>
      </c>
      <c r="B31" s="21"/>
      <c r="C31" s="21"/>
      <c r="D31" s="21">
        <v>1.0</v>
      </c>
      <c r="E31" s="21">
        <v>1.0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>
        <v>1.0</v>
      </c>
      <c r="Q31" s="13"/>
      <c r="R31" s="13"/>
      <c r="S31" s="13"/>
    </row>
    <row r="32" ht="14.25" customHeight="1">
      <c r="A32" s="41" t="s">
        <v>59</v>
      </c>
      <c r="B32" s="21">
        <v>1.0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3"/>
      <c r="R32" s="13"/>
      <c r="S32" s="13"/>
    </row>
    <row r="33" ht="14.25" customHeight="1">
      <c r="A33" s="41" t="s">
        <v>60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3"/>
      <c r="R33" s="13"/>
      <c r="S33" s="13"/>
    </row>
    <row r="34" ht="14.25" customHeight="1">
      <c r="A34" s="41" t="s">
        <v>61</v>
      </c>
      <c r="B34" s="21">
        <v>2.0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13"/>
      <c r="R34" s="13"/>
      <c r="S34" s="13"/>
    </row>
    <row r="35" ht="14.25" customHeight="1">
      <c r="A35" s="4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3"/>
      <c r="R35" s="13"/>
      <c r="S35" s="13"/>
    </row>
    <row r="36" ht="14.25" customHeight="1">
      <c r="A36" s="41" t="s">
        <v>62</v>
      </c>
      <c r="B36" s="21">
        <v>3.0</v>
      </c>
      <c r="C36" s="21"/>
      <c r="D36" s="21">
        <v>3.0</v>
      </c>
      <c r="E36" s="21"/>
      <c r="F36" s="21">
        <v>1.0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3"/>
      <c r="R36" s="13"/>
      <c r="S36" s="13"/>
    </row>
    <row r="37" ht="14.25" customHeight="1">
      <c r="A37" s="41" t="s">
        <v>63</v>
      </c>
      <c r="B37" s="21">
        <v>6.0</v>
      </c>
      <c r="C37" s="21"/>
      <c r="D37" s="21"/>
      <c r="E37" s="21">
        <v>1.0</v>
      </c>
      <c r="F37" s="21">
        <v>7.0</v>
      </c>
      <c r="G37" s="21">
        <v>3.0</v>
      </c>
      <c r="H37" s="21"/>
      <c r="I37" s="21"/>
      <c r="J37" s="21"/>
      <c r="K37" s="21"/>
      <c r="L37" s="21">
        <v>2.0</v>
      </c>
      <c r="M37" s="21"/>
      <c r="N37" s="21"/>
      <c r="O37" s="21"/>
      <c r="P37" s="21"/>
      <c r="Q37" s="13"/>
      <c r="R37" s="13"/>
      <c r="S37" s="13"/>
    </row>
    <row r="38" ht="14.25" customHeight="1">
      <c r="A38" s="41" t="s">
        <v>64</v>
      </c>
      <c r="B38" s="21">
        <v>1.0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3"/>
      <c r="R38" s="13"/>
      <c r="S38" s="13"/>
    </row>
    <row r="39" ht="14.25" customHeight="1">
      <c r="A39" s="41" t="s">
        <v>65</v>
      </c>
      <c r="B39" s="21">
        <v>1.0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3"/>
      <c r="R39" s="13"/>
      <c r="S39" s="13"/>
    </row>
    <row r="40" ht="14.25" customHeight="1">
      <c r="A40" s="4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3"/>
      <c r="R40" s="13"/>
      <c r="S40" s="13"/>
    </row>
    <row r="41" ht="14.25" customHeight="1">
      <c r="A41" s="41" t="s">
        <v>66</v>
      </c>
      <c r="B41" s="21">
        <v>2.0</v>
      </c>
      <c r="C41" s="21"/>
      <c r="D41" s="21"/>
      <c r="E41" s="21">
        <v>2.0</v>
      </c>
      <c r="F41" s="21">
        <v>3.0</v>
      </c>
      <c r="G41" s="21"/>
      <c r="H41" s="21"/>
      <c r="I41" s="21">
        <v>1.0</v>
      </c>
      <c r="J41" s="21"/>
      <c r="K41" s="21"/>
      <c r="L41" s="21"/>
      <c r="M41" s="21"/>
      <c r="N41" s="21"/>
      <c r="O41" s="21"/>
      <c r="P41" s="21"/>
      <c r="Q41" s="13"/>
      <c r="R41" s="13"/>
      <c r="S41" s="13"/>
    </row>
    <row r="42" ht="14.25" customHeight="1">
      <c r="A42" s="41" t="s">
        <v>67</v>
      </c>
      <c r="B42" s="21"/>
      <c r="C42" s="21"/>
      <c r="D42" s="21">
        <v>2.0</v>
      </c>
      <c r="E42" s="21">
        <v>1.0</v>
      </c>
      <c r="F42" s="21">
        <v>3.0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13"/>
      <c r="R42" s="13"/>
      <c r="S42" s="13"/>
    </row>
    <row r="43" ht="14.25" customHeight="1">
      <c r="A43" s="41" t="s">
        <v>68</v>
      </c>
      <c r="B43" s="21"/>
      <c r="C43" s="21"/>
      <c r="D43" s="21"/>
      <c r="E43" s="21"/>
      <c r="F43" s="21">
        <v>1.0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3"/>
      <c r="R43" s="13"/>
      <c r="S43" s="13"/>
    </row>
    <row r="44" ht="14.25" customHeight="1">
      <c r="A44" s="41" t="s">
        <v>69</v>
      </c>
      <c r="B44" s="21">
        <v>12.0</v>
      </c>
      <c r="C44" s="21">
        <v>1.0</v>
      </c>
      <c r="D44" s="21">
        <v>4.0</v>
      </c>
      <c r="E44" s="21">
        <v>2.0</v>
      </c>
      <c r="F44" s="21">
        <v>9.0</v>
      </c>
      <c r="G44" s="21">
        <v>1.0</v>
      </c>
      <c r="H44" s="21"/>
      <c r="I44" s="21">
        <v>1.0</v>
      </c>
      <c r="J44" s="21"/>
      <c r="K44" s="21"/>
      <c r="L44" s="21">
        <v>1.0</v>
      </c>
      <c r="M44" s="21"/>
      <c r="N44" s="21"/>
      <c r="O44" s="21">
        <v>3.0</v>
      </c>
      <c r="P44" s="21">
        <v>5.0</v>
      </c>
      <c r="Q44" s="13"/>
      <c r="R44" s="13"/>
      <c r="S44" s="13"/>
    </row>
    <row r="45" ht="14.25" customHeight="1">
      <c r="A45" s="4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13"/>
      <c r="R45" s="13"/>
      <c r="S45" s="13"/>
    </row>
    <row r="46" ht="14.25" customHeight="1">
      <c r="A46" s="4" t="s">
        <v>14</v>
      </c>
      <c r="B46" s="54">
        <f t="shared" ref="B46:P46" si="5">SUM(B19:B45)</f>
        <v>42</v>
      </c>
      <c r="C46" s="54">
        <f t="shared" si="5"/>
        <v>1</v>
      </c>
      <c r="D46" s="54">
        <f t="shared" si="5"/>
        <v>10</v>
      </c>
      <c r="E46" s="54">
        <f t="shared" si="5"/>
        <v>8</v>
      </c>
      <c r="F46" s="54">
        <f t="shared" si="5"/>
        <v>31</v>
      </c>
      <c r="G46" s="54">
        <f t="shared" si="5"/>
        <v>7</v>
      </c>
      <c r="H46" s="54">
        <f t="shared" si="5"/>
        <v>0</v>
      </c>
      <c r="I46" s="54">
        <f t="shared" si="5"/>
        <v>2</v>
      </c>
      <c r="J46" s="54">
        <f t="shared" si="5"/>
        <v>0</v>
      </c>
      <c r="K46" s="54">
        <f t="shared" si="5"/>
        <v>0</v>
      </c>
      <c r="L46" s="54">
        <f t="shared" si="5"/>
        <v>3</v>
      </c>
      <c r="M46" s="54">
        <f t="shared" si="5"/>
        <v>0</v>
      </c>
      <c r="N46" s="54">
        <f t="shared" si="5"/>
        <v>0</v>
      </c>
      <c r="O46" s="54">
        <f t="shared" si="5"/>
        <v>3</v>
      </c>
      <c r="P46" s="54">
        <f t="shared" si="5"/>
        <v>7</v>
      </c>
      <c r="Q46" s="13"/>
      <c r="R46" s="13"/>
      <c r="S46" s="13">
        <f>SUM(B46:P46)</f>
        <v>114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18:P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3.57"/>
    <col customWidth="1" min="4" max="7" width="8.71"/>
    <col customWidth="1" min="8" max="8" width="12.29"/>
    <col customWidth="1" min="9" max="9" width="11.29"/>
    <col customWidth="1" min="10" max="10" width="11.71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6" width="8.14"/>
    <col customWidth="1" min="17" max="17" width="12.43"/>
    <col customWidth="1" min="18" max="18" width="12.14"/>
    <col customWidth="1" min="19" max="19" width="10.57"/>
    <col customWidth="1" min="20" max="21" width="8.71"/>
    <col customWidth="1" min="22" max="22" width="14.86"/>
    <col customWidth="1" min="23" max="23" width="11.71"/>
    <col customWidth="1" min="24" max="26" width="8.71"/>
  </cols>
  <sheetData>
    <row r="1" ht="14.2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11.0</v>
      </c>
      <c r="E3" s="40"/>
      <c r="F3" s="8"/>
      <c r="G3" s="8"/>
      <c r="H3" s="8"/>
      <c r="I3" s="8"/>
      <c r="J3" s="8"/>
      <c r="K3" s="8"/>
      <c r="L3" s="8"/>
      <c r="M3" s="8"/>
      <c r="N3" s="24"/>
      <c r="O3" s="56"/>
      <c r="P3" s="42"/>
      <c r="Q3" s="8"/>
      <c r="R3" s="8"/>
      <c r="S3" s="8"/>
      <c r="T3" s="9">
        <f t="shared" ref="T3:T12" si="1">SUM(B3:S3)</f>
        <v>11</v>
      </c>
      <c r="U3" s="10">
        <f t="shared" ref="U3:U13" si="2">T3/$T$13</f>
        <v>0.09243697479</v>
      </c>
      <c r="V3" s="47"/>
      <c r="W3" s="38" t="s">
        <v>116</v>
      </c>
      <c r="X3" s="48">
        <f>SUM(D13:N13)+P13+R13+S13</f>
        <v>72</v>
      </c>
    </row>
    <row r="4" ht="14.25" customHeight="1">
      <c r="A4" s="7" t="s">
        <v>127</v>
      </c>
      <c r="B4" s="41"/>
      <c r="C4" s="24">
        <v>1.0</v>
      </c>
      <c r="D4" s="24">
        <v>9.0</v>
      </c>
      <c r="E4" s="8"/>
      <c r="F4" s="42"/>
      <c r="G4" s="8"/>
      <c r="H4" s="8"/>
      <c r="I4" s="8"/>
      <c r="J4" s="8"/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10</v>
      </c>
      <c r="U4" s="10">
        <f t="shared" si="2"/>
        <v>0.08403361345</v>
      </c>
      <c r="V4" s="47"/>
      <c r="W4" s="38" t="s">
        <v>129</v>
      </c>
      <c r="X4" s="48">
        <f>O13+Q13</f>
        <v>3</v>
      </c>
    </row>
    <row r="5" ht="14.25" customHeight="1">
      <c r="A5" s="7" t="s">
        <v>28</v>
      </c>
      <c r="B5" s="21"/>
      <c r="C5" s="8"/>
      <c r="D5" s="8">
        <v>5.0</v>
      </c>
      <c r="F5" s="8">
        <v>1.0</v>
      </c>
      <c r="G5" s="8"/>
      <c r="H5" s="8"/>
      <c r="I5" s="8"/>
      <c r="J5" s="8"/>
      <c r="K5" s="8"/>
      <c r="L5" s="8"/>
      <c r="M5" s="8"/>
      <c r="N5" s="24"/>
      <c r="O5" s="56"/>
      <c r="P5" s="42"/>
      <c r="Q5" s="8">
        <v>2.0</v>
      </c>
      <c r="R5" s="8"/>
      <c r="S5" s="8"/>
      <c r="T5" s="9">
        <f t="shared" si="1"/>
        <v>8</v>
      </c>
      <c r="U5" s="10">
        <f t="shared" si="2"/>
        <v>0.06722689076</v>
      </c>
      <c r="V5" s="47"/>
      <c r="W5" s="38" t="s">
        <v>128</v>
      </c>
      <c r="X5" s="48">
        <f>B13</f>
        <v>43</v>
      </c>
    </row>
    <row r="6" ht="14.25" customHeight="1">
      <c r="A6" s="7" t="s">
        <v>33</v>
      </c>
      <c r="B6" s="21"/>
      <c r="C6" s="8"/>
      <c r="D6" s="8"/>
      <c r="E6" s="8"/>
      <c r="F6" s="8"/>
      <c r="G6" s="8"/>
      <c r="H6" s="8"/>
      <c r="I6" s="8"/>
      <c r="J6" s="8">
        <v>2.0</v>
      </c>
      <c r="K6" s="8"/>
      <c r="L6" s="8"/>
      <c r="M6" s="8"/>
      <c r="N6" s="24"/>
      <c r="O6" s="57"/>
      <c r="P6" s="42"/>
      <c r="Q6" s="8"/>
      <c r="R6" s="8"/>
      <c r="S6" s="8"/>
      <c r="T6" s="9">
        <f t="shared" si="1"/>
        <v>2</v>
      </c>
      <c r="U6" s="10">
        <f t="shared" si="2"/>
        <v>0.01680672269</v>
      </c>
      <c r="V6" s="47"/>
      <c r="W6" s="38" t="s">
        <v>136</v>
      </c>
      <c r="X6" s="48">
        <f>C13</f>
        <v>1</v>
      </c>
    </row>
    <row r="7" ht="14.25" customHeight="1">
      <c r="A7" s="7" t="s">
        <v>125</v>
      </c>
      <c r="B7" s="21"/>
      <c r="C7" s="8"/>
      <c r="D7" s="8">
        <v>10.0</v>
      </c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10</v>
      </c>
      <c r="U7" s="10">
        <f t="shared" si="2"/>
        <v>0.08403361345</v>
      </c>
      <c r="V7" s="47"/>
      <c r="X7" s="58">
        <f>SUM(X3:X6)</f>
        <v>119</v>
      </c>
    </row>
    <row r="8" ht="14.25" customHeight="1">
      <c r="A8" s="27" t="s">
        <v>23</v>
      </c>
      <c r="B8" s="21">
        <v>1.0</v>
      </c>
      <c r="C8" s="8"/>
      <c r="D8" s="8">
        <v>8.0</v>
      </c>
      <c r="E8" s="8"/>
      <c r="F8" s="8"/>
      <c r="G8" s="8"/>
      <c r="H8" s="8"/>
      <c r="I8" s="8"/>
      <c r="J8" s="8">
        <v>6.0</v>
      </c>
      <c r="K8" s="8"/>
      <c r="L8" s="8"/>
      <c r="M8" s="8"/>
      <c r="N8" s="24"/>
      <c r="O8" s="56"/>
      <c r="P8" s="42"/>
      <c r="Q8" s="8"/>
      <c r="R8" s="8"/>
      <c r="S8" s="8"/>
      <c r="T8" s="9">
        <f t="shared" si="1"/>
        <v>15</v>
      </c>
      <c r="U8" s="10">
        <f t="shared" si="2"/>
        <v>0.1260504202</v>
      </c>
      <c r="V8" s="47"/>
    </row>
    <row r="9" ht="14.25" customHeight="1">
      <c r="A9" s="7" t="s">
        <v>118</v>
      </c>
      <c r="B9" s="21">
        <v>42.0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24"/>
      <c r="O9" s="56"/>
      <c r="P9" s="42"/>
      <c r="Q9" s="8"/>
      <c r="R9" s="8"/>
      <c r="S9" s="8"/>
      <c r="T9" s="9">
        <f t="shared" si="1"/>
        <v>42</v>
      </c>
      <c r="U9" s="10">
        <f t="shared" si="2"/>
        <v>0.3529411765</v>
      </c>
      <c r="V9" s="47"/>
    </row>
    <row r="10" ht="14.25" customHeight="1">
      <c r="A10" s="27" t="s">
        <v>25</v>
      </c>
      <c r="B10" s="21"/>
      <c r="C10" s="8"/>
      <c r="D10" s="8">
        <v>7.0</v>
      </c>
      <c r="E10" s="8"/>
      <c r="F10" s="8"/>
      <c r="G10" s="8"/>
      <c r="H10" s="8"/>
      <c r="I10" s="8"/>
      <c r="J10" s="8">
        <v>2.0</v>
      </c>
      <c r="K10" s="8"/>
      <c r="L10" s="8"/>
      <c r="M10" s="8">
        <v>1.0</v>
      </c>
      <c r="N10" s="24"/>
      <c r="O10" s="57"/>
      <c r="P10" s="42"/>
      <c r="Q10" s="8">
        <v>1.0</v>
      </c>
      <c r="R10" s="8"/>
      <c r="S10" s="8"/>
      <c r="T10" s="9">
        <f t="shared" si="1"/>
        <v>11</v>
      </c>
      <c r="U10" s="10">
        <f t="shared" si="2"/>
        <v>0.09243697479</v>
      </c>
      <c r="V10" s="47"/>
    </row>
    <row r="11" ht="14.25" customHeight="1">
      <c r="A11" s="7" t="s">
        <v>29</v>
      </c>
      <c r="B11" s="21"/>
      <c r="C11" s="8"/>
      <c r="D11" s="8">
        <v>9.0</v>
      </c>
      <c r="E11" s="8"/>
      <c r="F11" s="8"/>
      <c r="G11" s="8"/>
      <c r="H11" s="8"/>
      <c r="I11" s="8"/>
      <c r="J11" s="8"/>
      <c r="K11" s="8"/>
      <c r="L11" s="8"/>
      <c r="M11" s="8">
        <v>1.0</v>
      </c>
      <c r="N11" s="24"/>
      <c r="O11" s="59"/>
      <c r="P11" s="60"/>
      <c r="Q11" s="8"/>
      <c r="R11" s="8"/>
      <c r="S11" s="8"/>
      <c r="T11" s="9">
        <f t="shared" si="1"/>
        <v>10</v>
      </c>
      <c r="U11" s="10">
        <f t="shared" si="2"/>
        <v>0.08403361345</v>
      </c>
      <c r="V11" s="47"/>
    </row>
    <row r="12" ht="14.25" customHeight="1">
      <c r="A12" s="28" t="s">
        <v>19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61"/>
      <c r="O12" s="29"/>
      <c r="P12" s="29"/>
      <c r="Q12" s="62"/>
      <c r="R12" s="29"/>
      <c r="S12" s="29"/>
      <c r="T12" s="30">
        <f t="shared" si="1"/>
        <v>0</v>
      </c>
      <c r="U12" s="31">
        <f t="shared" si="2"/>
        <v>0</v>
      </c>
      <c r="V12" s="47"/>
    </row>
    <row r="13" ht="14.25" customHeight="1">
      <c r="A13" s="4" t="s">
        <v>34</v>
      </c>
      <c r="B13" s="11">
        <f t="shared" ref="B13:T13" si="3">SUM(B3:B12)</f>
        <v>43</v>
      </c>
      <c r="C13" s="11">
        <f t="shared" si="3"/>
        <v>1</v>
      </c>
      <c r="D13" s="11">
        <f t="shared" si="3"/>
        <v>59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10</v>
      </c>
      <c r="K13" s="11">
        <f t="shared" si="3"/>
        <v>0</v>
      </c>
      <c r="L13" s="11">
        <f t="shared" si="3"/>
        <v>0</v>
      </c>
      <c r="M13" s="11">
        <f t="shared" si="3"/>
        <v>2</v>
      </c>
      <c r="N13" s="5">
        <f t="shared" si="3"/>
        <v>0</v>
      </c>
      <c r="O13" s="11">
        <f t="shared" si="3"/>
        <v>0</v>
      </c>
      <c r="P13" s="11">
        <f t="shared" si="3"/>
        <v>0</v>
      </c>
      <c r="Q13" s="63">
        <f t="shared" si="3"/>
        <v>3</v>
      </c>
      <c r="R13" s="11">
        <f t="shared" si="3"/>
        <v>0</v>
      </c>
      <c r="S13" s="11">
        <f t="shared" si="3"/>
        <v>0</v>
      </c>
      <c r="T13" s="11">
        <f t="shared" si="3"/>
        <v>119</v>
      </c>
      <c r="U13" s="6">
        <f t="shared" si="2"/>
        <v>1</v>
      </c>
      <c r="V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38.25" customHeight="1">
      <c r="A16" s="4" t="s">
        <v>35</v>
      </c>
      <c r="B16" s="4" t="s">
        <v>130</v>
      </c>
      <c r="C16" s="4" t="s">
        <v>137</v>
      </c>
      <c r="D16" s="4" t="s">
        <v>36</v>
      </c>
      <c r="E16" s="4" t="s">
        <v>37</v>
      </c>
      <c r="F16" s="4" t="s">
        <v>38</v>
      </c>
      <c r="G16" s="4" t="s">
        <v>39</v>
      </c>
      <c r="H16" s="15" t="s">
        <v>40</v>
      </c>
      <c r="I16" s="4" t="s">
        <v>41</v>
      </c>
      <c r="J16" s="15" t="s">
        <v>99</v>
      </c>
      <c r="K16" s="15" t="s">
        <v>43</v>
      </c>
      <c r="L16" s="15" t="s">
        <v>44</v>
      </c>
      <c r="M16" s="15" t="s">
        <v>45</v>
      </c>
      <c r="N16" s="15" t="s">
        <v>46</v>
      </c>
      <c r="O16" s="15" t="s">
        <v>117</v>
      </c>
      <c r="P16" s="4" t="s">
        <v>47</v>
      </c>
      <c r="Q16" s="13"/>
      <c r="R16" s="13"/>
      <c r="S16" s="13"/>
    </row>
    <row r="17" ht="14.25" customHeight="1">
      <c r="A17" s="16" t="s">
        <v>14</v>
      </c>
      <c r="B17" s="17">
        <f t="shared" ref="B17:P17" si="4">B46</f>
        <v>42</v>
      </c>
      <c r="C17" s="17">
        <f t="shared" si="4"/>
        <v>1</v>
      </c>
      <c r="D17" s="17">
        <f t="shared" si="4"/>
        <v>10</v>
      </c>
      <c r="E17" s="17">
        <f t="shared" si="4"/>
        <v>6</v>
      </c>
      <c r="F17" s="17">
        <f t="shared" si="4"/>
        <v>34</v>
      </c>
      <c r="G17" s="17">
        <f t="shared" si="4"/>
        <v>4</v>
      </c>
      <c r="H17" s="25">
        <f t="shared" si="4"/>
        <v>0</v>
      </c>
      <c r="I17" s="17">
        <f t="shared" si="4"/>
        <v>4</v>
      </c>
      <c r="J17" s="17">
        <f t="shared" si="4"/>
        <v>0</v>
      </c>
      <c r="K17" s="25">
        <f t="shared" si="4"/>
        <v>0</v>
      </c>
      <c r="L17" s="25">
        <f t="shared" si="4"/>
        <v>1</v>
      </c>
      <c r="M17" s="25">
        <f t="shared" si="4"/>
        <v>0</v>
      </c>
      <c r="N17" s="25">
        <f t="shared" si="4"/>
        <v>0</v>
      </c>
      <c r="O17" s="25">
        <f t="shared" si="4"/>
        <v>3</v>
      </c>
      <c r="P17" s="17">
        <f t="shared" si="4"/>
        <v>13</v>
      </c>
      <c r="Q17" s="13"/>
      <c r="R17" s="13"/>
      <c r="S17" s="13"/>
    </row>
    <row r="18" ht="14.25" customHeight="1">
      <c r="A18" s="51" t="s">
        <v>48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  <c r="Q18" s="13"/>
      <c r="R18" s="13"/>
      <c r="S18" s="13"/>
    </row>
    <row r="19" ht="14.25" customHeight="1">
      <c r="A19" s="4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3"/>
      <c r="R19" s="13"/>
      <c r="S19" s="13"/>
    </row>
    <row r="20" ht="14.25" customHeight="1">
      <c r="A20" s="41" t="s">
        <v>49</v>
      </c>
      <c r="B20" s="21"/>
      <c r="C20" s="21"/>
      <c r="D20" s="21">
        <v>1.0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3"/>
      <c r="R20" s="13"/>
      <c r="S20" s="13"/>
    </row>
    <row r="21" ht="14.25" customHeight="1">
      <c r="A21" s="4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3"/>
      <c r="R21" s="13"/>
      <c r="S21" s="13"/>
    </row>
    <row r="22" ht="14.25" customHeight="1">
      <c r="A22" s="4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3"/>
      <c r="R22" s="13"/>
      <c r="S22" s="13"/>
    </row>
    <row r="23" ht="14.25" customHeight="1">
      <c r="A23" s="41" t="s">
        <v>50</v>
      </c>
      <c r="B23" s="21">
        <v>3.0</v>
      </c>
      <c r="C23" s="21"/>
      <c r="D23" s="21"/>
      <c r="E23" s="21"/>
      <c r="F23" s="21">
        <v>1.0</v>
      </c>
      <c r="G23" s="21"/>
      <c r="H23" s="21"/>
      <c r="I23" s="21"/>
      <c r="J23" s="21"/>
      <c r="K23" s="21"/>
      <c r="L23" s="21"/>
      <c r="M23" s="21"/>
      <c r="N23" s="21"/>
      <c r="O23" s="21">
        <v>1.0</v>
      </c>
      <c r="P23" s="21">
        <v>1.0</v>
      </c>
      <c r="Q23" s="13"/>
      <c r="R23" s="13"/>
      <c r="S23" s="13"/>
    </row>
    <row r="24" ht="14.25" customHeight="1">
      <c r="A24" s="41" t="s">
        <v>51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>
        <v>1.0</v>
      </c>
      <c r="Q24" s="13"/>
      <c r="R24" s="13"/>
      <c r="S24" s="13"/>
    </row>
    <row r="25" ht="14.25" customHeight="1">
      <c r="A25" s="41" t="s">
        <v>52</v>
      </c>
      <c r="B25" s="21">
        <v>2.0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3"/>
      <c r="R25" s="13"/>
      <c r="S25" s="13"/>
    </row>
    <row r="26" ht="14.25" customHeight="1">
      <c r="A26" s="41" t="s">
        <v>53</v>
      </c>
      <c r="B26" s="21">
        <v>2.0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13"/>
      <c r="R26" s="13"/>
      <c r="S26" s="13"/>
    </row>
    <row r="27" ht="14.25" customHeight="1">
      <c r="A27" s="41" t="s">
        <v>54</v>
      </c>
      <c r="B27" s="21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13"/>
      <c r="R27" s="13"/>
      <c r="S27" s="13"/>
    </row>
    <row r="28" ht="14.25" customHeight="1">
      <c r="A28" s="4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3"/>
      <c r="R28" s="13"/>
      <c r="S28" s="13"/>
    </row>
    <row r="29" ht="14.25" customHeight="1">
      <c r="A29" s="41" t="s">
        <v>56</v>
      </c>
      <c r="B29" s="21">
        <v>1.0</v>
      </c>
      <c r="C29" s="21"/>
      <c r="D29" s="21">
        <v>1.0</v>
      </c>
      <c r="E29" s="21"/>
      <c r="F29" s="21">
        <v>1.0</v>
      </c>
      <c r="G29" s="21"/>
      <c r="H29" s="21"/>
      <c r="I29" s="21">
        <v>1.0</v>
      </c>
      <c r="J29" s="21"/>
      <c r="K29" s="21"/>
      <c r="L29" s="21"/>
      <c r="M29" s="21"/>
      <c r="N29" s="21"/>
      <c r="O29" s="21"/>
      <c r="P29" s="21">
        <v>2.0</v>
      </c>
      <c r="Q29" s="13"/>
      <c r="R29" s="13"/>
      <c r="S29" s="13"/>
    </row>
    <row r="30" ht="14.25" customHeight="1">
      <c r="A30" s="41" t="s">
        <v>57</v>
      </c>
      <c r="B30" s="21"/>
      <c r="C30" s="21"/>
      <c r="D30" s="21"/>
      <c r="E30" s="21"/>
      <c r="F30" s="21">
        <v>1.0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3"/>
      <c r="R30" s="13"/>
      <c r="S30" s="13"/>
    </row>
    <row r="31" ht="14.25" customHeight="1">
      <c r="A31" s="41" t="s">
        <v>58</v>
      </c>
      <c r="B31" s="21"/>
      <c r="C31" s="21"/>
      <c r="D31" s="21">
        <v>1.0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3"/>
      <c r="R31" s="13"/>
      <c r="S31" s="13"/>
    </row>
    <row r="32" ht="14.25" customHeight="1">
      <c r="A32" s="4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3"/>
      <c r="R32" s="13"/>
      <c r="S32" s="13"/>
    </row>
    <row r="33" ht="14.25" customHeight="1">
      <c r="A33" s="41" t="s">
        <v>60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3"/>
      <c r="R33" s="13"/>
      <c r="S33" s="13"/>
    </row>
    <row r="34" ht="14.25" customHeight="1">
      <c r="A34" s="41" t="s">
        <v>61</v>
      </c>
      <c r="B34" s="21">
        <v>2.0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13"/>
      <c r="R34" s="13"/>
      <c r="S34" s="13"/>
    </row>
    <row r="35" ht="14.25" customHeight="1">
      <c r="A35" s="4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3"/>
      <c r="R35" s="13"/>
      <c r="S35" s="13"/>
    </row>
    <row r="36" ht="14.25" customHeight="1">
      <c r="A36" s="41" t="s">
        <v>62</v>
      </c>
      <c r="B36" s="21">
        <v>4.0</v>
      </c>
      <c r="C36" s="21"/>
      <c r="D36" s="21">
        <v>1.0</v>
      </c>
      <c r="E36" s="21">
        <v>1.0</v>
      </c>
      <c r="F36" s="21">
        <v>2.0</v>
      </c>
      <c r="G36" s="21">
        <v>2.0</v>
      </c>
      <c r="H36" s="21"/>
      <c r="I36" s="21"/>
      <c r="J36" s="21"/>
      <c r="K36" s="21"/>
      <c r="L36" s="21"/>
      <c r="M36" s="21"/>
      <c r="N36" s="21"/>
      <c r="O36" s="21"/>
      <c r="P36" s="21"/>
      <c r="Q36" s="13"/>
      <c r="R36" s="13"/>
      <c r="S36" s="13"/>
    </row>
    <row r="37" ht="14.25" customHeight="1">
      <c r="A37" s="41" t="s">
        <v>63</v>
      </c>
      <c r="B37" s="21">
        <v>4.0</v>
      </c>
      <c r="C37" s="21">
        <v>1.0</v>
      </c>
      <c r="D37" s="21">
        <v>2.0</v>
      </c>
      <c r="E37" s="21"/>
      <c r="F37" s="21">
        <v>9.0</v>
      </c>
      <c r="G37" s="21"/>
      <c r="H37" s="21"/>
      <c r="I37" s="21"/>
      <c r="J37" s="21"/>
      <c r="K37" s="21"/>
      <c r="L37" s="21"/>
      <c r="M37" s="21"/>
      <c r="N37" s="21"/>
      <c r="O37" s="21"/>
      <c r="P37" s="21">
        <v>2.0</v>
      </c>
      <c r="Q37" s="13"/>
      <c r="R37" s="13"/>
      <c r="S37" s="13"/>
    </row>
    <row r="38" ht="14.25" customHeight="1">
      <c r="A38" s="4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3"/>
      <c r="R38" s="13"/>
      <c r="S38" s="13"/>
    </row>
    <row r="39" ht="14.25" customHeight="1">
      <c r="A39" s="4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3"/>
      <c r="R39" s="13"/>
      <c r="S39" s="13"/>
    </row>
    <row r="40" ht="14.25" customHeight="1">
      <c r="A40" s="4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3"/>
      <c r="R40" s="13"/>
      <c r="S40" s="13"/>
    </row>
    <row r="41" ht="14.25" customHeight="1">
      <c r="A41" s="41" t="s">
        <v>66</v>
      </c>
      <c r="B41" s="21">
        <v>3.0</v>
      </c>
      <c r="C41" s="21"/>
      <c r="D41" s="21">
        <v>1.0</v>
      </c>
      <c r="E41" s="21">
        <v>1.0</v>
      </c>
      <c r="F41" s="21">
        <v>2.0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13"/>
      <c r="R41" s="13"/>
      <c r="S41" s="13"/>
    </row>
    <row r="42" ht="14.25" customHeight="1">
      <c r="A42" s="41" t="s">
        <v>67</v>
      </c>
      <c r="B42" s="21">
        <v>1.0</v>
      </c>
      <c r="C42" s="21"/>
      <c r="D42" s="21">
        <v>1.0</v>
      </c>
      <c r="E42" s="21">
        <v>1.0</v>
      </c>
      <c r="F42" s="21">
        <v>4.0</v>
      </c>
      <c r="G42" s="21"/>
      <c r="H42" s="21"/>
      <c r="I42" s="21">
        <v>1.0</v>
      </c>
      <c r="J42" s="21"/>
      <c r="K42" s="21"/>
      <c r="L42" s="21"/>
      <c r="M42" s="21"/>
      <c r="N42" s="21"/>
      <c r="O42" s="21">
        <v>1.0</v>
      </c>
      <c r="P42" s="21">
        <v>2.0</v>
      </c>
      <c r="Q42" s="13"/>
      <c r="R42" s="13"/>
      <c r="S42" s="13"/>
    </row>
    <row r="43" ht="14.25" customHeight="1">
      <c r="A43" s="4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3"/>
      <c r="R43" s="13"/>
      <c r="S43" s="13"/>
    </row>
    <row r="44" ht="14.25" customHeight="1">
      <c r="A44" s="41" t="s">
        <v>69</v>
      </c>
      <c r="B44" s="21">
        <v>18.0</v>
      </c>
      <c r="C44" s="21"/>
      <c r="D44" s="21">
        <v>2.0</v>
      </c>
      <c r="E44" s="21">
        <v>3.0</v>
      </c>
      <c r="F44" s="21">
        <v>14.0</v>
      </c>
      <c r="G44" s="21">
        <v>2.0</v>
      </c>
      <c r="H44" s="21"/>
      <c r="I44" s="21">
        <v>2.0</v>
      </c>
      <c r="J44" s="21"/>
      <c r="K44" s="21"/>
      <c r="L44" s="21">
        <v>1.0</v>
      </c>
      <c r="M44" s="21"/>
      <c r="N44" s="21"/>
      <c r="O44" s="21">
        <v>1.0</v>
      </c>
      <c r="P44" s="21">
        <v>5.0</v>
      </c>
      <c r="Q44" s="13"/>
      <c r="R44" s="13"/>
      <c r="S44" s="13"/>
    </row>
    <row r="45" ht="14.25" customHeight="1">
      <c r="A45" s="4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13"/>
      <c r="R45" s="13"/>
      <c r="S45" s="13"/>
    </row>
    <row r="46" ht="14.25" customHeight="1">
      <c r="A46" s="4" t="s">
        <v>14</v>
      </c>
      <c r="B46" s="54">
        <f t="shared" ref="B46:P46" si="5">SUM(B19:B45)</f>
        <v>42</v>
      </c>
      <c r="C46" s="54">
        <f t="shared" si="5"/>
        <v>1</v>
      </c>
      <c r="D46" s="54">
        <f t="shared" si="5"/>
        <v>10</v>
      </c>
      <c r="E46" s="54">
        <f t="shared" si="5"/>
        <v>6</v>
      </c>
      <c r="F46" s="54">
        <f t="shared" si="5"/>
        <v>34</v>
      </c>
      <c r="G46" s="54">
        <f t="shared" si="5"/>
        <v>4</v>
      </c>
      <c r="H46" s="54">
        <f t="shared" si="5"/>
        <v>0</v>
      </c>
      <c r="I46" s="54">
        <f t="shared" si="5"/>
        <v>4</v>
      </c>
      <c r="J46" s="54">
        <f t="shared" si="5"/>
        <v>0</v>
      </c>
      <c r="K46" s="54">
        <f t="shared" si="5"/>
        <v>0</v>
      </c>
      <c r="L46" s="54">
        <f t="shared" si="5"/>
        <v>1</v>
      </c>
      <c r="M46" s="54">
        <f t="shared" si="5"/>
        <v>0</v>
      </c>
      <c r="N46" s="54">
        <f t="shared" si="5"/>
        <v>0</v>
      </c>
      <c r="O46" s="54">
        <f t="shared" si="5"/>
        <v>3</v>
      </c>
      <c r="P46" s="54">
        <f t="shared" si="5"/>
        <v>13</v>
      </c>
      <c r="Q46" s="13"/>
      <c r="R46" s="13"/>
      <c r="S46" s="13">
        <f>SUM(B46:P46)</f>
        <v>118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18:P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3.57"/>
    <col customWidth="1" min="4" max="7" width="8.71"/>
    <col customWidth="1" min="8" max="8" width="12.29"/>
    <col customWidth="1" min="9" max="9" width="11.29"/>
    <col customWidth="1" min="10" max="10" width="11.71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6" width="8.14"/>
    <col customWidth="1" min="17" max="17" width="12.43"/>
    <col customWidth="1" min="18" max="18" width="12.14"/>
    <col customWidth="1" min="19" max="19" width="10.57"/>
    <col customWidth="1" min="20" max="21" width="8.71"/>
    <col customWidth="1" min="22" max="22" width="14.86"/>
    <col customWidth="1" min="23" max="23" width="11.71"/>
    <col customWidth="1" min="24" max="26" width="8.71"/>
  </cols>
  <sheetData>
    <row r="1" ht="14.2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8.0</v>
      </c>
      <c r="E3" s="40"/>
      <c r="F3" s="8"/>
      <c r="G3" s="8"/>
      <c r="H3" s="8"/>
      <c r="I3" s="8"/>
      <c r="J3" s="8"/>
      <c r="K3" s="8"/>
      <c r="L3" s="8"/>
      <c r="M3" s="8">
        <v>1.0</v>
      </c>
      <c r="N3" s="24"/>
      <c r="O3" s="56"/>
      <c r="P3" s="42"/>
      <c r="Q3" s="8"/>
      <c r="R3" s="8"/>
      <c r="S3" s="8"/>
      <c r="T3" s="9">
        <f t="shared" ref="T3:T12" si="1">SUM(B3:S3)</f>
        <v>9</v>
      </c>
      <c r="U3" s="10">
        <f t="shared" ref="U3:U13" si="2">T3/$T$13</f>
        <v>0.08256880734</v>
      </c>
      <c r="V3" s="47"/>
      <c r="W3" s="38" t="s">
        <v>116</v>
      </c>
      <c r="X3" s="48">
        <f>SUM(D13:N13)+P13+R13+S13</f>
        <v>70</v>
      </c>
    </row>
    <row r="4" ht="14.25" customHeight="1">
      <c r="A4" s="7" t="s">
        <v>127</v>
      </c>
      <c r="B4" s="41"/>
      <c r="C4" s="24">
        <v>2.0</v>
      </c>
      <c r="D4" s="24">
        <v>6.0</v>
      </c>
      <c r="E4" s="8"/>
      <c r="F4" s="42"/>
      <c r="G4" s="8"/>
      <c r="H4" s="8"/>
      <c r="I4" s="8"/>
      <c r="J4" s="8"/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8</v>
      </c>
      <c r="U4" s="10">
        <f t="shared" si="2"/>
        <v>0.07339449541</v>
      </c>
      <c r="V4" s="47"/>
      <c r="W4" s="38" t="s">
        <v>129</v>
      </c>
      <c r="X4" s="48">
        <f>O13+Q13</f>
        <v>4</v>
      </c>
    </row>
    <row r="5" ht="14.25" customHeight="1">
      <c r="A5" s="7" t="s">
        <v>28</v>
      </c>
      <c r="B5" s="21"/>
      <c r="C5" s="8"/>
      <c r="D5" s="8">
        <v>9.0</v>
      </c>
      <c r="F5" s="8"/>
      <c r="G5" s="8"/>
      <c r="H5" s="8"/>
      <c r="I5" s="8"/>
      <c r="J5" s="8"/>
      <c r="K5" s="8"/>
      <c r="L5" s="8"/>
      <c r="M5" s="8"/>
      <c r="N5" s="24"/>
      <c r="O5" s="56"/>
      <c r="P5" s="42"/>
      <c r="Q5" s="8">
        <v>1.0</v>
      </c>
      <c r="R5" s="8"/>
      <c r="S5" s="8"/>
      <c r="T5" s="9">
        <f t="shared" si="1"/>
        <v>10</v>
      </c>
      <c r="U5" s="10">
        <f t="shared" si="2"/>
        <v>0.09174311927</v>
      </c>
      <c r="V5" s="47"/>
      <c r="W5" s="38" t="s">
        <v>128</v>
      </c>
      <c r="X5" s="48">
        <f>B13</f>
        <v>33</v>
      </c>
    </row>
    <row r="6" ht="14.25" customHeight="1">
      <c r="A6" s="7" t="s">
        <v>33</v>
      </c>
      <c r="B6" s="21"/>
      <c r="C6" s="8"/>
      <c r="D6" s="8"/>
      <c r="E6" s="8"/>
      <c r="F6" s="8"/>
      <c r="G6" s="8"/>
      <c r="H6" s="8"/>
      <c r="I6" s="8"/>
      <c r="J6" s="8">
        <v>5.0</v>
      </c>
      <c r="K6" s="8"/>
      <c r="L6" s="8"/>
      <c r="M6" s="8"/>
      <c r="N6" s="24"/>
      <c r="O6" s="57"/>
      <c r="P6" s="42"/>
      <c r="Q6" s="8">
        <v>2.0</v>
      </c>
      <c r="R6" s="8">
        <v>1.0</v>
      </c>
      <c r="S6" s="8"/>
      <c r="T6" s="9">
        <f t="shared" si="1"/>
        <v>8</v>
      </c>
      <c r="U6" s="10">
        <f t="shared" si="2"/>
        <v>0.07339449541</v>
      </c>
      <c r="V6" s="47"/>
      <c r="W6" s="38" t="s">
        <v>136</v>
      </c>
      <c r="X6" s="48">
        <f>C13</f>
        <v>2</v>
      </c>
    </row>
    <row r="7" ht="14.25" customHeight="1">
      <c r="A7" s="7" t="s">
        <v>125</v>
      </c>
      <c r="B7" s="21"/>
      <c r="C7" s="8"/>
      <c r="D7" s="8">
        <v>10.0</v>
      </c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10</v>
      </c>
      <c r="U7" s="10">
        <f t="shared" si="2"/>
        <v>0.09174311927</v>
      </c>
      <c r="V7" s="47"/>
      <c r="X7" s="58">
        <f>SUM(X3:X6)</f>
        <v>109</v>
      </c>
    </row>
    <row r="8" ht="14.25" customHeight="1">
      <c r="A8" s="27" t="s">
        <v>23</v>
      </c>
      <c r="B8" s="21"/>
      <c r="C8" s="8"/>
      <c r="D8" s="8">
        <v>8.0</v>
      </c>
      <c r="E8" s="8"/>
      <c r="F8" s="8">
        <v>1.0</v>
      </c>
      <c r="G8" s="8"/>
      <c r="H8" s="8"/>
      <c r="I8" s="8"/>
      <c r="J8" s="8">
        <v>2.0</v>
      </c>
      <c r="K8" s="8"/>
      <c r="L8" s="8"/>
      <c r="M8" s="8"/>
      <c r="N8" s="24"/>
      <c r="O8" s="56"/>
      <c r="P8" s="42"/>
      <c r="Q8" s="8"/>
      <c r="R8" s="8"/>
      <c r="S8" s="8"/>
      <c r="T8" s="9">
        <f t="shared" si="1"/>
        <v>11</v>
      </c>
      <c r="U8" s="10">
        <f t="shared" si="2"/>
        <v>0.1009174312</v>
      </c>
      <c r="V8" s="47"/>
    </row>
    <row r="9" ht="14.25" customHeight="1">
      <c r="A9" s="7" t="s">
        <v>118</v>
      </c>
      <c r="B9" s="21">
        <v>33.0</v>
      </c>
      <c r="C9" s="8"/>
      <c r="D9" s="8">
        <v>1.0</v>
      </c>
      <c r="E9" s="8"/>
      <c r="F9" s="8"/>
      <c r="G9" s="8"/>
      <c r="H9" s="8"/>
      <c r="I9" s="8"/>
      <c r="J9" s="8"/>
      <c r="K9" s="8"/>
      <c r="L9" s="8"/>
      <c r="M9" s="8"/>
      <c r="N9" s="24"/>
      <c r="O9" s="56"/>
      <c r="P9" s="42"/>
      <c r="Q9" s="8"/>
      <c r="R9" s="8"/>
      <c r="S9" s="8"/>
      <c r="T9" s="9">
        <f t="shared" si="1"/>
        <v>34</v>
      </c>
      <c r="U9" s="10">
        <f t="shared" si="2"/>
        <v>0.3119266055</v>
      </c>
      <c r="V9" s="47"/>
    </row>
    <row r="10" ht="14.25" customHeight="1">
      <c r="A10" s="27" t="s">
        <v>25</v>
      </c>
      <c r="B10" s="21"/>
      <c r="C10" s="8"/>
      <c r="D10" s="8">
        <v>7.0</v>
      </c>
      <c r="E10" s="8"/>
      <c r="F10" s="8"/>
      <c r="G10" s="8"/>
      <c r="H10" s="8"/>
      <c r="I10" s="8"/>
      <c r="J10" s="8"/>
      <c r="K10" s="8"/>
      <c r="L10" s="8"/>
      <c r="M10" s="8">
        <v>2.0</v>
      </c>
      <c r="N10" s="24"/>
      <c r="O10" s="57"/>
      <c r="P10" s="42"/>
      <c r="Q10" s="8">
        <v>1.0</v>
      </c>
      <c r="R10" s="8"/>
      <c r="S10" s="8"/>
      <c r="T10" s="9">
        <f t="shared" si="1"/>
        <v>10</v>
      </c>
      <c r="U10" s="10">
        <f t="shared" si="2"/>
        <v>0.09174311927</v>
      </c>
      <c r="V10" s="47"/>
    </row>
    <row r="11" ht="14.25" customHeight="1">
      <c r="A11" s="7" t="s">
        <v>29</v>
      </c>
      <c r="B11" s="21"/>
      <c r="C11" s="8"/>
      <c r="D11" s="8">
        <v>9.0</v>
      </c>
      <c r="E11" s="8"/>
      <c r="F11" s="8"/>
      <c r="G11" s="8"/>
      <c r="H11" s="8"/>
      <c r="I11" s="8"/>
      <c r="J11" s="8"/>
      <c r="K11" s="8"/>
      <c r="L11" s="8"/>
      <c r="M11" s="8"/>
      <c r="N11" s="24"/>
      <c r="O11" s="59"/>
      <c r="P11" s="60"/>
      <c r="Q11" s="8"/>
      <c r="R11" s="8"/>
      <c r="S11" s="8"/>
      <c r="T11" s="9">
        <f t="shared" si="1"/>
        <v>9</v>
      </c>
      <c r="U11" s="10">
        <f t="shared" si="2"/>
        <v>0.08256880734</v>
      </c>
      <c r="V11" s="47"/>
    </row>
    <row r="12" ht="14.25" customHeight="1">
      <c r="A12" s="28" t="s">
        <v>19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61"/>
      <c r="O12" s="29"/>
      <c r="P12" s="29"/>
      <c r="Q12" s="62"/>
      <c r="R12" s="29"/>
      <c r="S12" s="29"/>
      <c r="T12" s="30">
        <f t="shared" si="1"/>
        <v>0</v>
      </c>
      <c r="U12" s="31">
        <f t="shared" si="2"/>
        <v>0</v>
      </c>
      <c r="V12" s="47"/>
    </row>
    <row r="13" ht="14.25" customHeight="1">
      <c r="A13" s="4" t="s">
        <v>34</v>
      </c>
      <c r="B13" s="11">
        <f t="shared" ref="B13:T13" si="3">SUM(B3:B12)</f>
        <v>33</v>
      </c>
      <c r="C13" s="11">
        <f t="shared" si="3"/>
        <v>2</v>
      </c>
      <c r="D13" s="11">
        <f t="shared" si="3"/>
        <v>58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7</v>
      </c>
      <c r="K13" s="11">
        <f t="shared" si="3"/>
        <v>0</v>
      </c>
      <c r="L13" s="11">
        <f t="shared" si="3"/>
        <v>0</v>
      </c>
      <c r="M13" s="11">
        <f t="shared" si="3"/>
        <v>3</v>
      </c>
      <c r="N13" s="5">
        <f t="shared" si="3"/>
        <v>0</v>
      </c>
      <c r="O13" s="11">
        <f t="shared" si="3"/>
        <v>0</v>
      </c>
      <c r="P13" s="11">
        <f t="shared" si="3"/>
        <v>0</v>
      </c>
      <c r="Q13" s="63">
        <f t="shared" si="3"/>
        <v>4</v>
      </c>
      <c r="R13" s="11">
        <f t="shared" si="3"/>
        <v>1</v>
      </c>
      <c r="S13" s="11">
        <f t="shared" si="3"/>
        <v>0</v>
      </c>
      <c r="T13" s="11">
        <f t="shared" si="3"/>
        <v>109</v>
      </c>
      <c r="U13" s="6">
        <f t="shared" si="2"/>
        <v>1</v>
      </c>
      <c r="V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38.25" customHeight="1">
      <c r="A16" s="4" t="s">
        <v>35</v>
      </c>
      <c r="B16" s="4" t="s">
        <v>130</v>
      </c>
      <c r="C16" s="4" t="s">
        <v>137</v>
      </c>
      <c r="D16" s="4" t="s">
        <v>36</v>
      </c>
      <c r="E16" s="4" t="s">
        <v>37</v>
      </c>
      <c r="F16" s="4" t="s">
        <v>38</v>
      </c>
      <c r="G16" s="4" t="s">
        <v>39</v>
      </c>
      <c r="H16" s="15" t="s">
        <v>40</v>
      </c>
      <c r="I16" s="4" t="s">
        <v>41</v>
      </c>
      <c r="J16" s="15" t="s">
        <v>99</v>
      </c>
      <c r="K16" s="15" t="s">
        <v>43</v>
      </c>
      <c r="L16" s="15" t="s">
        <v>44</v>
      </c>
      <c r="M16" s="15" t="s">
        <v>45</v>
      </c>
      <c r="N16" s="15" t="s">
        <v>46</v>
      </c>
      <c r="O16" s="15" t="s">
        <v>117</v>
      </c>
      <c r="P16" s="4" t="s">
        <v>47</v>
      </c>
      <c r="Q16" s="13"/>
      <c r="R16" s="13"/>
      <c r="S16" s="13"/>
    </row>
    <row r="17" ht="14.25" customHeight="1">
      <c r="A17" s="16" t="s">
        <v>14</v>
      </c>
      <c r="B17" s="17">
        <f t="shared" ref="B17:P17" si="4">B46</f>
        <v>33</v>
      </c>
      <c r="C17" s="17">
        <f t="shared" si="4"/>
        <v>2</v>
      </c>
      <c r="D17" s="17">
        <f t="shared" si="4"/>
        <v>6</v>
      </c>
      <c r="E17" s="17">
        <f t="shared" si="4"/>
        <v>11</v>
      </c>
      <c r="F17" s="17">
        <f t="shared" si="4"/>
        <v>29</v>
      </c>
      <c r="G17" s="17">
        <f t="shared" si="4"/>
        <v>8</v>
      </c>
      <c r="H17" s="25">
        <f t="shared" si="4"/>
        <v>0</v>
      </c>
      <c r="I17" s="17">
        <f t="shared" si="4"/>
        <v>3</v>
      </c>
      <c r="J17" s="17">
        <f t="shared" si="4"/>
        <v>2</v>
      </c>
      <c r="K17" s="25">
        <f t="shared" si="4"/>
        <v>0</v>
      </c>
      <c r="L17" s="25">
        <f t="shared" si="4"/>
        <v>3</v>
      </c>
      <c r="M17" s="25">
        <f t="shared" si="4"/>
        <v>0</v>
      </c>
      <c r="N17" s="25">
        <f t="shared" si="4"/>
        <v>5</v>
      </c>
      <c r="O17" s="25">
        <f t="shared" si="4"/>
        <v>3</v>
      </c>
      <c r="P17" s="17">
        <f t="shared" si="4"/>
        <v>3</v>
      </c>
      <c r="Q17" s="13"/>
      <c r="R17" s="13"/>
      <c r="S17" s="13"/>
    </row>
    <row r="18" ht="14.25" customHeight="1">
      <c r="A18" s="51" t="s">
        <v>48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  <c r="Q18" s="13"/>
      <c r="R18" s="13"/>
      <c r="S18" s="13"/>
    </row>
    <row r="19" ht="14.25" customHeight="1">
      <c r="A19" s="4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3"/>
      <c r="R19" s="13"/>
      <c r="S19" s="13"/>
    </row>
    <row r="20" ht="14.25" customHeight="1">
      <c r="A20" s="4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3"/>
      <c r="R20" s="13"/>
      <c r="S20" s="13"/>
    </row>
    <row r="21" ht="14.25" customHeight="1">
      <c r="A21" s="4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3"/>
      <c r="R21" s="13"/>
      <c r="S21" s="13"/>
    </row>
    <row r="22" ht="14.25" customHeight="1">
      <c r="A22" s="4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3"/>
      <c r="R22" s="13"/>
      <c r="S22" s="13"/>
    </row>
    <row r="23" ht="14.25" customHeight="1">
      <c r="A23" s="41" t="s">
        <v>50</v>
      </c>
      <c r="B23" s="21">
        <v>2.0</v>
      </c>
      <c r="C23" s="21">
        <v>1.0</v>
      </c>
      <c r="D23" s="21"/>
      <c r="E23" s="21"/>
      <c r="F23" s="21"/>
      <c r="G23" s="21">
        <v>1.0</v>
      </c>
      <c r="H23" s="21"/>
      <c r="I23" s="21"/>
      <c r="J23" s="21"/>
      <c r="K23" s="21"/>
      <c r="L23" s="21"/>
      <c r="M23" s="21"/>
      <c r="N23" s="21">
        <v>2.0</v>
      </c>
      <c r="O23" s="21"/>
      <c r="P23" s="21">
        <v>1.0</v>
      </c>
      <c r="Q23" s="13"/>
      <c r="R23" s="13"/>
      <c r="S23" s="13"/>
    </row>
    <row r="24" ht="14.25" customHeight="1">
      <c r="A24" s="41" t="s">
        <v>51</v>
      </c>
      <c r="B24" s="21">
        <v>2.0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3"/>
      <c r="R24" s="13"/>
      <c r="S24" s="13"/>
    </row>
    <row r="25" ht="14.25" customHeight="1">
      <c r="A25" s="41" t="s">
        <v>52</v>
      </c>
      <c r="B25" s="21"/>
      <c r="C25" s="21"/>
      <c r="D25" s="21"/>
      <c r="E25" s="21"/>
      <c r="F25" s="21"/>
      <c r="G25" s="21"/>
      <c r="H25" s="21"/>
      <c r="I25" s="21">
        <v>1.0</v>
      </c>
      <c r="J25" s="21"/>
      <c r="K25" s="21"/>
      <c r="L25" s="21"/>
      <c r="M25" s="21"/>
      <c r="N25" s="21"/>
      <c r="O25" s="21"/>
      <c r="P25" s="21"/>
      <c r="Q25" s="13"/>
      <c r="R25" s="13"/>
      <c r="S25" s="13"/>
    </row>
    <row r="26" ht="14.25" customHeight="1">
      <c r="A26" s="41" t="s">
        <v>53</v>
      </c>
      <c r="B26" s="21">
        <v>1.0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13"/>
      <c r="R26" s="13"/>
      <c r="S26" s="13"/>
    </row>
    <row r="27" ht="14.25" customHeight="1">
      <c r="A27" s="41" t="s">
        <v>54</v>
      </c>
      <c r="B27" s="21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13"/>
      <c r="R27" s="13"/>
      <c r="S27" s="13"/>
    </row>
    <row r="28" ht="14.25" customHeight="1">
      <c r="A28" s="4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3"/>
      <c r="R28" s="13"/>
      <c r="S28" s="13"/>
    </row>
    <row r="29" ht="14.25" customHeight="1">
      <c r="A29" s="41" t="s">
        <v>56</v>
      </c>
      <c r="B29" s="21">
        <v>2.0</v>
      </c>
      <c r="C29" s="21"/>
      <c r="D29" s="21">
        <v>2.0</v>
      </c>
      <c r="E29" s="21">
        <v>2.0</v>
      </c>
      <c r="F29" s="21"/>
      <c r="G29" s="21">
        <v>1.0</v>
      </c>
      <c r="H29" s="21"/>
      <c r="I29" s="21">
        <v>1.0</v>
      </c>
      <c r="J29" s="21"/>
      <c r="K29" s="21"/>
      <c r="L29" s="21"/>
      <c r="M29" s="21"/>
      <c r="N29" s="21"/>
      <c r="O29" s="21"/>
      <c r="P29" s="21"/>
      <c r="Q29" s="13"/>
      <c r="R29" s="13"/>
      <c r="S29" s="13"/>
    </row>
    <row r="30" ht="14.25" customHeight="1">
      <c r="A30" s="41" t="s">
        <v>57</v>
      </c>
      <c r="B30" s="21"/>
      <c r="C30" s="21"/>
      <c r="D30" s="21"/>
      <c r="E30" s="21">
        <v>1.0</v>
      </c>
      <c r="F30" s="21">
        <v>1.0</v>
      </c>
      <c r="G30" s="21"/>
      <c r="H30" s="21"/>
      <c r="I30" s="21"/>
      <c r="J30" s="21"/>
      <c r="K30" s="21"/>
      <c r="L30" s="21">
        <v>1.0</v>
      </c>
      <c r="M30" s="21"/>
      <c r="N30" s="21"/>
      <c r="O30" s="21"/>
      <c r="P30" s="21"/>
      <c r="Q30" s="13"/>
      <c r="R30" s="13"/>
      <c r="S30" s="13"/>
    </row>
    <row r="31" ht="14.25" customHeight="1">
      <c r="A31" s="41" t="s">
        <v>58</v>
      </c>
      <c r="B31" s="21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21">
        <v>1.0</v>
      </c>
      <c r="M31" s="21"/>
      <c r="N31" s="21"/>
      <c r="O31" s="21"/>
      <c r="P31" s="21"/>
      <c r="Q31" s="13"/>
      <c r="R31" s="13"/>
      <c r="S31" s="13"/>
    </row>
    <row r="32" ht="14.25" customHeight="1">
      <c r="A32" s="41" t="s">
        <v>59</v>
      </c>
      <c r="B32" s="21">
        <v>1.0</v>
      </c>
      <c r="C32" s="21"/>
      <c r="D32" s="21"/>
      <c r="E32" s="21"/>
      <c r="F32" s="21">
        <v>1.0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3"/>
      <c r="R32" s="13"/>
      <c r="S32" s="13"/>
    </row>
    <row r="33" ht="14.25" customHeight="1">
      <c r="A33" s="4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3"/>
      <c r="R33" s="13"/>
      <c r="S33" s="13"/>
    </row>
    <row r="34" ht="14.25" customHeight="1">
      <c r="A34" s="41" t="s">
        <v>61</v>
      </c>
      <c r="B34" s="21">
        <v>1.0</v>
      </c>
      <c r="C34" s="21"/>
      <c r="D34" s="21">
        <v>1.0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13"/>
      <c r="R34" s="13"/>
      <c r="S34" s="13"/>
    </row>
    <row r="35" ht="14.25" customHeight="1">
      <c r="A35" s="4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3"/>
      <c r="R35" s="13"/>
      <c r="S35" s="13"/>
    </row>
    <row r="36" ht="14.25" customHeight="1">
      <c r="A36" s="41" t="s">
        <v>62</v>
      </c>
      <c r="B36" s="21">
        <v>3.0</v>
      </c>
      <c r="C36" s="21"/>
      <c r="D36" s="21"/>
      <c r="E36" s="21"/>
      <c r="F36" s="21">
        <v>1.0</v>
      </c>
      <c r="G36" s="21">
        <v>2.0</v>
      </c>
      <c r="H36" s="21"/>
      <c r="I36" s="21"/>
      <c r="J36" s="21"/>
      <c r="K36" s="21"/>
      <c r="L36" s="21"/>
      <c r="M36" s="21"/>
      <c r="N36" s="21"/>
      <c r="O36" s="21"/>
      <c r="P36" s="21"/>
      <c r="Q36" s="13"/>
      <c r="R36" s="13"/>
      <c r="S36" s="13"/>
    </row>
    <row r="37" ht="14.25" customHeight="1">
      <c r="A37" s="41" t="s">
        <v>63</v>
      </c>
      <c r="B37" s="21">
        <v>1.0</v>
      </c>
      <c r="C37" s="21">
        <v>1.0</v>
      </c>
      <c r="D37" s="21"/>
      <c r="E37" s="21"/>
      <c r="F37" s="21">
        <v>5.0</v>
      </c>
      <c r="G37" s="21">
        <v>1.0</v>
      </c>
      <c r="H37" s="21"/>
      <c r="I37" s="21"/>
      <c r="J37" s="21"/>
      <c r="K37" s="21"/>
      <c r="L37" s="21">
        <v>1.0</v>
      </c>
      <c r="M37" s="21"/>
      <c r="N37" s="21">
        <v>2.0</v>
      </c>
      <c r="O37" s="21"/>
      <c r="P37" s="21"/>
      <c r="Q37" s="13"/>
      <c r="R37" s="13"/>
      <c r="S37" s="13"/>
    </row>
    <row r="38" ht="14.25" customHeight="1">
      <c r="A38" s="4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3"/>
      <c r="R38" s="13"/>
      <c r="S38" s="13"/>
    </row>
    <row r="39" ht="14.25" customHeight="1">
      <c r="A39" s="4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3"/>
      <c r="R39" s="13"/>
      <c r="S39" s="13"/>
    </row>
    <row r="40" ht="14.25" customHeight="1">
      <c r="A40" s="4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3"/>
      <c r="R40" s="13"/>
      <c r="S40" s="13"/>
    </row>
    <row r="41" ht="14.25" customHeight="1">
      <c r="A41" s="41" t="s">
        <v>66</v>
      </c>
      <c r="B41" s="21">
        <v>1.0</v>
      </c>
      <c r="C41" s="21"/>
      <c r="D41" s="21">
        <v>1.0</v>
      </c>
      <c r="E41" s="21">
        <v>1.0</v>
      </c>
      <c r="F41" s="21">
        <v>3.0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13"/>
      <c r="R41" s="13"/>
      <c r="S41" s="13"/>
    </row>
    <row r="42" ht="14.25" customHeight="1">
      <c r="A42" s="41" t="s">
        <v>67</v>
      </c>
      <c r="B42" s="21"/>
      <c r="C42" s="21"/>
      <c r="D42" s="21">
        <v>1.0</v>
      </c>
      <c r="E42" s="21">
        <v>1.0</v>
      </c>
      <c r="F42" s="21">
        <v>1.0</v>
      </c>
      <c r="G42" s="21">
        <v>1.0</v>
      </c>
      <c r="H42" s="21"/>
      <c r="I42" s="21"/>
      <c r="J42" s="21"/>
      <c r="K42" s="21"/>
      <c r="L42" s="21"/>
      <c r="M42" s="21"/>
      <c r="N42" s="21"/>
      <c r="O42" s="21">
        <v>1.0</v>
      </c>
      <c r="P42" s="21"/>
      <c r="Q42" s="13"/>
      <c r="R42" s="13"/>
      <c r="S42" s="13"/>
    </row>
    <row r="43" ht="14.25" customHeight="1">
      <c r="A43" s="41" t="s">
        <v>68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3"/>
      <c r="R43" s="13"/>
      <c r="S43" s="13"/>
    </row>
    <row r="44" ht="14.25" customHeight="1">
      <c r="A44" s="41" t="s">
        <v>69</v>
      </c>
      <c r="B44" s="21">
        <v>17.0</v>
      </c>
      <c r="C44" s="21"/>
      <c r="D44" s="21">
        <v>1.0</v>
      </c>
      <c r="E44" s="21">
        <v>6.0</v>
      </c>
      <c r="F44" s="21">
        <v>17.0</v>
      </c>
      <c r="G44" s="21">
        <v>2.0</v>
      </c>
      <c r="H44" s="21"/>
      <c r="I44" s="21">
        <v>1.0</v>
      </c>
      <c r="J44" s="21">
        <v>2.0</v>
      </c>
      <c r="K44" s="21"/>
      <c r="L44" s="21"/>
      <c r="M44" s="21"/>
      <c r="N44" s="21">
        <v>1.0</v>
      </c>
      <c r="O44" s="21">
        <v>2.0</v>
      </c>
      <c r="P44" s="21">
        <v>2.0</v>
      </c>
      <c r="Q44" s="13"/>
      <c r="R44" s="13"/>
      <c r="S44" s="13"/>
    </row>
    <row r="45" ht="14.25" customHeight="1">
      <c r="A45" s="4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13"/>
      <c r="R45" s="13"/>
      <c r="S45" s="13"/>
    </row>
    <row r="46" ht="14.25" customHeight="1">
      <c r="A46" s="4" t="s">
        <v>14</v>
      </c>
      <c r="B46" s="54">
        <f t="shared" ref="B46:P46" si="5">SUM(B19:B45)</f>
        <v>33</v>
      </c>
      <c r="C46" s="54">
        <f t="shared" si="5"/>
        <v>2</v>
      </c>
      <c r="D46" s="54">
        <f t="shared" si="5"/>
        <v>6</v>
      </c>
      <c r="E46" s="54">
        <f t="shared" si="5"/>
        <v>11</v>
      </c>
      <c r="F46" s="54">
        <f t="shared" si="5"/>
        <v>29</v>
      </c>
      <c r="G46" s="54">
        <f t="shared" si="5"/>
        <v>8</v>
      </c>
      <c r="H46" s="54">
        <f t="shared" si="5"/>
        <v>0</v>
      </c>
      <c r="I46" s="54">
        <f t="shared" si="5"/>
        <v>3</v>
      </c>
      <c r="J46" s="54">
        <f t="shared" si="5"/>
        <v>2</v>
      </c>
      <c r="K46" s="54">
        <f t="shared" si="5"/>
        <v>0</v>
      </c>
      <c r="L46" s="54">
        <f t="shared" si="5"/>
        <v>3</v>
      </c>
      <c r="M46" s="54">
        <f t="shared" si="5"/>
        <v>0</v>
      </c>
      <c r="N46" s="54">
        <f t="shared" si="5"/>
        <v>5</v>
      </c>
      <c r="O46" s="54">
        <f t="shared" si="5"/>
        <v>3</v>
      </c>
      <c r="P46" s="54">
        <f t="shared" si="5"/>
        <v>3</v>
      </c>
      <c r="Q46" s="13"/>
      <c r="R46" s="13"/>
      <c r="S46" s="13">
        <f>SUM(B46:P46)</f>
        <v>108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18:P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3.57"/>
    <col customWidth="1" min="4" max="7" width="8.71"/>
    <col customWidth="1" min="8" max="8" width="12.29"/>
    <col customWidth="1" min="9" max="9" width="11.29"/>
    <col customWidth="1" min="10" max="10" width="11.71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6" width="8.14"/>
    <col customWidth="1" min="17" max="17" width="12.43"/>
    <col customWidth="1" min="18" max="18" width="12.14"/>
    <col customWidth="1" min="19" max="19" width="10.57"/>
    <col customWidth="1" min="20" max="21" width="8.71"/>
    <col customWidth="1" min="22" max="22" width="14.86"/>
    <col customWidth="1" min="23" max="23" width="11.71"/>
    <col customWidth="1" min="24" max="26" width="8.71"/>
  </cols>
  <sheetData>
    <row r="1" ht="14.25" customHeight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6.0</v>
      </c>
      <c r="E3" s="40"/>
      <c r="F3" s="8"/>
      <c r="G3" s="8"/>
      <c r="H3" s="8"/>
      <c r="I3" s="8"/>
      <c r="J3" s="8"/>
      <c r="K3" s="8"/>
      <c r="L3" s="8">
        <v>5.0</v>
      </c>
      <c r="M3" s="8">
        <v>1.0</v>
      </c>
      <c r="N3" s="24"/>
      <c r="O3" s="56"/>
      <c r="P3" s="42"/>
      <c r="Q3" s="8"/>
      <c r="R3" s="8"/>
      <c r="S3" s="8"/>
      <c r="T3" s="9">
        <f t="shared" ref="T3:T12" si="1">SUM(B3:S3)</f>
        <v>12</v>
      </c>
      <c r="U3" s="10">
        <f t="shared" ref="U3:U13" si="2">T3/$T$13</f>
        <v>0.1016949153</v>
      </c>
      <c r="V3" s="47"/>
      <c r="W3" s="38" t="s">
        <v>116</v>
      </c>
      <c r="X3" s="48">
        <f>SUM(D13:N13)+P13+R13+S13</f>
        <v>61</v>
      </c>
    </row>
    <row r="4" ht="14.25" customHeight="1">
      <c r="A4" s="7" t="s">
        <v>127</v>
      </c>
      <c r="B4" s="41"/>
      <c r="C4" s="24">
        <v>4.0</v>
      </c>
      <c r="D4" s="24">
        <v>4.0</v>
      </c>
      <c r="E4" s="8"/>
      <c r="F4" s="42"/>
      <c r="G4" s="8"/>
      <c r="H4" s="8"/>
      <c r="I4" s="8"/>
      <c r="J4" s="8"/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8</v>
      </c>
      <c r="U4" s="10">
        <f t="shared" si="2"/>
        <v>0.06779661017</v>
      </c>
      <c r="V4" s="47"/>
      <c r="W4" s="38" t="s">
        <v>129</v>
      </c>
      <c r="X4" s="48">
        <f>O13+Q13</f>
        <v>3</v>
      </c>
    </row>
    <row r="5" ht="14.25" customHeight="1">
      <c r="A5" s="7" t="s">
        <v>28</v>
      </c>
      <c r="B5" s="21"/>
      <c r="C5" s="8"/>
      <c r="D5" s="8">
        <v>6.0</v>
      </c>
      <c r="F5" s="8"/>
      <c r="G5" s="8"/>
      <c r="H5" s="8"/>
      <c r="I5" s="8"/>
      <c r="J5" s="8"/>
      <c r="K5" s="8"/>
      <c r="L5" s="8"/>
      <c r="M5" s="8"/>
      <c r="N5" s="24"/>
      <c r="O5" s="56"/>
      <c r="P5" s="42"/>
      <c r="Q5" s="8"/>
      <c r="R5" s="8">
        <v>1.0</v>
      </c>
      <c r="S5" s="8"/>
      <c r="T5" s="9">
        <f t="shared" si="1"/>
        <v>7</v>
      </c>
      <c r="U5" s="10">
        <f t="shared" si="2"/>
        <v>0.0593220339</v>
      </c>
      <c r="V5" s="47"/>
      <c r="W5" s="38" t="s">
        <v>128</v>
      </c>
      <c r="X5" s="48">
        <f>B13</f>
        <v>50</v>
      </c>
    </row>
    <row r="6" ht="14.25" customHeight="1">
      <c r="A6" s="7" t="s">
        <v>33</v>
      </c>
      <c r="B6" s="21"/>
      <c r="C6" s="8"/>
      <c r="D6" s="8">
        <v>1.0</v>
      </c>
      <c r="E6" s="8"/>
      <c r="F6" s="8"/>
      <c r="G6" s="8"/>
      <c r="H6" s="8"/>
      <c r="I6" s="8"/>
      <c r="J6" s="8">
        <v>5.0</v>
      </c>
      <c r="K6" s="8"/>
      <c r="L6" s="8"/>
      <c r="M6" s="8"/>
      <c r="N6" s="24"/>
      <c r="O6" s="57"/>
      <c r="P6" s="42"/>
      <c r="Q6" s="8">
        <v>2.0</v>
      </c>
      <c r="R6" s="8"/>
      <c r="S6" s="8"/>
      <c r="T6" s="9">
        <f t="shared" si="1"/>
        <v>8</v>
      </c>
      <c r="U6" s="10">
        <f t="shared" si="2"/>
        <v>0.06779661017</v>
      </c>
      <c r="V6" s="47"/>
      <c r="W6" s="38" t="s">
        <v>136</v>
      </c>
      <c r="X6" s="48">
        <f>C13</f>
        <v>4</v>
      </c>
    </row>
    <row r="7" ht="14.25" customHeight="1">
      <c r="A7" s="7" t="s">
        <v>125</v>
      </c>
      <c r="B7" s="21"/>
      <c r="C7" s="8"/>
      <c r="D7" s="8">
        <v>8.0</v>
      </c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8</v>
      </c>
      <c r="U7" s="10">
        <f t="shared" si="2"/>
        <v>0.06779661017</v>
      </c>
      <c r="V7" s="47"/>
      <c r="X7" s="58">
        <f>SUM(X3:X6)</f>
        <v>118</v>
      </c>
    </row>
    <row r="8" ht="14.25" customHeight="1">
      <c r="A8" s="27" t="s">
        <v>23</v>
      </c>
      <c r="B8" s="21"/>
      <c r="C8" s="8"/>
      <c r="D8" s="8">
        <v>2.0</v>
      </c>
      <c r="E8" s="8"/>
      <c r="F8" s="8">
        <v>1.0</v>
      </c>
      <c r="G8" s="8"/>
      <c r="H8" s="8"/>
      <c r="I8" s="8"/>
      <c r="J8" s="8">
        <v>2.0</v>
      </c>
      <c r="K8" s="8"/>
      <c r="L8" s="8"/>
      <c r="M8" s="8">
        <v>1.0</v>
      </c>
      <c r="N8" s="24"/>
      <c r="O8" s="56"/>
      <c r="P8" s="42"/>
      <c r="Q8" s="8"/>
      <c r="R8" s="8"/>
      <c r="S8" s="8"/>
      <c r="T8" s="9">
        <f t="shared" si="1"/>
        <v>6</v>
      </c>
      <c r="U8" s="10">
        <f t="shared" si="2"/>
        <v>0.05084745763</v>
      </c>
      <c r="V8" s="47"/>
    </row>
    <row r="9" ht="14.25" customHeight="1">
      <c r="A9" s="7" t="s">
        <v>118</v>
      </c>
      <c r="B9" s="21">
        <v>50.0</v>
      </c>
      <c r="C9" s="8"/>
      <c r="D9" s="8">
        <v>5.0</v>
      </c>
      <c r="E9" s="8"/>
      <c r="F9" s="8"/>
      <c r="G9" s="8"/>
      <c r="H9" s="8"/>
      <c r="I9" s="8"/>
      <c r="J9" s="8"/>
      <c r="K9" s="8"/>
      <c r="L9" s="8"/>
      <c r="M9" s="8"/>
      <c r="N9" s="24"/>
      <c r="O9" s="56"/>
      <c r="P9" s="42"/>
      <c r="Q9" s="8"/>
      <c r="R9" s="8">
        <v>1.0</v>
      </c>
      <c r="S9" s="8"/>
      <c r="T9" s="9">
        <f t="shared" si="1"/>
        <v>56</v>
      </c>
      <c r="U9" s="10">
        <f t="shared" si="2"/>
        <v>0.4745762712</v>
      </c>
      <c r="V9" s="47"/>
    </row>
    <row r="10" ht="14.25" customHeight="1">
      <c r="A10" s="27" t="s">
        <v>25</v>
      </c>
      <c r="B10" s="21"/>
      <c r="C10" s="8"/>
      <c r="D10" s="8">
        <v>6.0</v>
      </c>
      <c r="E10" s="8"/>
      <c r="F10" s="8"/>
      <c r="G10" s="8"/>
      <c r="H10" s="8"/>
      <c r="I10" s="8"/>
      <c r="J10" s="8">
        <v>1.0</v>
      </c>
      <c r="K10" s="8"/>
      <c r="L10" s="8"/>
      <c r="M10" s="8"/>
      <c r="N10" s="24"/>
      <c r="O10" s="57"/>
      <c r="P10" s="42"/>
      <c r="Q10" s="8">
        <v>1.0</v>
      </c>
      <c r="R10" s="8">
        <v>1.0</v>
      </c>
      <c r="S10" s="8"/>
      <c r="T10" s="9">
        <f t="shared" si="1"/>
        <v>9</v>
      </c>
      <c r="U10" s="10">
        <f t="shared" si="2"/>
        <v>0.07627118644</v>
      </c>
      <c r="V10" s="47"/>
    </row>
    <row r="11" ht="14.25" customHeight="1">
      <c r="A11" s="7" t="s">
        <v>29</v>
      </c>
      <c r="B11" s="21"/>
      <c r="C11" s="8"/>
      <c r="D11" s="8">
        <v>4.0</v>
      </c>
      <c r="E11" s="8"/>
      <c r="F11" s="8"/>
      <c r="G11" s="8"/>
      <c r="H11" s="8"/>
      <c r="I11" s="8"/>
      <c r="J11" s="8"/>
      <c r="K11" s="8"/>
      <c r="L11" s="8"/>
      <c r="M11" s="8"/>
      <c r="N11" s="24"/>
      <c r="O11" s="59"/>
      <c r="P11" s="60"/>
      <c r="Q11" s="8"/>
      <c r="R11" s="8"/>
      <c r="S11" s="8"/>
      <c r="T11" s="9">
        <f t="shared" si="1"/>
        <v>4</v>
      </c>
      <c r="U11" s="10">
        <f t="shared" si="2"/>
        <v>0.03389830508</v>
      </c>
      <c r="V11" s="47"/>
    </row>
    <row r="12" ht="14.25" customHeight="1">
      <c r="A12" s="28" t="s">
        <v>19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61"/>
      <c r="O12" s="29"/>
      <c r="P12" s="29"/>
      <c r="Q12" s="62"/>
      <c r="R12" s="29"/>
      <c r="S12" s="29"/>
      <c r="T12" s="30">
        <f t="shared" si="1"/>
        <v>0</v>
      </c>
      <c r="U12" s="31">
        <f t="shared" si="2"/>
        <v>0</v>
      </c>
      <c r="V12" s="47"/>
    </row>
    <row r="13" ht="14.25" customHeight="1">
      <c r="A13" s="4" t="s">
        <v>34</v>
      </c>
      <c r="B13" s="11">
        <f t="shared" ref="B13:T13" si="3">SUM(B3:B12)</f>
        <v>50</v>
      </c>
      <c r="C13" s="11">
        <f t="shared" si="3"/>
        <v>4</v>
      </c>
      <c r="D13" s="11">
        <f t="shared" si="3"/>
        <v>42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8</v>
      </c>
      <c r="K13" s="11">
        <f t="shared" si="3"/>
        <v>0</v>
      </c>
      <c r="L13" s="11">
        <f t="shared" si="3"/>
        <v>5</v>
      </c>
      <c r="M13" s="11">
        <f t="shared" si="3"/>
        <v>2</v>
      </c>
      <c r="N13" s="5">
        <f t="shared" si="3"/>
        <v>0</v>
      </c>
      <c r="O13" s="11">
        <f t="shared" si="3"/>
        <v>0</v>
      </c>
      <c r="P13" s="11">
        <f t="shared" si="3"/>
        <v>0</v>
      </c>
      <c r="Q13" s="63">
        <f t="shared" si="3"/>
        <v>3</v>
      </c>
      <c r="R13" s="11">
        <f t="shared" si="3"/>
        <v>3</v>
      </c>
      <c r="S13" s="11">
        <f t="shared" si="3"/>
        <v>0</v>
      </c>
      <c r="T13" s="11">
        <f t="shared" si="3"/>
        <v>118</v>
      </c>
      <c r="U13" s="6">
        <f t="shared" si="2"/>
        <v>1</v>
      </c>
      <c r="V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38.25" customHeight="1">
      <c r="A16" s="4" t="s">
        <v>35</v>
      </c>
      <c r="B16" s="4" t="s">
        <v>130</v>
      </c>
      <c r="C16" s="4" t="s">
        <v>137</v>
      </c>
      <c r="D16" s="4" t="s">
        <v>36</v>
      </c>
      <c r="E16" s="4" t="s">
        <v>37</v>
      </c>
      <c r="F16" s="4" t="s">
        <v>38</v>
      </c>
      <c r="G16" s="4" t="s">
        <v>39</v>
      </c>
      <c r="H16" s="15" t="s">
        <v>40</v>
      </c>
      <c r="I16" s="4" t="s">
        <v>41</v>
      </c>
      <c r="J16" s="15" t="s">
        <v>99</v>
      </c>
      <c r="K16" s="15" t="s">
        <v>43</v>
      </c>
      <c r="L16" s="15" t="s">
        <v>44</v>
      </c>
      <c r="M16" s="15" t="s">
        <v>45</v>
      </c>
      <c r="N16" s="15" t="s">
        <v>46</v>
      </c>
      <c r="O16" s="15" t="s">
        <v>117</v>
      </c>
      <c r="P16" s="4" t="s">
        <v>47</v>
      </c>
      <c r="Q16" s="13"/>
      <c r="R16" s="13"/>
      <c r="S16" s="13"/>
    </row>
    <row r="17" ht="14.25" customHeight="1">
      <c r="A17" s="16" t="s">
        <v>14</v>
      </c>
      <c r="B17" s="17">
        <f t="shared" ref="B17:P17" si="4">B46</f>
        <v>50</v>
      </c>
      <c r="C17" s="17">
        <f t="shared" si="4"/>
        <v>4</v>
      </c>
      <c r="D17" s="17">
        <f t="shared" si="4"/>
        <v>9</v>
      </c>
      <c r="E17" s="17">
        <f t="shared" si="4"/>
        <v>8</v>
      </c>
      <c r="F17" s="17">
        <f t="shared" si="4"/>
        <v>18</v>
      </c>
      <c r="G17" s="17">
        <f t="shared" si="4"/>
        <v>3</v>
      </c>
      <c r="H17" s="25">
        <f t="shared" si="4"/>
        <v>0</v>
      </c>
      <c r="I17" s="17">
        <f t="shared" si="4"/>
        <v>4</v>
      </c>
      <c r="J17" s="17">
        <f t="shared" si="4"/>
        <v>4</v>
      </c>
      <c r="K17" s="25">
        <f t="shared" si="4"/>
        <v>1</v>
      </c>
      <c r="L17" s="25">
        <f t="shared" si="4"/>
        <v>2</v>
      </c>
      <c r="M17" s="25">
        <f t="shared" si="4"/>
        <v>0</v>
      </c>
      <c r="N17" s="25">
        <f t="shared" si="4"/>
        <v>2</v>
      </c>
      <c r="O17" s="25">
        <f t="shared" si="4"/>
        <v>3</v>
      </c>
      <c r="P17" s="17">
        <f t="shared" si="4"/>
        <v>10</v>
      </c>
      <c r="Q17" s="13"/>
      <c r="R17" s="13"/>
      <c r="S17" s="13"/>
    </row>
    <row r="18" ht="14.25" customHeight="1">
      <c r="A18" s="51" t="s">
        <v>48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  <c r="Q18" s="13"/>
      <c r="R18" s="13"/>
      <c r="S18" s="13"/>
    </row>
    <row r="19" ht="14.25" customHeight="1">
      <c r="A19" s="4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3"/>
      <c r="R19" s="13"/>
      <c r="S19" s="13"/>
    </row>
    <row r="20" ht="14.25" customHeight="1">
      <c r="A20" s="4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3"/>
      <c r="R20" s="13"/>
      <c r="S20" s="13"/>
    </row>
    <row r="21" ht="14.25" customHeight="1">
      <c r="A21" s="4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3"/>
      <c r="R21" s="13"/>
      <c r="S21" s="13"/>
    </row>
    <row r="22" ht="14.25" customHeight="1">
      <c r="A22" s="4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3"/>
      <c r="R22" s="13"/>
      <c r="S22" s="13"/>
    </row>
    <row r="23" ht="14.25" customHeight="1">
      <c r="A23" s="41" t="s">
        <v>50</v>
      </c>
      <c r="B23" s="21">
        <v>1.0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13"/>
      <c r="R23" s="13"/>
      <c r="S23" s="13"/>
    </row>
    <row r="24" ht="14.25" customHeight="1">
      <c r="A24" s="41" t="s">
        <v>51</v>
      </c>
      <c r="B24" s="21">
        <v>3.0</v>
      </c>
      <c r="C24" s="21"/>
      <c r="D24" s="21"/>
      <c r="E24" s="21"/>
      <c r="F24" s="21"/>
      <c r="G24" s="21">
        <v>1.0</v>
      </c>
      <c r="H24" s="21"/>
      <c r="I24" s="21"/>
      <c r="J24" s="21"/>
      <c r="K24" s="21"/>
      <c r="L24" s="21"/>
      <c r="M24" s="21"/>
      <c r="N24" s="21"/>
      <c r="O24" s="21"/>
      <c r="P24" s="21"/>
      <c r="Q24" s="13"/>
      <c r="R24" s="13"/>
      <c r="S24" s="13"/>
    </row>
    <row r="25" ht="14.25" customHeight="1">
      <c r="A25" s="41" t="s">
        <v>52</v>
      </c>
      <c r="B25" s="21">
        <v>2.0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3"/>
      <c r="R25" s="13"/>
      <c r="S25" s="13"/>
    </row>
    <row r="26" ht="14.25" customHeight="1">
      <c r="A26" s="41" t="s">
        <v>53</v>
      </c>
      <c r="B26" s="21">
        <v>3.0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13"/>
      <c r="R26" s="13"/>
      <c r="S26" s="13"/>
    </row>
    <row r="27" ht="14.25" customHeight="1">
      <c r="A27" s="41" t="s">
        <v>54</v>
      </c>
      <c r="B27" s="21">
        <v>1.0</v>
      </c>
      <c r="C27" s="21"/>
      <c r="D27" s="21">
        <v>1.0</v>
      </c>
      <c r="E27" s="21">
        <v>1.0</v>
      </c>
      <c r="F27" s="21"/>
      <c r="G27" s="21"/>
      <c r="H27" s="21"/>
      <c r="I27" s="21">
        <v>1.0</v>
      </c>
      <c r="J27" s="21"/>
      <c r="K27" s="21"/>
      <c r="L27" s="21"/>
      <c r="M27" s="21"/>
      <c r="N27" s="21"/>
      <c r="O27" s="21"/>
      <c r="P27" s="21"/>
      <c r="Q27" s="13"/>
      <c r="R27" s="13"/>
      <c r="S27" s="13"/>
    </row>
    <row r="28" ht="14.25" customHeight="1">
      <c r="A28" s="4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3"/>
      <c r="R28" s="13"/>
      <c r="S28" s="13"/>
    </row>
    <row r="29" ht="14.25" customHeight="1">
      <c r="A29" s="41" t="s">
        <v>56</v>
      </c>
      <c r="B29" s="21">
        <v>2.0</v>
      </c>
      <c r="C29" s="21"/>
      <c r="D29" s="21">
        <v>1.0</v>
      </c>
      <c r="E29" s="21">
        <v>1.0</v>
      </c>
      <c r="F29" s="21">
        <v>4.0</v>
      </c>
      <c r="G29" s="21"/>
      <c r="H29" s="21"/>
      <c r="I29" s="21"/>
      <c r="J29" s="21">
        <v>1.0</v>
      </c>
      <c r="K29" s="21"/>
      <c r="L29" s="21"/>
      <c r="M29" s="21"/>
      <c r="N29" s="21"/>
      <c r="O29" s="21"/>
      <c r="P29" s="21"/>
      <c r="Q29" s="13"/>
      <c r="R29" s="13"/>
      <c r="S29" s="13"/>
    </row>
    <row r="30" ht="14.25" customHeight="1">
      <c r="A30" s="41" t="s">
        <v>57</v>
      </c>
      <c r="B30" s="21"/>
      <c r="C30" s="21"/>
      <c r="D30" s="21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3"/>
      <c r="R30" s="13"/>
      <c r="S30" s="13"/>
    </row>
    <row r="31" ht="14.25" customHeight="1">
      <c r="A31" s="4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3"/>
      <c r="R31" s="13"/>
      <c r="S31" s="13"/>
    </row>
    <row r="32" ht="14.25" customHeight="1">
      <c r="A32" s="4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3"/>
      <c r="R32" s="13"/>
      <c r="S32" s="13"/>
    </row>
    <row r="33" ht="14.25" customHeight="1">
      <c r="A33" s="41" t="s">
        <v>60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3"/>
      <c r="R33" s="13"/>
      <c r="S33" s="13"/>
    </row>
    <row r="34" ht="14.25" customHeight="1">
      <c r="A34" s="41" t="s">
        <v>61</v>
      </c>
      <c r="B34" s="21">
        <v>1.0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v>1.0</v>
      </c>
      <c r="P34" s="21"/>
      <c r="Q34" s="13"/>
      <c r="R34" s="13"/>
      <c r="S34" s="13"/>
    </row>
    <row r="35" ht="14.25" customHeight="1">
      <c r="A35" s="41" t="s">
        <v>78</v>
      </c>
      <c r="B35" s="21">
        <v>1.0</v>
      </c>
      <c r="C35" s="21"/>
      <c r="D35" s="21"/>
      <c r="E35" s="21">
        <v>1.0</v>
      </c>
      <c r="F35" s="21">
        <v>1.0</v>
      </c>
      <c r="G35" s="21"/>
      <c r="H35" s="21"/>
      <c r="I35" s="21"/>
      <c r="J35" s="21"/>
      <c r="K35" s="21"/>
      <c r="L35" s="21"/>
      <c r="M35" s="21"/>
      <c r="N35" s="21"/>
      <c r="O35" s="21">
        <v>1.0</v>
      </c>
      <c r="P35" s="21"/>
      <c r="Q35" s="13"/>
      <c r="R35" s="13"/>
      <c r="S35" s="13"/>
    </row>
    <row r="36" ht="14.25" customHeight="1">
      <c r="A36" s="41" t="s">
        <v>62</v>
      </c>
      <c r="B36" s="21">
        <v>2.0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>
        <v>1.0</v>
      </c>
      <c r="O36" s="21"/>
      <c r="P36" s="21">
        <v>1.0</v>
      </c>
      <c r="Q36" s="13"/>
      <c r="R36" s="13"/>
      <c r="S36" s="13"/>
    </row>
    <row r="37" ht="14.25" customHeight="1">
      <c r="A37" s="41" t="s">
        <v>63</v>
      </c>
      <c r="B37" s="21">
        <v>3.0</v>
      </c>
      <c r="C37" s="21">
        <v>4.0</v>
      </c>
      <c r="D37" s="21"/>
      <c r="E37" s="21"/>
      <c r="F37" s="21">
        <v>4.0</v>
      </c>
      <c r="G37" s="21">
        <v>1.0</v>
      </c>
      <c r="H37" s="21"/>
      <c r="I37" s="21"/>
      <c r="J37" s="21">
        <v>1.0</v>
      </c>
      <c r="K37" s="21"/>
      <c r="L37" s="21">
        <v>2.0</v>
      </c>
      <c r="M37" s="21"/>
      <c r="N37" s="21"/>
      <c r="O37" s="21"/>
      <c r="P37" s="21"/>
      <c r="Q37" s="13"/>
      <c r="R37" s="13"/>
      <c r="S37" s="13"/>
    </row>
    <row r="38" ht="14.25" customHeight="1">
      <c r="A38" s="41" t="s">
        <v>64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3"/>
      <c r="R38" s="13"/>
      <c r="S38" s="13"/>
    </row>
    <row r="39" ht="14.25" customHeight="1">
      <c r="A39" s="41" t="s">
        <v>65</v>
      </c>
      <c r="B39" s="21">
        <v>3.0</v>
      </c>
      <c r="C39" s="21"/>
      <c r="D39" s="21"/>
      <c r="E39" s="21"/>
      <c r="F39" s="21">
        <v>1.0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3"/>
      <c r="R39" s="13"/>
      <c r="S39" s="13"/>
    </row>
    <row r="40" ht="14.25" customHeight="1">
      <c r="A40" s="4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3"/>
      <c r="R40" s="13"/>
      <c r="S40" s="13"/>
    </row>
    <row r="41" ht="14.25" customHeight="1">
      <c r="A41" s="41" t="s">
        <v>66</v>
      </c>
      <c r="B41" s="21"/>
      <c r="C41" s="21"/>
      <c r="D41" s="21">
        <v>1.0</v>
      </c>
      <c r="E41" s="21">
        <v>2.0</v>
      </c>
      <c r="F41" s="21">
        <v>1.0</v>
      </c>
      <c r="G41" s="21"/>
      <c r="H41" s="21"/>
      <c r="I41" s="21">
        <v>1.0</v>
      </c>
      <c r="J41" s="21"/>
      <c r="K41" s="21"/>
      <c r="L41" s="21"/>
      <c r="M41" s="21"/>
      <c r="N41" s="21"/>
      <c r="O41" s="21"/>
      <c r="P41" s="21">
        <v>3.0</v>
      </c>
      <c r="Q41" s="13"/>
      <c r="R41" s="13"/>
      <c r="S41" s="13"/>
    </row>
    <row r="42" ht="14.25" customHeight="1">
      <c r="A42" s="41" t="s">
        <v>67</v>
      </c>
      <c r="B42" s="21">
        <v>1.0</v>
      </c>
      <c r="C42" s="21"/>
      <c r="D42" s="21"/>
      <c r="E42" s="21"/>
      <c r="F42" s="21">
        <v>3.0</v>
      </c>
      <c r="G42" s="21"/>
      <c r="H42" s="21"/>
      <c r="I42" s="21"/>
      <c r="J42" s="21">
        <v>1.0</v>
      </c>
      <c r="K42" s="21"/>
      <c r="L42" s="21"/>
      <c r="M42" s="21"/>
      <c r="N42" s="21">
        <v>1.0</v>
      </c>
      <c r="O42" s="21">
        <v>1.0</v>
      </c>
      <c r="P42" s="21"/>
      <c r="Q42" s="13"/>
      <c r="R42" s="13"/>
      <c r="S42" s="13"/>
    </row>
    <row r="43" ht="14.25" customHeight="1">
      <c r="A43" s="41" t="s">
        <v>68</v>
      </c>
      <c r="B43" s="21">
        <v>2.0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3"/>
      <c r="R43" s="13"/>
      <c r="S43" s="13"/>
    </row>
    <row r="44" ht="14.25" customHeight="1">
      <c r="A44" s="41" t="s">
        <v>69</v>
      </c>
      <c r="B44" s="21">
        <v>24.0</v>
      </c>
      <c r="C44" s="21"/>
      <c r="D44" s="21">
        <v>5.0</v>
      </c>
      <c r="E44" s="21">
        <v>3.0</v>
      </c>
      <c r="F44" s="21">
        <v>4.0</v>
      </c>
      <c r="G44" s="21">
        <v>1.0</v>
      </c>
      <c r="H44" s="21"/>
      <c r="I44" s="21">
        <v>2.0</v>
      </c>
      <c r="J44" s="21">
        <v>1.0</v>
      </c>
      <c r="K44" s="21">
        <v>1.0</v>
      </c>
      <c r="L44" s="21"/>
      <c r="M44" s="21"/>
      <c r="N44" s="21"/>
      <c r="O44" s="21"/>
      <c r="P44" s="21">
        <v>6.0</v>
      </c>
      <c r="Q44" s="13"/>
      <c r="R44" s="13"/>
      <c r="S44" s="13"/>
    </row>
    <row r="45" ht="14.25" customHeight="1">
      <c r="A45" s="4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13"/>
      <c r="R45" s="13"/>
      <c r="S45" s="13"/>
    </row>
    <row r="46" ht="14.25" customHeight="1">
      <c r="A46" s="4" t="s">
        <v>14</v>
      </c>
      <c r="B46" s="54">
        <f t="shared" ref="B46:P46" si="5">SUM(B19:B45)</f>
        <v>50</v>
      </c>
      <c r="C46" s="54">
        <f t="shared" si="5"/>
        <v>4</v>
      </c>
      <c r="D46" s="54">
        <f t="shared" si="5"/>
        <v>9</v>
      </c>
      <c r="E46" s="54">
        <f t="shared" si="5"/>
        <v>8</v>
      </c>
      <c r="F46" s="54">
        <f t="shared" si="5"/>
        <v>18</v>
      </c>
      <c r="G46" s="54">
        <f t="shared" si="5"/>
        <v>3</v>
      </c>
      <c r="H46" s="54">
        <f t="shared" si="5"/>
        <v>0</v>
      </c>
      <c r="I46" s="54">
        <f t="shared" si="5"/>
        <v>4</v>
      </c>
      <c r="J46" s="54">
        <f t="shared" si="5"/>
        <v>4</v>
      </c>
      <c r="K46" s="54">
        <f t="shared" si="5"/>
        <v>1</v>
      </c>
      <c r="L46" s="54">
        <f t="shared" si="5"/>
        <v>2</v>
      </c>
      <c r="M46" s="54">
        <f t="shared" si="5"/>
        <v>0</v>
      </c>
      <c r="N46" s="54">
        <f t="shared" si="5"/>
        <v>2</v>
      </c>
      <c r="O46" s="54">
        <f t="shared" si="5"/>
        <v>3</v>
      </c>
      <c r="P46" s="54">
        <f t="shared" si="5"/>
        <v>10</v>
      </c>
      <c r="Q46" s="13"/>
      <c r="R46" s="13"/>
      <c r="S46" s="13">
        <f>SUM(B46:P46)</f>
        <v>118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18:P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71"/>
    <col customWidth="1" min="3" max="3" width="13.57"/>
    <col customWidth="1" min="4" max="7" width="8.71"/>
    <col customWidth="1" min="8" max="8" width="12.29"/>
    <col customWidth="1" min="9" max="9" width="11.29"/>
    <col customWidth="1" min="10" max="10" width="11.71"/>
    <col customWidth="1" min="11" max="11" width="9.71"/>
    <col customWidth="1" min="12" max="12" width="8.71"/>
    <col customWidth="1" min="13" max="13" width="9.43"/>
    <col customWidth="1" min="14" max="14" width="8.71"/>
    <col customWidth="1" min="15" max="15" width="11.14"/>
    <col customWidth="1" min="16" max="16" width="8.14"/>
    <col customWidth="1" min="17" max="17" width="12.43"/>
    <col customWidth="1" min="18" max="18" width="12.14"/>
    <col customWidth="1" min="19" max="19" width="12.71"/>
    <col customWidth="1" min="20" max="20" width="11.57"/>
    <col customWidth="1" min="21" max="21" width="12.86"/>
    <col customWidth="1" min="22" max="22" width="14.86"/>
    <col customWidth="1" min="23" max="23" width="11.71"/>
    <col customWidth="1" min="24" max="27" width="8.71"/>
  </cols>
  <sheetData>
    <row r="1" ht="14.25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5.0</v>
      </c>
      <c r="E3" s="40"/>
      <c r="F3" s="8"/>
      <c r="G3" s="8"/>
      <c r="H3" s="8"/>
      <c r="I3" s="8"/>
      <c r="J3" s="8"/>
      <c r="K3" s="8"/>
      <c r="L3" s="8">
        <v>1.0</v>
      </c>
      <c r="M3" s="8"/>
      <c r="N3" s="24"/>
      <c r="O3" s="56"/>
      <c r="P3" s="42"/>
      <c r="Q3" s="8"/>
      <c r="R3" s="8"/>
      <c r="S3" s="8"/>
      <c r="T3" s="9">
        <f t="shared" ref="T3:T13" si="1">SUM(B3:S3)</f>
        <v>6</v>
      </c>
      <c r="U3" s="10">
        <f t="shared" ref="U3:U14" si="2">T3/$T$14</f>
        <v>0.06060606061</v>
      </c>
      <c r="V3" s="47"/>
      <c r="W3" s="38" t="s">
        <v>116</v>
      </c>
      <c r="X3" s="48">
        <f>SUM(D14:N14)+P14+R14+S14</f>
        <v>58</v>
      </c>
    </row>
    <row r="4" ht="14.25" customHeight="1">
      <c r="A4" s="7" t="s">
        <v>127</v>
      </c>
      <c r="B4" s="41"/>
      <c r="C4" s="24">
        <v>3.0</v>
      </c>
      <c r="D4" s="24">
        <v>3.0</v>
      </c>
      <c r="E4" s="8"/>
      <c r="F4" s="42"/>
      <c r="G4" s="8"/>
      <c r="H4" s="8"/>
      <c r="I4" s="8"/>
      <c r="J4" s="8"/>
      <c r="K4" s="8"/>
      <c r="L4" s="8"/>
      <c r="M4" s="8">
        <v>3.0</v>
      </c>
      <c r="N4" s="24"/>
      <c r="O4" s="56"/>
      <c r="P4" s="42"/>
      <c r="Q4" s="8"/>
      <c r="R4" s="8"/>
      <c r="S4" s="8"/>
      <c r="T4" s="9">
        <f t="shared" si="1"/>
        <v>9</v>
      </c>
      <c r="U4" s="10">
        <f t="shared" si="2"/>
        <v>0.09090909091</v>
      </c>
      <c r="V4" s="47"/>
      <c r="W4" s="38" t="s">
        <v>129</v>
      </c>
      <c r="X4" s="48">
        <f>O14+Q14</f>
        <v>4</v>
      </c>
    </row>
    <row r="5" ht="14.25" customHeight="1">
      <c r="A5" s="7" t="s">
        <v>28</v>
      </c>
      <c r="B5" s="21"/>
      <c r="C5" s="8"/>
      <c r="D5" s="8">
        <v>5.0</v>
      </c>
      <c r="F5" s="8"/>
      <c r="G5" s="8"/>
      <c r="H5" s="8"/>
      <c r="I5" s="8"/>
      <c r="J5" s="8"/>
      <c r="K5" s="8"/>
      <c r="L5" s="8">
        <v>1.0</v>
      </c>
      <c r="M5" s="8"/>
      <c r="N5" s="24"/>
      <c r="O5" s="56"/>
      <c r="P5" s="42"/>
      <c r="Q5" s="8">
        <v>2.0</v>
      </c>
      <c r="R5" s="8"/>
      <c r="S5" s="8"/>
      <c r="T5" s="9">
        <f t="shared" si="1"/>
        <v>8</v>
      </c>
      <c r="U5" s="10">
        <f t="shared" si="2"/>
        <v>0.08080808081</v>
      </c>
      <c r="V5" s="47"/>
      <c r="W5" s="38" t="s">
        <v>128</v>
      </c>
      <c r="X5" s="48">
        <f>B14</f>
        <v>34</v>
      </c>
    </row>
    <row r="6" ht="14.25" customHeight="1">
      <c r="A6" s="7" t="s">
        <v>33</v>
      </c>
      <c r="B6" s="21"/>
      <c r="C6" s="8"/>
      <c r="D6" s="8">
        <v>3.0</v>
      </c>
      <c r="E6" s="8"/>
      <c r="F6" s="8"/>
      <c r="G6" s="8"/>
      <c r="H6" s="8"/>
      <c r="I6" s="8"/>
      <c r="J6" s="8">
        <v>1.0</v>
      </c>
      <c r="K6" s="8"/>
      <c r="L6" s="8"/>
      <c r="M6" s="8"/>
      <c r="N6" s="24"/>
      <c r="O6" s="57"/>
      <c r="P6" s="42"/>
      <c r="Q6" s="8"/>
      <c r="R6" s="8"/>
      <c r="S6" s="8"/>
      <c r="T6" s="9">
        <f t="shared" si="1"/>
        <v>4</v>
      </c>
      <c r="U6" s="10">
        <f t="shared" si="2"/>
        <v>0.0404040404</v>
      </c>
      <c r="V6" s="47"/>
      <c r="W6" s="38" t="s">
        <v>136</v>
      </c>
      <c r="X6" s="48">
        <f>C14</f>
        <v>3</v>
      </c>
    </row>
    <row r="7" ht="14.25" customHeight="1">
      <c r="A7" s="7" t="s">
        <v>125</v>
      </c>
      <c r="B7" s="21"/>
      <c r="C7" s="8"/>
      <c r="D7" s="8">
        <v>5.0</v>
      </c>
      <c r="E7" s="8"/>
      <c r="F7" s="8"/>
      <c r="G7" s="8"/>
      <c r="H7" s="8"/>
      <c r="I7" s="8"/>
      <c r="J7" s="8"/>
      <c r="K7" s="8"/>
      <c r="L7" s="8"/>
      <c r="M7" s="8">
        <v>1.0</v>
      </c>
      <c r="N7" s="24"/>
      <c r="O7" s="56"/>
      <c r="P7" s="42"/>
      <c r="Q7" s="8"/>
      <c r="R7" s="8"/>
      <c r="S7" s="8"/>
      <c r="T7" s="9">
        <f t="shared" si="1"/>
        <v>6</v>
      </c>
      <c r="U7" s="10">
        <f t="shared" si="2"/>
        <v>0.06060606061</v>
      </c>
      <c r="V7" s="47"/>
      <c r="X7" s="58">
        <f>SUM(X3:X6)</f>
        <v>99</v>
      </c>
    </row>
    <row r="8" ht="14.25" customHeight="1">
      <c r="A8" s="27" t="s">
        <v>23</v>
      </c>
      <c r="B8" s="21"/>
      <c r="C8" s="8"/>
      <c r="D8" s="8">
        <v>3.0</v>
      </c>
      <c r="E8" s="8"/>
      <c r="F8" s="8">
        <v>1.0</v>
      </c>
      <c r="G8" s="8"/>
      <c r="H8" s="8"/>
      <c r="I8" s="8"/>
      <c r="J8" s="8">
        <v>2.0</v>
      </c>
      <c r="K8" s="8"/>
      <c r="L8" s="8"/>
      <c r="M8" s="8">
        <v>1.0</v>
      </c>
      <c r="N8" s="24">
        <v>4.0</v>
      </c>
      <c r="O8" s="56"/>
      <c r="P8" s="42"/>
      <c r="Q8" s="8"/>
      <c r="R8" s="8"/>
      <c r="S8" s="8"/>
      <c r="T8" s="9">
        <f t="shared" si="1"/>
        <v>11</v>
      </c>
      <c r="U8" s="10">
        <f t="shared" si="2"/>
        <v>0.1111111111</v>
      </c>
      <c r="V8" s="47"/>
    </row>
    <row r="9" ht="14.25" customHeight="1">
      <c r="A9" s="7" t="s">
        <v>118</v>
      </c>
      <c r="B9" s="21">
        <v>34.0</v>
      </c>
      <c r="C9" s="8"/>
      <c r="D9" s="8">
        <v>3.0</v>
      </c>
      <c r="E9" s="8"/>
      <c r="F9" s="8"/>
      <c r="G9" s="8"/>
      <c r="H9" s="8"/>
      <c r="I9" s="8"/>
      <c r="J9" s="8"/>
      <c r="K9" s="8"/>
      <c r="L9" s="8"/>
      <c r="M9" s="8"/>
      <c r="N9" s="24"/>
      <c r="O9" s="56"/>
      <c r="P9" s="42"/>
      <c r="Q9" s="8">
        <v>1.0</v>
      </c>
      <c r="R9" s="8">
        <v>1.0</v>
      </c>
      <c r="S9" s="8"/>
      <c r="T9" s="9">
        <f t="shared" si="1"/>
        <v>39</v>
      </c>
      <c r="U9" s="10">
        <f t="shared" si="2"/>
        <v>0.3939393939</v>
      </c>
      <c r="V9" s="47"/>
    </row>
    <row r="10" ht="14.25" customHeight="1">
      <c r="A10" s="27" t="s">
        <v>25</v>
      </c>
      <c r="B10" s="21"/>
      <c r="C10" s="8"/>
      <c r="D10" s="8">
        <v>4.0</v>
      </c>
      <c r="E10" s="8"/>
      <c r="F10" s="8"/>
      <c r="G10" s="8"/>
      <c r="H10" s="8"/>
      <c r="I10" s="8"/>
      <c r="J10" s="8">
        <v>2.0</v>
      </c>
      <c r="K10" s="8"/>
      <c r="L10" s="8"/>
      <c r="M10" s="8"/>
      <c r="N10" s="24"/>
      <c r="O10" s="57"/>
      <c r="P10" s="42"/>
      <c r="Q10" s="8">
        <v>1.0</v>
      </c>
      <c r="R10" s="8"/>
      <c r="S10" s="8"/>
      <c r="T10" s="9">
        <f t="shared" si="1"/>
        <v>7</v>
      </c>
      <c r="U10" s="10">
        <f t="shared" si="2"/>
        <v>0.07070707071</v>
      </c>
      <c r="V10" s="47"/>
    </row>
    <row r="11" ht="14.25" customHeight="1">
      <c r="A11" s="7" t="s">
        <v>29</v>
      </c>
      <c r="B11" s="21"/>
      <c r="C11" s="8"/>
      <c r="D11" s="8">
        <v>3.0</v>
      </c>
      <c r="E11" s="8"/>
      <c r="F11" s="8"/>
      <c r="G11" s="8"/>
      <c r="H11" s="8"/>
      <c r="I11" s="8"/>
      <c r="J11" s="8">
        <v>1.0</v>
      </c>
      <c r="K11" s="8"/>
      <c r="L11" s="8"/>
      <c r="M11" s="8"/>
      <c r="N11" s="24"/>
      <c r="O11" s="59"/>
      <c r="P11" s="42"/>
      <c r="Q11" s="8"/>
      <c r="R11" s="8"/>
      <c r="S11" s="8"/>
      <c r="T11" s="9">
        <f t="shared" si="1"/>
        <v>4</v>
      </c>
      <c r="U11" s="10">
        <f t="shared" si="2"/>
        <v>0.0404040404</v>
      </c>
      <c r="V11" s="47"/>
    </row>
    <row r="12" ht="14.25" customHeight="1">
      <c r="A12" s="7" t="s">
        <v>144</v>
      </c>
      <c r="B12" s="21"/>
      <c r="C12" s="8"/>
      <c r="D12" s="8">
        <v>4.0</v>
      </c>
      <c r="E12" s="8"/>
      <c r="F12" s="8"/>
      <c r="G12" s="8"/>
      <c r="H12" s="8"/>
      <c r="I12" s="8"/>
      <c r="J12" s="8"/>
      <c r="K12" s="8"/>
      <c r="L12" s="8"/>
      <c r="M12" s="8">
        <v>1.0</v>
      </c>
      <c r="N12" s="24"/>
      <c r="O12" s="59"/>
      <c r="P12" s="64"/>
      <c r="Q12" s="42"/>
      <c r="R12" s="8"/>
      <c r="S12" s="8"/>
      <c r="T12" s="9">
        <f t="shared" si="1"/>
        <v>5</v>
      </c>
      <c r="U12" s="10">
        <f t="shared" si="2"/>
        <v>0.05050505051</v>
      </c>
      <c r="V12" s="47"/>
    </row>
    <row r="13" ht="14.25" customHeight="1">
      <c r="A13" s="28" t="s">
        <v>19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61"/>
      <c r="O13" s="29"/>
      <c r="P13" s="29"/>
      <c r="Q13" s="62"/>
      <c r="R13" s="29"/>
      <c r="S13" s="29"/>
      <c r="T13" s="30">
        <f t="shared" si="1"/>
        <v>0</v>
      </c>
      <c r="U13" s="31">
        <f t="shared" si="2"/>
        <v>0</v>
      </c>
      <c r="V13" s="47"/>
    </row>
    <row r="14" ht="14.25" customHeight="1">
      <c r="A14" s="4" t="s">
        <v>34</v>
      </c>
      <c r="B14" s="11">
        <f t="shared" ref="B14:T14" si="3">SUM(B3:B13)</f>
        <v>34</v>
      </c>
      <c r="C14" s="11">
        <f t="shared" si="3"/>
        <v>3</v>
      </c>
      <c r="D14" s="11">
        <f t="shared" si="3"/>
        <v>38</v>
      </c>
      <c r="E14" s="11">
        <f t="shared" si="3"/>
        <v>0</v>
      </c>
      <c r="F14" s="11">
        <f t="shared" si="3"/>
        <v>1</v>
      </c>
      <c r="G14" s="11">
        <f t="shared" si="3"/>
        <v>0</v>
      </c>
      <c r="H14" s="11">
        <f t="shared" si="3"/>
        <v>0</v>
      </c>
      <c r="I14" s="11">
        <f t="shared" si="3"/>
        <v>0</v>
      </c>
      <c r="J14" s="11">
        <f t="shared" si="3"/>
        <v>6</v>
      </c>
      <c r="K14" s="11">
        <f t="shared" si="3"/>
        <v>0</v>
      </c>
      <c r="L14" s="11">
        <f t="shared" si="3"/>
        <v>2</v>
      </c>
      <c r="M14" s="11">
        <f t="shared" si="3"/>
        <v>6</v>
      </c>
      <c r="N14" s="5">
        <f t="shared" si="3"/>
        <v>4</v>
      </c>
      <c r="O14" s="11">
        <f t="shared" si="3"/>
        <v>0</v>
      </c>
      <c r="P14" s="11">
        <f t="shared" si="3"/>
        <v>0</v>
      </c>
      <c r="Q14" s="63">
        <f t="shared" si="3"/>
        <v>4</v>
      </c>
      <c r="R14" s="11">
        <f t="shared" si="3"/>
        <v>1</v>
      </c>
      <c r="S14" s="11">
        <f t="shared" si="3"/>
        <v>0</v>
      </c>
      <c r="T14" s="11">
        <f t="shared" si="3"/>
        <v>99</v>
      </c>
      <c r="U14" s="6">
        <f t="shared" si="2"/>
        <v>1</v>
      </c>
      <c r="V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38.25" customHeight="1">
      <c r="A17" s="4" t="s">
        <v>35</v>
      </c>
      <c r="B17" s="4" t="s">
        <v>130</v>
      </c>
      <c r="C17" s="4" t="s">
        <v>137</v>
      </c>
      <c r="D17" s="4" t="s">
        <v>36</v>
      </c>
      <c r="E17" s="4" t="s">
        <v>37</v>
      </c>
      <c r="F17" s="4" t="s">
        <v>38</v>
      </c>
      <c r="G17" s="4" t="s">
        <v>39</v>
      </c>
      <c r="H17" s="15" t="s">
        <v>40</v>
      </c>
      <c r="I17" s="4" t="s">
        <v>41</v>
      </c>
      <c r="J17" s="15" t="s">
        <v>99</v>
      </c>
      <c r="K17" s="15" t="s">
        <v>43</v>
      </c>
      <c r="L17" s="15" t="s">
        <v>44</v>
      </c>
      <c r="M17" s="15" t="s">
        <v>45</v>
      </c>
      <c r="N17" s="15" t="s">
        <v>46</v>
      </c>
      <c r="O17" s="15" t="s">
        <v>117</v>
      </c>
      <c r="P17" s="15" t="s">
        <v>145</v>
      </c>
      <c r="Q17" s="15" t="s">
        <v>146</v>
      </c>
      <c r="R17" s="4" t="s">
        <v>147</v>
      </c>
      <c r="S17" s="65" t="s">
        <v>148</v>
      </c>
      <c r="T17" s="66" t="s">
        <v>149</v>
      </c>
      <c r="U17" s="66" t="s">
        <v>150</v>
      </c>
    </row>
    <row r="18" ht="14.25" customHeight="1">
      <c r="A18" s="16" t="s">
        <v>14</v>
      </c>
      <c r="B18" s="17">
        <f t="shared" ref="B18:U18" si="4">B47</f>
        <v>34</v>
      </c>
      <c r="C18" s="17">
        <f t="shared" si="4"/>
        <v>3</v>
      </c>
      <c r="D18" s="17">
        <f t="shared" si="4"/>
        <v>13</v>
      </c>
      <c r="E18" s="17">
        <f t="shared" si="4"/>
        <v>10</v>
      </c>
      <c r="F18" s="17">
        <f t="shared" si="4"/>
        <v>12</v>
      </c>
      <c r="G18" s="17">
        <f t="shared" si="4"/>
        <v>1</v>
      </c>
      <c r="H18" s="25">
        <f t="shared" si="4"/>
        <v>0</v>
      </c>
      <c r="I18" s="17">
        <f t="shared" si="4"/>
        <v>3</v>
      </c>
      <c r="J18" s="17">
        <f t="shared" si="4"/>
        <v>1</v>
      </c>
      <c r="K18" s="25">
        <f t="shared" si="4"/>
        <v>1</v>
      </c>
      <c r="L18" s="25">
        <f t="shared" si="4"/>
        <v>3</v>
      </c>
      <c r="M18" s="25">
        <f t="shared" si="4"/>
        <v>0</v>
      </c>
      <c r="N18" s="25">
        <f t="shared" si="4"/>
        <v>2</v>
      </c>
      <c r="O18" s="25">
        <f t="shared" si="4"/>
        <v>4</v>
      </c>
      <c r="P18" s="25">
        <f t="shared" si="4"/>
        <v>5</v>
      </c>
      <c r="Q18" s="25">
        <f t="shared" si="4"/>
        <v>0</v>
      </c>
      <c r="R18" s="25">
        <f t="shared" si="4"/>
        <v>4</v>
      </c>
      <c r="S18" s="25">
        <f t="shared" si="4"/>
        <v>1</v>
      </c>
      <c r="T18" s="25">
        <f t="shared" si="4"/>
        <v>1</v>
      </c>
      <c r="U18" s="25">
        <f t="shared" si="4"/>
        <v>1</v>
      </c>
    </row>
    <row r="19" ht="14.25" customHeight="1">
      <c r="A19" s="67" t="s">
        <v>48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9"/>
    </row>
    <row r="20" ht="14.25" customHeight="1">
      <c r="A20" s="4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16"/>
      <c r="Q20" s="16"/>
      <c r="R20" s="16"/>
      <c r="S20" s="57"/>
      <c r="T20" s="57"/>
      <c r="U20" s="57"/>
    </row>
    <row r="21" ht="14.25" customHeight="1">
      <c r="A21" s="4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</row>
    <row r="22" ht="14.25" customHeight="1">
      <c r="A22" s="4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</row>
    <row r="23" ht="14.25" customHeight="1">
      <c r="A23" s="4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</row>
    <row r="24" ht="14.25" customHeight="1">
      <c r="A24" s="41" t="s">
        <v>50</v>
      </c>
      <c r="B24" s="21">
        <v>2.0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</row>
    <row r="25" ht="14.25" customHeight="1">
      <c r="A25" s="41" t="s">
        <v>51</v>
      </c>
      <c r="B25" s="21">
        <v>1.0</v>
      </c>
      <c r="C25" s="21"/>
      <c r="D25" s="21"/>
      <c r="E25" s="21"/>
      <c r="F25" s="21">
        <v>1.0</v>
      </c>
      <c r="G25" s="21"/>
      <c r="H25" s="21"/>
      <c r="I25" s="21"/>
      <c r="J25" s="21"/>
      <c r="K25" s="21"/>
      <c r="L25" s="21"/>
      <c r="M25" s="21"/>
      <c r="N25" s="21"/>
      <c r="O25" s="21"/>
      <c r="P25" s="16"/>
      <c r="Q25" s="16"/>
      <c r="R25" s="16"/>
      <c r="S25" s="57"/>
      <c r="T25" s="57"/>
      <c r="U25" s="57"/>
    </row>
    <row r="26" ht="14.25" customHeight="1">
      <c r="A26" s="41" t="s">
        <v>52</v>
      </c>
      <c r="B26" s="21">
        <v>3.0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6"/>
      <c r="Q26" s="16"/>
      <c r="R26" s="16"/>
      <c r="S26" s="57"/>
      <c r="T26" s="57"/>
      <c r="U26" s="57"/>
    </row>
    <row r="27" ht="14.25" customHeight="1">
      <c r="A27" s="41" t="s">
        <v>53</v>
      </c>
      <c r="B27" s="21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1.0</v>
      </c>
      <c r="O27" s="21"/>
      <c r="P27" s="16"/>
      <c r="Q27" s="16"/>
      <c r="R27" s="16"/>
      <c r="S27" s="57"/>
      <c r="T27" s="57"/>
      <c r="U27" s="57"/>
    </row>
    <row r="28" ht="14.25" customHeight="1">
      <c r="A28" s="41" t="s">
        <v>54</v>
      </c>
      <c r="B28" s="21"/>
      <c r="C28" s="21"/>
      <c r="D28" s="21"/>
      <c r="E28" s="21"/>
      <c r="F28" s="21">
        <v>1.0</v>
      </c>
      <c r="G28" s="21"/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</row>
    <row r="29" ht="14.25" customHeight="1">
      <c r="A29" s="4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</row>
    <row r="30" ht="14.25" customHeight="1">
      <c r="A30" s="41" t="s">
        <v>56</v>
      </c>
      <c r="B30" s="21">
        <v>1.0</v>
      </c>
      <c r="C30" s="21"/>
      <c r="D30" s="21">
        <v>1.0</v>
      </c>
      <c r="E30" s="21">
        <v>2.0</v>
      </c>
      <c r="F30" s="21">
        <v>2.0</v>
      </c>
      <c r="G30" s="21"/>
      <c r="H30" s="21"/>
      <c r="I30" s="21"/>
      <c r="J30" s="21"/>
      <c r="K30" s="21"/>
      <c r="L30" s="21"/>
      <c r="M30" s="21"/>
      <c r="N30" s="21"/>
      <c r="O30" s="21"/>
      <c r="P30" s="16">
        <v>1.0</v>
      </c>
      <c r="Q30" s="16"/>
      <c r="R30" s="16"/>
      <c r="S30" s="57"/>
      <c r="T30" s="57">
        <v>1.0</v>
      </c>
      <c r="U30" s="57"/>
    </row>
    <row r="31" ht="14.25" customHeight="1">
      <c r="A31" s="41" t="s">
        <v>57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</row>
    <row r="32" ht="14.25" customHeight="1">
      <c r="A32" s="41" t="s">
        <v>58</v>
      </c>
      <c r="B32" s="21"/>
      <c r="C32" s="21">
        <v>1.0</v>
      </c>
      <c r="D32" s="21">
        <v>1.0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</row>
    <row r="33" ht="14.25" customHeight="1">
      <c r="A33" s="41" t="s">
        <v>59</v>
      </c>
      <c r="B33" s="21">
        <v>1.0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</row>
    <row r="34" ht="14.25" customHeight="1">
      <c r="A34" s="41" t="s">
        <v>60</v>
      </c>
      <c r="B34" s="21">
        <v>1.0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</row>
    <row r="35" ht="14.25" customHeight="1">
      <c r="A35" s="41" t="s">
        <v>61</v>
      </c>
      <c r="B35" s="21">
        <v>2.0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>
        <v>2.0</v>
      </c>
      <c r="P35" s="16"/>
      <c r="Q35" s="16"/>
      <c r="R35" s="16"/>
      <c r="S35" s="57"/>
      <c r="T35" s="57"/>
      <c r="U35" s="57"/>
    </row>
    <row r="36" ht="14.25" customHeight="1">
      <c r="A36" s="4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</row>
    <row r="37" ht="14.25" customHeight="1">
      <c r="A37" s="41" t="s">
        <v>62</v>
      </c>
      <c r="B37" s="21">
        <v>6.0</v>
      </c>
      <c r="C37" s="21"/>
      <c r="D37" s="21">
        <v>1.0</v>
      </c>
      <c r="E37" s="21">
        <v>2.0</v>
      </c>
      <c r="F37" s="21"/>
      <c r="G37" s="21"/>
      <c r="H37" s="21"/>
      <c r="I37" s="21">
        <v>1.0</v>
      </c>
      <c r="J37" s="21"/>
      <c r="K37" s="21"/>
      <c r="L37" s="21"/>
      <c r="M37" s="21"/>
      <c r="N37" s="21"/>
      <c r="O37" s="21"/>
      <c r="P37" s="16">
        <v>2.0</v>
      </c>
      <c r="Q37" s="16"/>
      <c r="R37" s="16"/>
      <c r="S37" s="57"/>
      <c r="T37" s="57"/>
      <c r="U37" s="57"/>
    </row>
    <row r="38" ht="14.25" customHeight="1">
      <c r="A38" s="41" t="s">
        <v>63</v>
      </c>
      <c r="B38" s="21">
        <v>1.0</v>
      </c>
      <c r="C38" s="21">
        <v>2.0</v>
      </c>
      <c r="D38" s="21"/>
      <c r="E38" s="21">
        <v>1.0</v>
      </c>
      <c r="F38" s="21">
        <v>1.0</v>
      </c>
      <c r="G38" s="21"/>
      <c r="H38" s="21"/>
      <c r="I38" s="21"/>
      <c r="J38" s="21"/>
      <c r="K38" s="21"/>
      <c r="L38" s="21">
        <v>1.0</v>
      </c>
      <c r="M38" s="21"/>
      <c r="N38" s="21"/>
      <c r="O38" s="21">
        <v>1.0</v>
      </c>
      <c r="P38" s="16"/>
      <c r="Q38" s="16"/>
      <c r="R38" s="16"/>
      <c r="S38" s="57"/>
      <c r="T38" s="57"/>
      <c r="U38" s="57">
        <v>1.0</v>
      </c>
    </row>
    <row r="39" ht="14.25" customHeight="1">
      <c r="A39" s="41" t="s">
        <v>64</v>
      </c>
      <c r="B39" s="21">
        <v>1.0</v>
      </c>
      <c r="C39" s="21"/>
      <c r="D39" s="21"/>
      <c r="E39" s="21">
        <v>1.0</v>
      </c>
      <c r="F39" s="21">
        <v>1.0</v>
      </c>
      <c r="G39" s="21"/>
      <c r="H39" s="21"/>
      <c r="I39" s="21"/>
      <c r="J39" s="21"/>
      <c r="K39" s="21"/>
      <c r="L39" s="21"/>
      <c r="M39" s="21"/>
      <c r="N39" s="21"/>
      <c r="O39" s="21"/>
      <c r="P39" s="16"/>
      <c r="Q39" s="16"/>
      <c r="R39" s="16"/>
      <c r="S39" s="57"/>
      <c r="T39" s="57"/>
      <c r="U39" s="57"/>
    </row>
    <row r="40" ht="14.25" customHeight="1">
      <c r="A40" s="4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</row>
    <row r="41" ht="14.25" customHeight="1">
      <c r="A41" s="4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</row>
    <row r="42" ht="14.25" customHeight="1">
      <c r="A42" s="41" t="s">
        <v>66</v>
      </c>
      <c r="B42" s="21">
        <v>1.0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>
        <v>1.0</v>
      </c>
      <c r="P42" s="16"/>
      <c r="Q42" s="16"/>
      <c r="R42" s="16"/>
      <c r="S42" s="57">
        <v>1.0</v>
      </c>
      <c r="T42" s="57"/>
      <c r="U42" s="57"/>
    </row>
    <row r="43" ht="14.25" customHeight="1">
      <c r="A43" s="41" t="s">
        <v>67</v>
      </c>
      <c r="B43" s="21">
        <v>2.0</v>
      </c>
      <c r="C43" s="21"/>
      <c r="D43" s="21"/>
      <c r="E43" s="21">
        <v>1.0</v>
      </c>
      <c r="F43" s="21">
        <v>1.0</v>
      </c>
      <c r="G43" s="21">
        <v>1.0</v>
      </c>
      <c r="H43" s="21"/>
      <c r="I43" s="21"/>
      <c r="J43" s="21"/>
      <c r="K43" s="21">
        <v>1.0</v>
      </c>
      <c r="L43" s="21"/>
      <c r="M43" s="21"/>
      <c r="N43" s="21"/>
      <c r="O43" s="21"/>
      <c r="P43" s="16"/>
      <c r="Q43" s="16"/>
      <c r="R43" s="16"/>
      <c r="S43" s="57"/>
      <c r="T43" s="57"/>
      <c r="U43" s="57"/>
    </row>
    <row r="44" ht="14.25" customHeight="1">
      <c r="A44" s="41" t="s">
        <v>68</v>
      </c>
      <c r="B44" s="21"/>
      <c r="C44" s="21"/>
      <c r="D44" s="21">
        <v>1.0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16"/>
      <c r="Q44" s="16"/>
      <c r="R44" s="16"/>
      <c r="S44" s="57"/>
      <c r="T44" s="57"/>
      <c r="U44" s="57"/>
    </row>
    <row r="45" ht="14.25" customHeight="1">
      <c r="A45" s="41" t="s">
        <v>69</v>
      </c>
      <c r="B45" s="21">
        <v>11.0</v>
      </c>
      <c r="C45" s="21"/>
      <c r="D45" s="21">
        <v>9.0</v>
      </c>
      <c r="E45" s="21">
        <v>3.0</v>
      </c>
      <c r="F45" s="21">
        <v>4.0</v>
      </c>
      <c r="G45" s="21"/>
      <c r="H45" s="21"/>
      <c r="I45" s="21">
        <v>2.0</v>
      </c>
      <c r="J45" s="21">
        <v>1.0</v>
      </c>
      <c r="K45" s="21"/>
      <c r="L45" s="21">
        <v>2.0</v>
      </c>
      <c r="M45" s="21"/>
      <c r="N45" s="21">
        <v>1.0</v>
      </c>
      <c r="O45" s="21"/>
      <c r="P45" s="16">
        <v>2.0</v>
      </c>
      <c r="Q45" s="16"/>
      <c r="R45" s="16">
        <v>4.0</v>
      </c>
      <c r="S45" s="57"/>
      <c r="T45" s="57"/>
      <c r="U45" s="57"/>
    </row>
    <row r="46" ht="14.25" customHeight="1">
      <c r="A46" s="4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16"/>
      <c r="Q46" s="16"/>
      <c r="R46" s="16"/>
      <c r="S46" s="57"/>
      <c r="T46" s="57"/>
      <c r="U46" s="57"/>
      <c r="AA46" s="13">
        <f>SUM(B47:U47)</f>
        <v>99</v>
      </c>
    </row>
    <row r="47" ht="14.25" customHeight="1">
      <c r="A47" s="4" t="s">
        <v>14</v>
      </c>
      <c r="B47" s="54">
        <f t="shared" ref="B47:U47" si="5">SUM(B20:B46)</f>
        <v>34</v>
      </c>
      <c r="C47" s="54">
        <f t="shared" si="5"/>
        <v>3</v>
      </c>
      <c r="D47" s="54">
        <f t="shared" si="5"/>
        <v>13</v>
      </c>
      <c r="E47" s="54">
        <f t="shared" si="5"/>
        <v>10</v>
      </c>
      <c r="F47" s="54">
        <f t="shared" si="5"/>
        <v>12</v>
      </c>
      <c r="G47" s="54">
        <f t="shared" si="5"/>
        <v>1</v>
      </c>
      <c r="H47" s="54">
        <f t="shared" si="5"/>
        <v>0</v>
      </c>
      <c r="I47" s="54">
        <f t="shared" si="5"/>
        <v>3</v>
      </c>
      <c r="J47" s="54">
        <f t="shared" si="5"/>
        <v>1</v>
      </c>
      <c r="K47" s="54">
        <f t="shared" si="5"/>
        <v>1</v>
      </c>
      <c r="L47" s="54">
        <f t="shared" si="5"/>
        <v>3</v>
      </c>
      <c r="M47" s="54">
        <f t="shared" si="5"/>
        <v>0</v>
      </c>
      <c r="N47" s="54">
        <f t="shared" si="5"/>
        <v>2</v>
      </c>
      <c r="O47" s="54">
        <f t="shared" si="5"/>
        <v>4</v>
      </c>
      <c r="P47" s="54">
        <f t="shared" si="5"/>
        <v>5</v>
      </c>
      <c r="Q47" s="54">
        <f t="shared" si="5"/>
        <v>0</v>
      </c>
      <c r="R47" s="54">
        <f t="shared" si="5"/>
        <v>4</v>
      </c>
      <c r="S47" s="54">
        <f t="shared" si="5"/>
        <v>1</v>
      </c>
      <c r="T47" s="54">
        <f t="shared" si="5"/>
        <v>1</v>
      </c>
      <c r="U47" s="54">
        <f t="shared" si="5"/>
        <v>1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19:U1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8" width="8.71"/>
  </cols>
  <sheetData>
    <row r="1" ht="14.25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1.0</v>
      </c>
      <c r="E3" s="40"/>
      <c r="F3" s="8"/>
      <c r="G3" s="8"/>
      <c r="H3" s="8"/>
      <c r="I3" s="8"/>
      <c r="J3" s="8"/>
      <c r="K3" s="8"/>
      <c r="L3" s="8"/>
      <c r="M3" s="8"/>
      <c r="N3" s="24"/>
      <c r="O3" s="56"/>
      <c r="P3" s="42"/>
      <c r="Q3" s="8"/>
      <c r="R3" s="8"/>
      <c r="S3" s="8"/>
      <c r="T3" s="9">
        <f t="shared" ref="T3:T13" si="1">SUM(B3:S3)</f>
        <v>1</v>
      </c>
      <c r="U3" s="10">
        <f t="shared" ref="U3:U14" si="2">T3/$T$14</f>
        <v>0.009009009009</v>
      </c>
      <c r="V3" s="47"/>
      <c r="W3" s="38" t="s">
        <v>116</v>
      </c>
      <c r="X3" s="48">
        <f>SUM(D14:N14)+P14+R14+S14</f>
        <v>64</v>
      </c>
    </row>
    <row r="4" ht="14.25" customHeight="1">
      <c r="A4" s="7" t="s">
        <v>127</v>
      </c>
      <c r="B4" s="41"/>
      <c r="C4" s="24">
        <v>3.0</v>
      </c>
      <c r="D4" s="24">
        <v>4.0</v>
      </c>
      <c r="E4" s="8"/>
      <c r="F4" s="42"/>
      <c r="G4" s="8"/>
      <c r="H4" s="8"/>
      <c r="I4" s="8"/>
      <c r="J4" s="8">
        <v>1.0</v>
      </c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8</v>
      </c>
      <c r="U4" s="10">
        <f t="shared" si="2"/>
        <v>0.07207207207</v>
      </c>
      <c r="V4" s="47"/>
      <c r="W4" s="38" t="s">
        <v>129</v>
      </c>
      <c r="X4" s="48">
        <f>O14+Q14</f>
        <v>4</v>
      </c>
    </row>
    <row r="5" ht="14.25" customHeight="1">
      <c r="A5" s="7" t="s">
        <v>28</v>
      </c>
      <c r="B5" s="21"/>
      <c r="C5" s="8"/>
      <c r="D5" s="8">
        <v>4.0</v>
      </c>
      <c r="F5" s="8">
        <v>1.0</v>
      </c>
      <c r="G5" s="8"/>
      <c r="H5" s="8"/>
      <c r="I5" s="8"/>
      <c r="J5" s="8">
        <v>2.0</v>
      </c>
      <c r="K5" s="8"/>
      <c r="L5" s="8"/>
      <c r="M5" s="8"/>
      <c r="N5" s="24"/>
      <c r="O5" s="56"/>
      <c r="P5" s="42"/>
      <c r="Q5" s="8">
        <v>2.0</v>
      </c>
      <c r="R5" s="8"/>
      <c r="S5" s="8"/>
      <c r="T5" s="9">
        <f t="shared" si="1"/>
        <v>9</v>
      </c>
      <c r="U5" s="10">
        <f t="shared" si="2"/>
        <v>0.08108108108</v>
      </c>
      <c r="V5" s="47"/>
      <c r="W5" s="38" t="s">
        <v>128</v>
      </c>
      <c r="X5" s="48">
        <f>B14</f>
        <v>40</v>
      </c>
    </row>
    <row r="6" ht="14.25" customHeight="1">
      <c r="A6" s="7" t="s">
        <v>33</v>
      </c>
      <c r="B6" s="21"/>
      <c r="C6" s="8"/>
      <c r="D6" s="8">
        <v>1.0</v>
      </c>
      <c r="E6" s="8"/>
      <c r="F6" s="8"/>
      <c r="G6" s="8"/>
      <c r="H6" s="8"/>
      <c r="I6" s="8"/>
      <c r="J6" s="8">
        <v>2.0</v>
      </c>
      <c r="K6" s="8"/>
      <c r="L6" s="8"/>
      <c r="M6" s="8"/>
      <c r="N6" s="24"/>
      <c r="O6" s="57"/>
      <c r="P6" s="42"/>
      <c r="Q6" s="8">
        <v>1.0</v>
      </c>
      <c r="R6" s="8"/>
      <c r="S6" s="8"/>
      <c r="T6" s="9">
        <f t="shared" si="1"/>
        <v>4</v>
      </c>
      <c r="U6" s="10">
        <f t="shared" si="2"/>
        <v>0.03603603604</v>
      </c>
      <c r="V6" s="47"/>
      <c r="W6" s="38" t="s">
        <v>136</v>
      </c>
      <c r="X6" s="48">
        <f>C14</f>
        <v>3</v>
      </c>
    </row>
    <row r="7" ht="14.25" customHeight="1">
      <c r="A7" s="7" t="s">
        <v>125</v>
      </c>
      <c r="B7" s="21"/>
      <c r="C7" s="8"/>
      <c r="D7" s="8">
        <v>4.0</v>
      </c>
      <c r="E7" s="8"/>
      <c r="F7" s="8"/>
      <c r="G7" s="8"/>
      <c r="H7" s="8"/>
      <c r="I7" s="8"/>
      <c r="J7" s="8">
        <v>2.0</v>
      </c>
      <c r="K7" s="8"/>
      <c r="L7" s="8"/>
      <c r="M7" s="8">
        <v>3.0</v>
      </c>
      <c r="N7" s="24"/>
      <c r="O7" s="56"/>
      <c r="P7" s="42"/>
      <c r="Q7" s="8"/>
      <c r="R7" s="8"/>
      <c r="S7" s="8"/>
      <c r="T7" s="9">
        <f t="shared" si="1"/>
        <v>9</v>
      </c>
      <c r="U7" s="10">
        <f t="shared" si="2"/>
        <v>0.08108108108</v>
      </c>
      <c r="V7" s="47"/>
      <c r="X7" s="58">
        <f>SUM(X3:X6)</f>
        <v>111</v>
      </c>
    </row>
    <row r="8" ht="14.25" customHeight="1">
      <c r="A8" s="27" t="s">
        <v>23</v>
      </c>
      <c r="B8" s="21"/>
      <c r="C8" s="8"/>
      <c r="D8" s="8">
        <v>4.0</v>
      </c>
      <c r="E8" s="8"/>
      <c r="F8" s="8"/>
      <c r="G8" s="8"/>
      <c r="H8" s="8"/>
      <c r="I8" s="8"/>
      <c r="J8" s="8">
        <v>5.0</v>
      </c>
      <c r="K8" s="8"/>
      <c r="L8" s="8"/>
      <c r="M8" s="8"/>
      <c r="N8" s="24"/>
      <c r="O8" s="56"/>
      <c r="P8" s="42"/>
      <c r="Q8" s="8"/>
      <c r="R8" s="8"/>
      <c r="S8" s="8"/>
      <c r="T8" s="9">
        <f t="shared" si="1"/>
        <v>9</v>
      </c>
      <c r="U8" s="10">
        <f t="shared" si="2"/>
        <v>0.08108108108</v>
      </c>
      <c r="V8" s="47"/>
    </row>
    <row r="9" ht="14.25" customHeight="1">
      <c r="A9" s="7" t="s">
        <v>118</v>
      </c>
      <c r="B9" s="21">
        <v>40.0</v>
      </c>
      <c r="C9" s="8"/>
      <c r="D9" s="8">
        <v>5.0</v>
      </c>
      <c r="E9" s="8"/>
      <c r="F9" s="8"/>
      <c r="G9" s="8"/>
      <c r="H9" s="8"/>
      <c r="I9" s="8"/>
      <c r="J9" s="8"/>
      <c r="K9" s="8"/>
      <c r="L9" s="8"/>
      <c r="M9" s="8"/>
      <c r="N9" s="24"/>
      <c r="O9" s="56"/>
      <c r="P9" s="42"/>
      <c r="Q9" s="8">
        <v>1.0</v>
      </c>
      <c r="R9" s="8"/>
      <c r="S9" s="8"/>
      <c r="T9" s="9">
        <f t="shared" si="1"/>
        <v>46</v>
      </c>
      <c r="U9" s="10">
        <f t="shared" si="2"/>
        <v>0.4144144144</v>
      </c>
      <c r="V9" s="47"/>
    </row>
    <row r="10" ht="14.25" customHeight="1">
      <c r="A10" s="27" t="s">
        <v>25</v>
      </c>
      <c r="B10" s="21"/>
      <c r="C10" s="8"/>
      <c r="D10" s="8">
        <v>7.0</v>
      </c>
      <c r="E10" s="8"/>
      <c r="F10" s="8"/>
      <c r="G10" s="8"/>
      <c r="H10" s="8"/>
      <c r="I10" s="8"/>
      <c r="J10" s="8">
        <v>1.0</v>
      </c>
      <c r="K10" s="8"/>
      <c r="L10" s="8"/>
      <c r="M10" s="8"/>
      <c r="N10" s="24"/>
      <c r="O10" s="57"/>
      <c r="P10" s="42"/>
      <c r="Q10" s="8"/>
      <c r="R10" s="8"/>
      <c r="S10" s="8"/>
      <c r="T10" s="9">
        <f t="shared" si="1"/>
        <v>8</v>
      </c>
      <c r="U10" s="10">
        <f t="shared" si="2"/>
        <v>0.07207207207</v>
      </c>
      <c r="V10" s="47"/>
    </row>
    <row r="11" ht="14.25" customHeight="1">
      <c r="A11" s="7" t="s">
        <v>29</v>
      </c>
      <c r="B11" s="21"/>
      <c r="C11" s="8"/>
      <c r="D11" s="8">
        <v>8.0</v>
      </c>
      <c r="E11" s="8"/>
      <c r="F11" s="8"/>
      <c r="G11" s="8"/>
      <c r="H11" s="8"/>
      <c r="I11" s="8"/>
      <c r="J11" s="8"/>
      <c r="K11" s="8"/>
      <c r="L11" s="8"/>
      <c r="M11" s="8"/>
      <c r="N11" s="24"/>
      <c r="O11" s="59"/>
      <c r="P11" s="42"/>
      <c r="Q11" s="8"/>
      <c r="R11" s="8"/>
      <c r="S11" s="8"/>
      <c r="T11" s="9">
        <f t="shared" si="1"/>
        <v>8</v>
      </c>
      <c r="U11" s="10">
        <f t="shared" si="2"/>
        <v>0.07207207207</v>
      </c>
      <c r="V11" s="47"/>
    </row>
    <row r="12" ht="14.25" customHeight="1">
      <c r="A12" s="7" t="s">
        <v>144</v>
      </c>
      <c r="B12" s="21"/>
      <c r="C12" s="8"/>
      <c r="D12" s="8">
        <v>7.0</v>
      </c>
      <c r="E12" s="8"/>
      <c r="F12" s="8"/>
      <c r="G12" s="8"/>
      <c r="H12" s="8"/>
      <c r="I12" s="8"/>
      <c r="J12" s="8">
        <v>1.0</v>
      </c>
      <c r="K12" s="8"/>
      <c r="L12" s="8"/>
      <c r="M12" s="8"/>
      <c r="N12" s="24"/>
      <c r="O12" s="59"/>
      <c r="P12" s="64"/>
      <c r="Q12" s="42"/>
      <c r="R12" s="8"/>
      <c r="S12" s="8"/>
      <c r="T12" s="9">
        <f t="shared" si="1"/>
        <v>8</v>
      </c>
      <c r="U12" s="10">
        <f t="shared" si="2"/>
        <v>0.07207207207</v>
      </c>
      <c r="V12" s="47"/>
    </row>
    <row r="13" ht="14.25" customHeight="1">
      <c r="A13" s="28" t="s">
        <v>19</v>
      </c>
      <c r="B13" s="28"/>
      <c r="C13" s="29"/>
      <c r="D13" s="29"/>
      <c r="E13" s="29"/>
      <c r="F13" s="29"/>
      <c r="G13" s="29"/>
      <c r="H13" s="29"/>
      <c r="I13" s="29">
        <v>1.0</v>
      </c>
      <c r="J13" s="29"/>
      <c r="K13" s="29"/>
      <c r="L13" s="29"/>
      <c r="M13" s="29"/>
      <c r="N13" s="61"/>
      <c r="O13" s="29"/>
      <c r="P13" s="29"/>
      <c r="Q13" s="62"/>
      <c r="R13" s="29"/>
      <c r="S13" s="29"/>
      <c r="T13" s="30">
        <f t="shared" si="1"/>
        <v>1</v>
      </c>
      <c r="U13" s="31">
        <f t="shared" si="2"/>
        <v>0.009009009009</v>
      </c>
      <c r="V13" s="47"/>
    </row>
    <row r="14" ht="14.25" customHeight="1">
      <c r="A14" s="4" t="s">
        <v>34</v>
      </c>
      <c r="B14" s="11">
        <f t="shared" ref="B14:T14" si="3">SUM(B3:B13)</f>
        <v>40</v>
      </c>
      <c r="C14" s="11">
        <f t="shared" si="3"/>
        <v>3</v>
      </c>
      <c r="D14" s="11">
        <f t="shared" si="3"/>
        <v>45</v>
      </c>
      <c r="E14" s="11">
        <f t="shared" si="3"/>
        <v>0</v>
      </c>
      <c r="F14" s="11">
        <f t="shared" si="3"/>
        <v>1</v>
      </c>
      <c r="G14" s="11">
        <f t="shared" si="3"/>
        <v>0</v>
      </c>
      <c r="H14" s="11">
        <f t="shared" si="3"/>
        <v>0</v>
      </c>
      <c r="I14" s="11">
        <f t="shared" si="3"/>
        <v>1</v>
      </c>
      <c r="J14" s="11">
        <f t="shared" si="3"/>
        <v>14</v>
      </c>
      <c r="K14" s="11">
        <f t="shared" si="3"/>
        <v>0</v>
      </c>
      <c r="L14" s="11">
        <f t="shared" si="3"/>
        <v>0</v>
      </c>
      <c r="M14" s="11">
        <f t="shared" si="3"/>
        <v>3</v>
      </c>
      <c r="N14" s="5">
        <f t="shared" si="3"/>
        <v>0</v>
      </c>
      <c r="O14" s="11">
        <f t="shared" si="3"/>
        <v>0</v>
      </c>
      <c r="P14" s="11">
        <f t="shared" si="3"/>
        <v>0</v>
      </c>
      <c r="Q14" s="63">
        <f t="shared" si="3"/>
        <v>4</v>
      </c>
      <c r="R14" s="11">
        <f t="shared" si="3"/>
        <v>0</v>
      </c>
      <c r="S14" s="11">
        <f t="shared" si="3"/>
        <v>0</v>
      </c>
      <c r="T14" s="11">
        <f t="shared" si="3"/>
        <v>111</v>
      </c>
      <c r="U14" s="6">
        <f t="shared" si="2"/>
        <v>1</v>
      </c>
      <c r="V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4" t="s">
        <v>35</v>
      </c>
      <c r="B17" s="4" t="s">
        <v>130</v>
      </c>
      <c r="C17" s="4" t="s">
        <v>137</v>
      </c>
      <c r="D17" s="4" t="s">
        <v>36</v>
      </c>
      <c r="E17" s="4" t="s">
        <v>37</v>
      </c>
      <c r="F17" s="4" t="s">
        <v>38</v>
      </c>
      <c r="G17" s="4" t="s">
        <v>39</v>
      </c>
      <c r="H17" s="15" t="s">
        <v>40</v>
      </c>
      <c r="I17" s="4" t="s">
        <v>41</v>
      </c>
      <c r="J17" s="15" t="s">
        <v>99</v>
      </c>
      <c r="K17" s="15" t="s">
        <v>43</v>
      </c>
      <c r="L17" s="15" t="s">
        <v>44</v>
      </c>
      <c r="M17" s="15" t="s">
        <v>45</v>
      </c>
      <c r="N17" s="15" t="s">
        <v>46</v>
      </c>
      <c r="O17" s="15" t="s">
        <v>117</v>
      </c>
      <c r="P17" s="15" t="s">
        <v>145</v>
      </c>
      <c r="Q17" s="15" t="s">
        <v>146</v>
      </c>
      <c r="R17" s="4" t="s">
        <v>147</v>
      </c>
      <c r="S17" s="65" t="s">
        <v>148</v>
      </c>
      <c r="T17" s="66" t="s">
        <v>149</v>
      </c>
      <c r="U17" s="66" t="s">
        <v>150</v>
      </c>
      <c r="V17" s="70" t="s">
        <v>152</v>
      </c>
      <c r="W17" s="66" t="s">
        <v>153</v>
      </c>
    </row>
    <row r="18" ht="14.25" customHeight="1">
      <c r="A18" s="16" t="s">
        <v>14</v>
      </c>
      <c r="B18" s="17">
        <f t="shared" ref="B18:W18" si="4">B47</f>
        <v>40</v>
      </c>
      <c r="C18" s="17">
        <f t="shared" si="4"/>
        <v>3</v>
      </c>
      <c r="D18" s="17">
        <f t="shared" si="4"/>
        <v>8</v>
      </c>
      <c r="E18" s="17">
        <f t="shared" si="4"/>
        <v>11</v>
      </c>
      <c r="F18" s="17">
        <f t="shared" si="4"/>
        <v>23</v>
      </c>
      <c r="G18" s="17">
        <f t="shared" si="4"/>
        <v>6</v>
      </c>
      <c r="H18" s="25">
        <f t="shared" si="4"/>
        <v>0</v>
      </c>
      <c r="I18" s="17">
        <f t="shared" si="4"/>
        <v>0</v>
      </c>
      <c r="J18" s="17">
        <f t="shared" si="4"/>
        <v>0</v>
      </c>
      <c r="K18" s="25">
        <f t="shared" si="4"/>
        <v>0</v>
      </c>
      <c r="L18" s="25">
        <f t="shared" si="4"/>
        <v>1</v>
      </c>
      <c r="M18" s="25">
        <f t="shared" si="4"/>
        <v>0</v>
      </c>
      <c r="N18" s="25">
        <f t="shared" si="4"/>
        <v>3</v>
      </c>
      <c r="O18" s="25">
        <f t="shared" si="4"/>
        <v>4</v>
      </c>
      <c r="P18" s="17">
        <f t="shared" si="4"/>
        <v>1</v>
      </c>
      <c r="Q18" s="17">
        <f t="shared" si="4"/>
        <v>0</v>
      </c>
      <c r="R18" s="17">
        <f t="shared" si="4"/>
        <v>0</v>
      </c>
      <c r="S18" s="17">
        <f t="shared" si="4"/>
        <v>8</v>
      </c>
      <c r="T18" s="17">
        <f t="shared" si="4"/>
        <v>0</v>
      </c>
      <c r="U18" s="17">
        <f t="shared" si="4"/>
        <v>0</v>
      </c>
      <c r="V18" s="17">
        <f t="shared" si="4"/>
        <v>2</v>
      </c>
      <c r="W18" s="17">
        <f t="shared" si="4"/>
        <v>1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20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16"/>
      <c r="Q20" s="16"/>
      <c r="R20" s="16"/>
      <c r="S20" s="57"/>
      <c r="T20" s="57"/>
      <c r="U20" s="57"/>
      <c r="V20" s="71"/>
      <c r="W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</row>
    <row r="24" ht="14.25" customHeight="1">
      <c r="A24" s="21" t="s">
        <v>50</v>
      </c>
      <c r="B24" s="21">
        <v>3.0</v>
      </c>
      <c r="C24" s="21"/>
      <c r="D24" s="21"/>
      <c r="E24" s="21"/>
      <c r="F24" s="21">
        <v>1.0</v>
      </c>
      <c r="G24" s="21"/>
      <c r="H24" s="21"/>
      <c r="I24" s="21"/>
      <c r="J24" s="21"/>
      <c r="K24" s="21"/>
      <c r="L24" s="21"/>
      <c r="M24" s="21"/>
      <c r="N24" s="21"/>
      <c r="O24" s="21">
        <v>1.0</v>
      </c>
      <c r="P24" s="16"/>
      <c r="Q24" s="16"/>
      <c r="R24" s="16"/>
      <c r="S24" s="57"/>
      <c r="T24" s="57"/>
      <c r="U24" s="57"/>
      <c r="V24" s="71"/>
      <c r="W24" s="72"/>
    </row>
    <row r="25" ht="14.25" customHeight="1">
      <c r="A25" s="21" t="s">
        <v>51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6"/>
      <c r="Q25" s="16"/>
      <c r="R25" s="16"/>
      <c r="S25" s="57"/>
      <c r="T25" s="57"/>
      <c r="U25" s="57"/>
      <c r="V25" s="71"/>
      <c r="W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6"/>
      <c r="Q26" s="16"/>
      <c r="R26" s="16"/>
      <c r="S26" s="57">
        <v>1.0</v>
      </c>
      <c r="T26" s="57"/>
      <c r="U26" s="57"/>
      <c r="V26" s="71"/>
      <c r="W26" s="72"/>
    </row>
    <row r="27" ht="14.25" customHeight="1">
      <c r="A27" s="21" t="s">
        <v>53</v>
      </c>
      <c r="B27" s="21">
        <v>2.0</v>
      </c>
      <c r="C27" s="21"/>
      <c r="D27" s="21">
        <v>1.0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/>
      <c r="T27" s="57"/>
      <c r="U27" s="57"/>
      <c r="V27" s="71"/>
      <c r="W27" s="72"/>
    </row>
    <row r="28" ht="14.25" customHeight="1">
      <c r="A28" s="21" t="s">
        <v>54</v>
      </c>
      <c r="B28" s="21">
        <v>2.0</v>
      </c>
      <c r="C28" s="21"/>
      <c r="D28" s="21"/>
      <c r="E28" s="21">
        <v>1.0</v>
      </c>
      <c r="F28" s="21"/>
      <c r="G28" s="21">
        <v>1.0</v>
      </c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>
        <v>1.0</v>
      </c>
      <c r="T28" s="57"/>
      <c r="U28" s="57"/>
      <c r="V28" s="71"/>
      <c r="W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/>
    </row>
    <row r="30" ht="14.25" customHeight="1">
      <c r="A30" s="21" t="s">
        <v>56</v>
      </c>
      <c r="B30" s="21">
        <v>3.0</v>
      </c>
      <c r="C30" s="21"/>
      <c r="D30" s="21"/>
      <c r="E30" s="21"/>
      <c r="F30" s="21">
        <v>5.0</v>
      </c>
      <c r="G30" s="21"/>
      <c r="H30" s="21"/>
      <c r="I30" s="21"/>
      <c r="J30" s="21"/>
      <c r="K30" s="21"/>
      <c r="L30" s="21"/>
      <c r="M30" s="21"/>
      <c r="N30" s="21">
        <v>1.0</v>
      </c>
      <c r="O30" s="21"/>
      <c r="P30" s="16"/>
      <c r="Q30" s="16"/>
      <c r="R30" s="16"/>
      <c r="S30" s="57">
        <v>2.0</v>
      </c>
      <c r="T30" s="57"/>
      <c r="U30" s="57"/>
      <c r="V30" s="71"/>
      <c r="W30" s="72"/>
    </row>
    <row r="31" ht="14.25" customHeight="1">
      <c r="A31" s="21" t="s">
        <v>57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  <c r="V31" s="71"/>
      <c r="W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</row>
    <row r="35" ht="14.25" customHeight="1">
      <c r="A35" s="21" t="s">
        <v>61</v>
      </c>
      <c r="B35" s="21">
        <v>2.0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  <c r="V36" s="71"/>
      <c r="W36" s="72"/>
    </row>
    <row r="37" ht="14.25" customHeight="1">
      <c r="A37" s="21" t="s">
        <v>62</v>
      </c>
      <c r="B37" s="21">
        <v>3.0</v>
      </c>
      <c r="C37" s="21"/>
      <c r="D37" s="21">
        <v>1.0</v>
      </c>
      <c r="E37" s="21">
        <v>1.0</v>
      </c>
      <c r="F37" s="21">
        <v>1.0</v>
      </c>
      <c r="G37" s="21">
        <v>1.0</v>
      </c>
      <c r="H37" s="21"/>
      <c r="I37" s="21"/>
      <c r="J37" s="21"/>
      <c r="K37" s="21"/>
      <c r="L37" s="21"/>
      <c r="M37" s="21"/>
      <c r="N37" s="21"/>
      <c r="O37" s="21"/>
      <c r="P37" s="16">
        <v>1.0</v>
      </c>
      <c r="Q37" s="16"/>
      <c r="R37" s="16"/>
      <c r="S37" s="57"/>
      <c r="T37" s="57"/>
      <c r="U37" s="57"/>
      <c r="V37" s="71"/>
      <c r="W37" s="72">
        <v>1.0</v>
      </c>
    </row>
    <row r="38" ht="14.25" customHeight="1">
      <c r="A38" s="21" t="s">
        <v>63</v>
      </c>
      <c r="B38" s="21">
        <v>1.0</v>
      </c>
      <c r="C38" s="21">
        <v>3.0</v>
      </c>
      <c r="D38" s="21">
        <v>1.0</v>
      </c>
      <c r="E38" s="21">
        <v>1.0</v>
      </c>
      <c r="F38" s="21">
        <v>2.0</v>
      </c>
      <c r="G38" s="21">
        <v>1.0</v>
      </c>
      <c r="H38" s="21"/>
      <c r="I38" s="21"/>
      <c r="J38" s="21"/>
      <c r="K38" s="21"/>
      <c r="L38" s="21"/>
      <c r="M38" s="21"/>
      <c r="N38" s="21">
        <v>1.0</v>
      </c>
      <c r="O38" s="21">
        <v>1.0</v>
      </c>
      <c r="P38" s="16"/>
      <c r="Q38" s="16"/>
      <c r="R38" s="16"/>
      <c r="S38" s="57"/>
      <c r="T38" s="57"/>
      <c r="U38" s="57"/>
      <c r="V38" s="71"/>
      <c r="W38" s="72"/>
    </row>
    <row r="39" ht="14.25" customHeight="1">
      <c r="A39" s="21" t="s">
        <v>64</v>
      </c>
      <c r="B39" s="21">
        <v>1.0</v>
      </c>
      <c r="C39" s="21"/>
      <c r="D39" s="21">
        <v>1.0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16"/>
      <c r="Q39" s="16"/>
      <c r="R39" s="16"/>
      <c r="S39" s="57"/>
      <c r="T39" s="57"/>
      <c r="U39" s="57"/>
      <c r="V39" s="71"/>
      <c r="W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</row>
    <row r="42" ht="14.25" customHeight="1">
      <c r="A42" s="21" t="s">
        <v>66</v>
      </c>
      <c r="B42" s="21">
        <v>3.0</v>
      </c>
      <c r="C42" s="21"/>
      <c r="D42" s="21"/>
      <c r="E42" s="21">
        <v>1.0</v>
      </c>
      <c r="F42" s="21"/>
      <c r="G42" s="21">
        <v>1.0</v>
      </c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>
        <v>1.0</v>
      </c>
      <c r="T42" s="57"/>
      <c r="U42" s="57"/>
      <c r="V42" s="71"/>
      <c r="W42" s="72"/>
    </row>
    <row r="43" ht="14.25" customHeight="1">
      <c r="A43" s="21" t="s">
        <v>67</v>
      </c>
      <c r="B43" s="21">
        <v>1.0</v>
      </c>
      <c r="C43" s="21"/>
      <c r="D43" s="21"/>
      <c r="E43" s="21"/>
      <c r="F43" s="21">
        <v>3.0</v>
      </c>
      <c r="G43" s="21"/>
      <c r="H43" s="21"/>
      <c r="I43" s="21"/>
      <c r="J43" s="21"/>
      <c r="K43" s="21"/>
      <c r="L43" s="21"/>
      <c r="M43" s="21"/>
      <c r="N43" s="21"/>
      <c r="O43" s="21"/>
      <c r="P43" s="16"/>
      <c r="Q43" s="16"/>
      <c r="R43" s="16"/>
      <c r="S43" s="57"/>
      <c r="T43" s="57"/>
      <c r="U43" s="57"/>
      <c r="V43" s="71"/>
      <c r="W43" s="72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16"/>
      <c r="Q44" s="16"/>
      <c r="R44" s="16"/>
      <c r="S44" s="57"/>
      <c r="T44" s="57"/>
      <c r="U44" s="57"/>
      <c r="V44" s="71"/>
      <c r="W44" s="72"/>
    </row>
    <row r="45" ht="14.25" customHeight="1">
      <c r="A45" s="21" t="s">
        <v>69</v>
      </c>
      <c r="B45" s="21">
        <v>19.0</v>
      </c>
      <c r="C45" s="21"/>
      <c r="D45" s="21">
        <v>4.0</v>
      </c>
      <c r="E45" s="21">
        <v>7.0</v>
      </c>
      <c r="F45" s="21">
        <v>10.0</v>
      </c>
      <c r="G45" s="21">
        <v>2.0</v>
      </c>
      <c r="H45" s="21"/>
      <c r="I45" s="21"/>
      <c r="J45" s="21"/>
      <c r="K45" s="21"/>
      <c r="L45" s="21">
        <v>1.0</v>
      </c>
      <c r="M45" s="21"/>
      <c r="N45" s="21">
        <v>1.0</v>
      </c>
      <c r="O45" s="21">
        <v>2.0</v>
      </c>
      <c r="P45" s="16"/>
      <c r="Q45" s="16"/>
      <c r="R45" s="16"/>
      <c r="S45" s="57">
        <v>3.0</v>
      </c>
      <c r="T45" s="57"/>
      <c r="U45" s="57"/>
      <c r="V45" s="71">
        <v>2.0</v>
      </c>
      <c r="W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16"/>
      <c r="Q46" s="16"/>
      <c r="R46" s="16"/>
      <c r="S46" s="57"/>
      <c r="T46" s="57"/>
      <c r="U46" s="57"/>
      <c r="V46" s="71"/>
      <c r="W46" s="72"/>
    </row>
    <row r="47" ht="14.25" customHeight="1">
      <c r="A47" s="4" t="s">
        <v>14</v>
      </c>
      <c r="B47" s="4">
        <f t="shared" ref="B47:W47" si="5">SUM(B20:B46)</f>
        <v>40</v>
      </c>
      <c r="C47" s="4">
        <f t="shared" si="5"/>
        <v>3</v>
      </c>
      <c r="D47" s="4">
        <f t="shared" si="5"/>
        <v>8</v>
      </c>
      <c r="E47" s="4">
        <f t="shared" si="5"/>
        <v>11</v>
      </c>
      <c r="F47" s="4">
        <f t="shared" si="5"/>
        <v>23</v>
      </c>
      <c r="G47" s="4">
        <f t="shared" si="5"/>
        <v>6</v>
      </c>
      <c r="H47" s="4">
        <f t="shared" si="5"/>
        <v>0</v>
      </c>
      <c r="I47" s="4">
        <f t="shared" si="5"/>
        <v>0</v>
      </c>
      <c r="J47" s="4">
        <f t="shared" si="5"/>
        <v>0</v>
      </c>
      <c r="K47" s="4">
        <f t="shared" si="5"/>
        <v>0</v>
      </c>
      <c r="L47" s="4">
        <f t="shared" si="5"/>
        <v>1</v>
      </c>
      <c r="M47" s="4">
        <f t="shared" si="5"/>
        <v>0</v>
      </c>
      <c r="N47" s="4">
        <f t="shared" si="5"/>
        <v>3</v>
      </c>
      <c r="O47" s="4">
        <f t="shared" si="5"/>
        <v>4</v>
      </c>
      <c r="P47" s="4">
        <f t="shared" si="5"/>
        <v>1</v>
      </c>
      <c r="Q47" s="4">
        <f t="shared" si="5"/>
        <v>0</v>
      </c>
      <c r="R47" s="4">
        <f t="shared" si="5"/>
        <v>0</v>
      </c>
      <c r="S47" s="4">
        <f t="shared" si="5"/>
        <v>8</v>
      </c>
      <c r="T47" s="4">
        <f t="shared" si="5"/>
        <v>0</v>
      </c>
      <c r="U47" s="4">
        <f t="shared" si="5"/>
        <v>0</v>
      </c>
      <c r="V47" s="23">
        <f t="shared" si="5"/>
        <v>2</v>
      </c>
      <c r="W47" s="23">
        <f t="shared" si="5"/>
        <v>1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AB48" s="13">
        <f>SUM(B47:W47)</f>
        <v>111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19:W19"/>
  </mergeCells>
  <printOptions/>
  <pageMargins bottom="0.787401575" footer="0.0" header="0.0" left="0.511811024" right="0.511811024" top="0.7874015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4" width="13.71"/>
    <col customWidth="1" min="25" max="28" width="8.71"/>
  </cols>
  <sheetData>
    <row r="1" ht="14.25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9.0</v>
      </c>
      <c r="E3" s="40"/>
      <c r="F3" s="8"/>
      <c r="G3" s="8"/>
      <c r="H3" s="8"/>
      <c r="I3" s="8"/>
      <c r="J3" s="8"/>
      <c r="K3" s="8"/>
      <c r="L3" s="8"/>
      <c r="M3" s="8"/>
      <c r="N3" s="24"/>
      <c r="O3" s="56"/>
      <c r="P3" s="42"/>
      <c r="Q3" s="8"/>
      <c r="R3" s="8"/>
      <c r="S3" s="8"/>
      <c r="T3" s="9">
        <f t="shared" ref="T3:T13" si="1">SUM(B3:S3)</f>
        <v>9</v>
      </c>
      <c r="U3" s="10">
        <f t="shared" ref="U3:U14" si="2">T3/$T$14</f>
        <v>0.072</v>
      </c>
      <c r="V3" s="47" t="s">
        <v>155</v>
      </c>
      <c r="W3" s="38" t="s">
        <v>116</v>
      </c>
      <c r="X3" s="48">
        <f>SUM(D14:N14)+P14+R14+S14</f>
        <v>76</v>
      </c>
    </row>
    <row r="4" ht="14.25" customHeight="1">
      <c r="A4" s="7" t="s">
        <v>127</v>
      </c>
      <c r="B4" s="41"/>
      <c r="C4" s="24">
        <v>2.0</v>
      </c>
      <c r="D4" s="24">
        <v>7.0</v>
      </c>
      <c r="E4" s="8"/>
      <c r="F4" s="42"/>
      <c r="G4" s="8"/>
      <c r="H4" s="8"/>
      <c r="I4" s="8"/>
      <c r="J4" s="8"/>
      <c r="K4" s="8"/>
      <c r="L4" s="8"/>
      <c r="M4" s="8">
        <v>1.0</v>
      </c>
      <c r="N4" s="24"/>
      <c r="O4" s="56"/>
      <c r="P4" s="42"/>
      <c r="Q4" s="8"/>
      <c r="R4" s="8"/>
      <c r="S4" s="8"/>
      <c r="T4" s="9">
        <f t="shared" si="1"/>
        <v>10</v>
      </c>
      <c r="U4" s="10">
        <f t="shared" si="2"/>
        <v>0.08</v>
      </c>
      <c r="V4" s="47"/>
      <c r="W4" s="38" t="s">
        <v>129</v>
      </c>
      <c r="X4" s="48">
        <f>O14+Q14</f>
        <v>2</v>
      </c>
    </row>
    <row r="5" ht="14.25" customHeight="1">
      <c r="A5" s="7" t="s">
        <v>28</v>
      </c>
      <c r="B5" s="21"/>
      <c r="C5" s="8"/>
      <c r="D5" s="8">
        <v>7.0</v>
      </c>
      <c r="F5" s="8"/>
      <c r="G5" s="8"/>
      <c r="H5" s="8"/>
      <c r="I5" s="8"/>
      <c r="J5" s="8"/>
      <c r="K5" s="8"/>
      <c r="L5" s="8"/>
      <c r="M5" s="8"/>
      <c r="N5" s="24"/>
      <c r="O5" s="56"/>
      <c r="P5" s="42"/>
      <c r="Q5" s="8"/>
      <c r="R5" s="8"/>
      <c r="S5" s="8"/>
      <c r="T5" s="9">
        <f t="shared" si="1"/>
        <v>7</v>
      </c>
      <c r="U5" s="10">
        <f t="shared" si="2"/>
        <v>0.056</v>
      </c>
      <c r="V5" s="47"/>
      <c r="W5" s="38" t="s">
        <v>128</v>
      </c>
      <c r="X5" s="48">
        <f>B14</f>
        <v>45</v>
      </c>
    </row>
    <row r="6" ht="14.25" customHeight="1">
      <c r="A6" s="7" t="s">
        <v>125</v>
      </c>
      <c r="B6" s="21"/>
      <c r="C6" s="8"/>
      <c r="D6" s="8">
        <v>8.0</v>
      </c>
      <c r="E6" s="8"/>
      <c r="F6" s="8"/>
      <c r="G6" s="8"/>
      <c r="H6" s="8"/>
      <c r="I6" s="8"/>
      <c r="J6" s="8"/>
      <c r="K6" s="8"/>
      <c r="L6" s="8"/>
      <c r="M6" s="8"/>
      <c r="N6" s="24"/>
      <c r="O6" s="56"/>
      <c r="P6" s="42"/>
      <c r="Q6" s="8"/>
      <c r="R6" s="8"/>
      <c r="S6" s="8"/>
      <c r="T6" s="9">
        <f t="shared" si="1"/>
        <v>8</v>
      </c>
      <c r="U6" s="10">
        <f t="shared" si="2"/>
        <v>0.064</v>
      </c>
      <c r="V6" s="47"/>
      <c r="W6" s="38" t="s">
        <v>136</v>
      </c>
      <c r="X6" s="48">
        <f>C14</f>
        <v>2</v>
      </c>
    </row>
    <row r="7" ht="14.25" customHeight="1">
      <c r="A7" s="27" t="s">
        <v>23</v>
      </c>
      <c r="B7" s="21"/>
      <c r="C7" s="8"/>
      <c r="D7" s="8">
        <v>2.0</v>
      </c>
      <c r="E7" s="8"/>
      <c r="F7" s="8">
        <v>2.0</v>
      </c>
      <c r="G7" s="8"/>
      <c r="H7" s="8"/>
      <c r="I7" s="8"/>
      <c r="J7" s="8">
        <v>7.0</v>
      </c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11</v>
      </c>
      <c r="U7" s="10">
        <f t="shared" si="2"/>
        <v>0.088</v>
      </c>
      <c r="V7" s="47"/>
      <c r="X7" s="58">
        <f>SUM(X3:X6)</f>
        <v>125</v>
      </c>
    </row>
    <row r="8" ht="14.25" customHeight="1">
      <c r="A8" s="7" t="s">
        <v>118</v>
      </c>
      <c r="B8" s="21">
        <v>45.0</v>
      </c>
      <c r="C8" s="8"/>
      <c r="D8" s="8">
        <v>3.0</v>
      </c>
      <c r="E8" s="8"/>
      <c r="F8" s="8"/>
      <c r="G8" s="8"/>
      <c r="H8" s="8"/>
      <c r="I8" s="8"/>
      <c r="J8" s="8"/>
      <c r="K8" s="8"/>
      <c r="L8" s="8"/>
      <c r="M8" s="8"/>
      <c r="N8" s="24"/>
      <c r="O8" s="56"/>
      <c r="P8" s="42"/>
      <c r="Q8" s="8">
        <v>1.0</v>
      </c>
      <c r="R8" s="8"/>
      <c r="S8" s="8"/>
      <c r="T8" s="9">
        <f t="shared" si="1"/>
        <v>49</v>
      </c>
      <c r="U8" s="10">
        <f t="shared" si="2"/>
        <v>0.392</v>
      </c>
      <c r="V8" s="47"/>
    </row>
    <row r="9" ht="14.25" customHeight="1">
      <c r="A9" s="27" t="s">
        <v>25</v>
      </c>
      <c r="B9" s="21"/>
      <c r="C9" s="8"/>
      <c r="D9" s="8">
        <v>7.0</v>
      </c>
      <c r="E9" s="8"/>
      <c r="F9" s="8"/>
      <c r="G9" s="8"/>
      <c r="H9" s="8"/>
      <c r="I9" s="8">
        <v>1.0</v>
      </c>
      <c r="J9" s="8"/>
      <c r="K9" s="8"/>
      <c r="L9" s="8"/>
      <c r="M9" s="8"/>
      <c r="N9" s="24"/>
      <c r="O9" s="57"/>
      <c r="P9" s="42"/>
      <c r="Q9" s="8">
        <v>1.0</v>
      </c>
      <c r="R9" s="8"/>
      <c r="S9" s="8"/>
      <c r="T9" s="9">
        <f t="shared" si="1"/>
        <v>9</v>
      </c>
      <c r="U9" s="10">
        <f t="shared" si="2"/>
        <v>0.072</v>
      </c>
      <c r="V9" s="47"/>
    </row>
    <row r="10" ht="14.25" customHeight="1">
      <c r="A10" s="7" t="s">
        <v>29</v>
      </c>
      <c r="B10" s="21"/>
      <c r="C10" s="8"/>
      <c r="D10" s="8">
        <v>8.0</v>
      </c>
      <c r="E10" s="8"/>
      <c r="F10" s="8"/>
      <c r="G10" s="8"/>
      <c r="H10" s="8"/>
      <c r="I10" s="8"/>
      <c r="J10" s="8"/>
      <c r="K10" s="8"/>
      <c r="L10" s="8"/>
      <c r="M10" s="8"/>
      <c r="N10" s="24"/>
      <c r="O10" s="59"/>
      <c r="P10" s="42"/>
      <c r="Q10" s="8"/>
      <c r="R10" s="8"/>
      <c r="S10" s="8"/>
      <c r="T10" s="9">
        <f t="shared" si="1"/>
        <v>8</v>
      </c>
      <c r="U10" s="10">
        <f t="shared" si="2"/>
        <v>0.064</v>
      </c>
      <c r="V10" s="47"/>
    </row>
    <row r="11" ht="14.25" customHeight="1">
      <c r="A11" s="7" t="s">
        <v>144</v>
      </c>
      <c r="B11" s="73"/>
      <c r="C11" s="40"/>
      <c r="D11" s="40">
        <v>3.0</v>
      </c>
      <c r="E11" s="40"/>
      <c r="F11" s="40"/>
      <c r="G11" s="40"/>
      <c r="H11" s="40"/>
      <c r="I11" s="40"/>
      <c r="J11" s="40"/>
      <c r="K11" s="40"/>
      <c r="L11" s="40"/>
      <c r="M11" s="40"/>
      <c r="N11" s="74"/>
      <c r="O11" s="59"/>
      <c r="P11" s="64"/>
      <c r="Q11" s="60"/>
      <c r="R11" s="40"/>
      <c r="S11" s="40"/>
      <c r="T11" s="75">
        <f t="shared" si="1"/>
        <v>3</v>
      </c>
      <c r="U11" s="10">
        <f t="shared" si="2"/>
        <v>0.024</v>
      </c>
      <c r="V11" s="47"/>
    </row>
    <row r="12" ht="14.25" customHeight="1">
      <c r="A12" s="76" t="s">
        <v>156</v>
      </c>
      <c r="B12" s="21"/>
      <c r="C12" s="8"/>
      <c r="D12" s="8">
        <v>3.0</v>
      </c>
      <c r="E12" s="8"/>
      <c r="F12" s="8"/>
      <c r="G12" s="8"/>
      <c r="H12" s="8"/>
      <c r="I12" s="8"/>
      <c r="J12" s="8">
        <v>5.0</v>
      </c>
      <c r="K12" s="8"/>
      <c r="L12" s="8"/>
      <c r="M12" s="8">
        <v>1.0</v>
      </c>
      <c r="N12" s="8"/>
      <c r="O12" s="56"/>
      <c r="P12" s="8"/>
      <c r="Q12" s="8"/>
      <c r="R12" s="8"/>
      <c r="S12" s="8"/>
      <c r="T12" s="75">
        <f t="shared" si="1"/>
        <v>9</v>
      </c>
      <c r="U12" s="10">
        <f t="shared" si="2"/>
        <v>0.072</v>
      </c>
      <c r="V12" s="47"/>
    </row>
    <row r="13" ht="14.25" customHeight="1">
      <c r="A13" s="28" t="s">
        <v>19</v>
      </c>
      <c r="B13" s="77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  <c r="Q13" s="80"/>
      <c r="R13" s="78"/>
      <c r="S13" s="79">
        <v>2.0</v>
      </c>
      <c r="T13" s="81">
        <f t="shared" si="1"/>
        <v>2</v>
      </c>
      <c r="U13" s="82">
        <f t="shared" si="2"/>
        <v>0.016</v>
      </c>
      <c r="V13" s="47"/>
    </row>
    <row r="14" ht="14.25" customHeight="1">
      <c r="A14" s="4" t="s">
        <v>34</v>
      </c>
      <c r="B14" s="11">
        <f t="shared" ref="B14:T14" si="3">SUM(B3:B13)</f>
        <v>45</v>
      </c>
      <c r="C14" s="11">
        <f t="shared" si="3"/>
        <v>2</v>
      </c>
      <c r="D14" s="11">
        <f t="shared" si="3"/>
        <v>57</v>
      </c>
      <c r="E14" s="11">
        <f t="shared" si="3"/>
        <v>0</v>
      </c>
      <c r="F14" s="11">
        <f t="shared" si="3"/>
        <v>2</v>
      </c>
      <c r="G14" s="11">
        <f t="shared" si="3"/>
        <v>0</v>
      </c>
      <c r="H14" s="11">
        <f t="shared" si="3"/>
        <v>0</v>
      </c>
      <c r="I14" s="11">
        <f t="shared" si="3"/>
        <v>1</v>
      </c>
      <c r="J14" s="11">
        <f t="shared" si="3"/>
        <v>12</v>
      </c>
      <c r="K14" s="11">
        <f t="shared" si="3"/>
        <v>0</v>
      </c>
      <c r="L14" s="11">
        <f t="shared" si="3"/>
        <v>0</v>
      </c>
      <c r="M14" s="11">
        <f t="shared" si="3"/>
        <v>2</v>
      </c>
      <c r="N14" s="5">
        <f t="shared" si="3"/>
        <v>0</v>
      </c>
      <c r="O14" s="11">
        <f t="shared" si="3"/>
        <v>0</v>
      </c>
      <c r="P14" s="11">
        <f t="shared" si="3"/>
        <v>0</v>
      </c>
      <c r="Q14" s="63">
        <f t="shared" si="3"/>
        <v>2</v>
      </c>
      <c r="R14" s="11">
        <f t="shared" si="3"/>
        <v>0</v>
      </c>
      <c r="S14" s="11">
        <f t="shared" si="3"/>
        <v>2</v>
      </c>
      <c r="T14" s="83">
        <f t="shared" si="3"/>
        <v>125</v>
      </c>
      <c r="U14" s="6">
        <f t="shared" si="2"/>
        <v>1</v>
      </c>
      <c r="V14" s="47"/>
    </row>
    <row r="15" ht="14.25" customHeight="1">
      <c r="V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14.25" customHeight="1">
      <c r="A18" s="4" t="s">
        <v>35</v>
      </c>
      <c r="B18" s="4" t="s">
        <v>130</v>
      </c>
      <c r="C18" s="4" t="s">
        <v>137</v>
      </c>
      <c r="D18" s="4" t="s">
        <v>36</v>
      </c>
      <c r="E18" s="4" t="s">
        <v>37</v>
      </c>
      <c r="F18" s="4" t="s">
        <v>38</v>
      </c>
      <c r="G18" s="4" t="s">
        <v>39</v>
      </c>
      <c r="H18" s="15" t="s">
        <v>40</v>
      </c>
      <c r="I18" s="4" t="s">
        <v>41</v>
      </c>
      <c r="J18" s="15" t="s">
        <v>99</v>
      </c>
      <c r="K18" s="15" t="s">
        <v>43</v>
      </c>
      <c r="L18" s="15" t="s">
        <v>44</v>
      </c>
      <c r="M18" s="15" t="s">
        <v>45</v>
      </c>
      <c r="N18" s="15" t="s">
        <v>46</v>
      </c>
      <c r="O18" s="15" t="s">
        <v>117</v>
      </c>
      <c r="P18" s="15" t="s">
        <v>145</v>
      </c>
      <c r="Q18" s="15" t="s">
        <v>146</v>
      </c>
      <c r="R18" s="4" t="s">
        <v>147</v>
      </c>
      <c r="S18" s="65" t="s">
        <v>148</v>
      </c>
      <c r="T18" s="66" t="s">
        <v>149</v>
      </c>
      <c r="U18" s="66" t="s">
        <v>150</v>
      </c>
      <c r="V18" s="70" t="s">
        <v>152</v>
      </c>
      <c r="W18" s="66" t="s">
        <v>153</v>
      </c>
      <c r="X18" s="66" t="s">
        <v>157</v>
      </c>
    </row>
    <row r="19" ht="14.25" customHeight="1">
      <c r="A19" s="16" t="s">
        <v>14</v>
      </c>
      <c r="B19" s="17">
        <f t="shared" ref="B19:X19" si="4">B48</f>
        <v>45</v>
      </c>
      <c r="C19" s="17">
        <f t="shared" si="4"/>
        <v>2</v>
      </c>
      <c r="D19" s="17">
        <f t="shared" si="4"/>
        <v>10</v>
      </c>
      <c r="E19" s="17">
        <f t="shared" si="4"/>
        <v>6</v>
      </c>
      <c r="F19" s="17">
        <f t="shared" si="4"/>
        <v>35</v>
      </c>
      <c r="G19" s="17">
        <f t="shared" si="4"/>
        <v>9</v>
      </c>
      <c r="H19" s="25">
        <f t="shared" si="4"/>
        <v>0</v>
      </c>
      <c r="I19" s="17">
        <f t="shared" si="4"/>
        <v>3</v>
      </c>
      <c r="J19" s="17">
        <f t="shared" si="4"/>
        <v>0</v>
      </c>
      <c r="K19" s="25">
        <f t="shared" si="4"/>
        <v>0</v>
      </c>
      <c r="L19" s="25">
        <f t="shared" si="4"/>
        <v>0</v>
      </c>
      <c r="M19" s="25">
        <f t="shared" si="4"/>
        <v>0</v>
      </c>
      <c r="N19" s="25">
        <f t="shared" si="4"/>
        <v>1</v>
      </c>
      <c r="O19" s="25">
        <f t="shared" si="4"/>
        <v>1</v>
      </c>
      <c r="P19" s="17">
        <f t="shared" si="4"/>
        <v>3</v>
      </c>
      <c r="Q19" s="17">
        <f t="shared" si="4"/>
        <v>0</v>
      </c>
      <c r="R19" s="17">
        <f t="shared" si="4"/>
        <v>0</v>
      </c>
      <c r="S19" s="17">
        <f t="shared" si="4"/>
        <v>4</v>
      </c>
      <c r="T19" s="17">
        <f t="shared" si="4"/>
        <v>0</v>
      </c>
      <c r="U19" s="17">
        <f t="shared" si="4"/>
        <v>0</v>
      </c>
      <c r="V19" s="17">
        <f t="shared" si="4"/>
        <v>2</v>
      </c>
      <c r="W19" s="17">
        <f t="shared" si="4"/>
        <v>1</v>
      </c>
      <c r="X19" s="17">
        <f t="shared" si="4"/>
        <v>2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  <c r="X21" s="72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  <c r="X22" s="72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  <c r="X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  <c r="V24" s="71"/>
      <c r="W24" s="72"/>
      <c r="X24" s="72"/>
    </row>
    <row r="25" ht="14.25" customHeight="1">
      <c r="A25" s="21" t="s">
        <v>50</v>
      </c>
      <c r="B25" s="21">
        <v>4.0</v>
      </c>
      <c r="C25" s="21"/>
      <c r="D25" s="21"/>
      <c r="E25" s="21"/>
      <c r="F25" s="21">
        <v>2.0</v>
      </c>
      <c r="G25" s="21">
        <v>1.0</v>
      </c>
      <c r="H25" s="21"/>
      <c r="I25" s="21"/>
      <c r="J25" s="21"/>
      <c r="K25" s="21"/>
      <c r="L25" s="21"/>
      <c r="M25" s="21"/>
      <c r="N25" s="21"/>
      <c r="O25" s="21"/>
      <c r="P25" s="16"/>
      <c r="Q25" s="16"/>
      <c r="R25" s="16"/>
      <c r="S25" s="57"/>
      <c r="T25" s="57"/>
      <c r="U25" s="57"/>
      <c r="V25" s="71"/>
      <c r="W25" s="72"/>
      <c r="X25" s="72"/>
    </row>
    <row r="26" ht="14.25" customHeight="1">
      <c r="A26" s="21" t="s">
        <v>51</v>
      </c>
      <c r="B26" s="21">
        <v>3.0</v>
      </c>
      <c r="C26" s="21"/>
      <c r="D26" s="21"/>
      <c r="E26" s="21"/>
      <c r="F26" s="21"/>
      <c r="G26" s="21">
        <v>1.0</v>
      </c>
      <c r="H26" s="21"/>
      <c r="I26" s="21"/>
      <c r="J26" s="21"/>
      <c r="K26" s="21"/>
      <c r="L26" s="21"/>
      <c r="M26" s="21"/>
      <c r="N26" s="21"/>
      <c r="O26" s="21"/>
      <c r="P26" s="16"/>
      <c r="Q26" s="16"/>
      <c r="R26" s="16"/>
      <c r="S26" s="57"/>
      <c r="T26" s="57"/>
      <c r="U26" s="57"/>
      <c r="V26" s="71"/>
      <c r="W26" s="72"/>
      <c r="X26" s="72"/>
    </row>
    <row r="27" ht="14.25" customHeight="1">
      <c r="A27" s="21" t="s">
        <v>52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/>
      <c r="T27" s="57"/>
      <c r="U27" s="57"/>
      <c r="V27" s="71">
        <v>1.0</v>
      </c>
      <c r="W27" s="72"/>
      <c r="X27" s="72"/>
    </row>
    <row r="28" ht="14.25" customHeight="1">
      <c r="A28" s="21" t="s">
        <v>53</v>
      </c>
      <c r="B28" s="21">
        <v>3.0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  <c r="V28" s="71"/>
      <c r="W28" s="72"/>
      <c r="X28" s="72"/>
    </row>
    <row r="29" ht="14.25" customHeight="1">
      <c r="A29" s="21" t="s">
        <v>54</v>
      </c>
      <c r="B29" s="21">
        <v>2.0</v>
      </c>
      <c r="C29" s="21"/>
      <c r="D29" s="21">
        <v>1.0</v>
      </c>
      <c r="E29" s="21"/>
      <c r="F29" s="21">
        <v>1.0</v>
      </c>
      <c r="G29" s="21">
        <v>1.0</v>
      </c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/>
      <c r="X29" s="72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6"/>
      <c r="Q30" s="16"/>
      <c r="R30" s="16"/>
      <c r="S30" s="57"/>
      <c r="T30" s="57"/>
      <c r="U30" s="57"/>
      <c r="V30" s="71"/>
      <c r="W30" s="72"/>
      <c r="X30" s="72"/>
    </row>
    <row r="31" ht="14.25" customHeight="1">
      <c r="A31" s="21" t="s">
        <v>56</v>
      </c>
      <c r="B31" s="21">
        <v>2.0</v>
      </c>
      <c r="C31" s="21"/>
      <c r="D31" s="21">
        <v>1.0</v>
      </c>
      <c r="E31" s="21">
        <v>1.0</v>
      </c>
      <c r="F31" s="21">
        <v>2.0</v>
      </c>
      <c r="G31" s="21">
        <v>2.0</v>
      </c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  <c r="V31" s="71"/>
      <c r="W31" s="72"/>
      <c r="X31" s="72"/>
    </row>
    <row r="32" ht="14.25" customHeight="1">
      <c r="A32" s="21" t="s">
        <v>57</v>
      </c>
      <c r="B32" s="21"/>
      <c r="C32" s="21"/>
      <c r="D32" s="21"/>
      <c r="E32" s="21"/>
      <c r="F32" s="21">
        <v>2.0</v>
      </c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  <c r="X32" s="72"/>
    </row>
    <row r="33" ht="14.25" customHeight="1">
      <c r="A33" s="21" t="s">
        <v>58</v>
      </c>
      <c r="B33" s="21">
        <v>1.0</v>
      </c>
      <c r="C33" s="21"/>
      <c r="D33" s="21">
        <v>1.0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  <c r="X33" s="72"/>
    </row>
    <row r="34" ht="14.2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  <c r="X34" s="72"/>
    </row>
    <row r="35" ht="14.2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  <c r="X35" s="72"/>
    </row>
    <row r="36" ht="14.25" customHeight="1">
      <c r="A36" s="21" t="s">
        <v>61</v>
      </c>
      <c r="B36" s="21">
        <v>3.0</v>
      </c>
      <c r="C36" s="21"/>
      <c r="D36" s="21"/>
      <c r="E36" s="21"/>
      <c r="F36" s="21">
        <v>1.0</v>
      </c>
      <c r="G36" s="21"/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  <c r="V36" s="71"/>
      <c r="W36" s="72"/>
      <c r="X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6"/>
      <c r="Q37" s="16"/>
      <c r="R37" s="16"/>
      <c r="S37" s="57"/>
      <c r="T37" s="57"/>
      <c r="U37" s="57"/>
      <c r="V37" s="71"/>
      <c r="W37" s="72"/>
      <c r="X37" s="72"/>
    </row>
    <row r="38" ht="14.25" customHeight="1">
      <c r="A38" s="21" t="s">
        <v>62</v>
      </c>
      <c r="B38" s="21">
        <v>2.0</v>
      </c>
      <c r="C38" s="21"/>
      <c r="D38" s="21">
        <v>1.0</v>
      </c>
      <c r="E38" s="21"/>
      <c r="F38" s="21"/>
      <c r="G38" s="21"/>
      <c r="H38" s="21"/>
      <c r="I38" s="21">
        <v>1.0</v>
      </c>
      <c r="J38" s="21"/>
      <c r="K38" s="21"/>
      <c r="L38" s="21"/>
      <c r="M38" s="21"/>
      <c r="N38" s="21">
        <v>1.0</v>
      </c>
      <c r="O38" s="21"/>
      <c r="P38" s="16"/>
      <c r="Q38" s="16"/>
      <c r="R38" s="16"/>
      <c r="S38" s="57"/>
      <c r="T38" s="57"/>
      <c r="U38" s="57"/>
      <c r="V38" s="71"/>
      <c r="W38" s="72"/>
      <c r="X38" s="72"/>
    </row>
    <row r="39" ht="14.25" customHeight="1">
      <c r="A39" s="21" t="s">
        <v>63</v>
      </c>
      <c r="B39" s="21">
        <v>4.0</v>
      </c>
      <c r="C39" s="21">
        <v>2.0</v>
      </c>
      <c r="D39" s="21"/>
      <c r="E39" s="21"/>
      <c r="F39" s="21">
        <v>6.0</v>
      </c>
      <c r="G39" s="21"/>
      <c r="H39" s="21"/>
      <c r="I39" s="21"/>
      <c r="J39" s="21"/>
      <c r="K39" s="21"/>
      <c r="L39" s="21"/>
      <c r="M39" s="21"/>
      <c r="N39" s="21"/>
      <c r="O39" s="21"/>
      <c r="P39" s="16"/>
      <c r="Q39" s="16"/>
      <c r="R39" s="16"/>
      <c r="S39" s="57"/>
      <c r="T39" s="57"/>
      <c r="U39" s="57"/>
      <c r="V39" s="71"/>
      <c r="W39" s="72"/>
      <c r="X39" s="72"/>
    </row>
    <row r="40" ht="14.25" customHeight="1">
      <c r="A40" s="21" t="s">
        <v>64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  <c r="X40" s="72"/>
    </row>
    <row r="41" ht="14.25" customHeight="1">
      <c r="A41" s="21" t="s">
        <v>65</v>
      </c>
      <c r="B41" s="21">
        <v>1.0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  <c r="X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/>
      <c r="T42" s="57"/>
      <c r="U42" s="57"/>
      <c r="V42" s="71"/>
      <c r="W42" s="72"/>
      <c r="X42" s="72"/>
    </row>
    <row r="43" ht="14.25" customHeight="1">
      <c r="A43" s="21" t="s">
        <v>66</v>
      </c>
      <c r="B43" s="21">
        <v>4.0</v>
      </c>
      <c r="C43" s="21"/>
      <c r="D43" s="21"/>
      <c r="E43" s="21"/>
      <c r="F43" s="21">
        <v>1.0</v>
      </c>
      <c r="G43" s="21"/>
      <c r="H43" s="21"/>
      <c r="I43" s="21"/>
      <c r="J43" s="21"/>
      <c r="K43" s="21"/>
      <c r="L43" s="21"/>
      <c r="M43" s="21"/>
      <c r="N43" s="21"/>
      <c r="O43" s="21"/>
      <c r="P43" s="16"/>
      <c r="Q43" s="16"/>
      <c r="R43" s="16"/>
      <c r="S43" s="57"/>
      <c r="T43" s="57"/>
      <c r="U43" s="57"/>
      <c r="V43" s="71"/>
      <c r="W43" s="72"/>
      <c r="X43" s="72"/>
    </row>
    <row r="44" ht="14.25" customHeight="1">
      <c r="A44" s="21" t="s">
        <v>67</v>
      </c>
      <c r="B44" s="21">
        <v>2.0</v>
      </c>
      <c r="C44" s="21"/>
      <c r="D44" s="21"/>
      <c r="E44" s="21"/>
      <c r="F44" s="21">
        <v>5.0</v>
      </c>
      <c r="G44" s="21">
        <v>1.0</v>
      </c>
      <c r="H44" s="21"/>
      <c r="I44" s="21"/>
      <c r="J44" s="21"/>
      <c r="K44" s="21"/>
      <c r="L44" s="21"/>
      <c r="M44" s="21"/>
      <c r="N44" s="21"/>
      <c r="O44" s="21"/>
      <c r="P44" s="16"/>
      <c r="Q44" s="16"/>
      <c r="R44" s="16"/>
      <c r="S44" s="57">
        <v>2.0</v>
      </c>
      <c r="T44" s="57"/>
      <c r="U44" s="57"/>
      <c r="V44" s="71"/>
      <c r="W44" s="72"/>
      <c r="X44" s="72">
        <v>1.0</v>
      </c>
    </row>
    <row r="45" ht="14.25" customHeight="1">
      <c r="A45" s="21" t="s">
        <v>68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16"/>
      <c r="Q45" s="16"/>
      <c r="R45" s="16"/>
      <c r="S45" s="57"/>
      <c r="T45" s="57"/>
      <c r="U45" s="57"/>
      <c r="V45" s="71"/>
      <c r="W45" s="72"/>
      <c r="X45" s="72"/>
    </row>
    <row r="46" ht="14.25" customHeight="1">
      <c r="A46" s="21" t="s">
        <v>69</v>
      </c>
      <c r="B46" s="21">
        <v>14.0</v>
      </c>
      <c r="C46" s="21"/>
      <c r="D46" s="21">
        <v>6.0</v>
      </c>
      <c r="E46" s="21">
        <v>5.0</v>
      </c>
      <c r="F46" s="21">
        <v>15.0</v>
      </c>
      <c r="G46" s="21">
        <v>3.0</v>
      </c>
      <c r="H46" s="21"/>
      <c r="I46" s="21">
        <v>2.0</v>
      </c>
      <c r="J46" s="21"/>
      <c r="K46" s="21"/>
      <c r="L46" s="21"/>
      <c r="M46" s="21"/>
      <c r="N46" s="21"/>
      <c r="O46" s="21">
        <v>1.0</v>
      </c>
      <c r="P46" s="16">
        <v>3.0</v>
      </c>
      <c r="Q46" s="16"/>
      <c r="R46" s="16"/>
      <c r="S46" s="57">
        <v>2.0</v>
      </c>
      <c r="T46" s="57"/>
      <c r="U46" s="57"/>
      <c r="V46" s="71">
        <v>1.0</v>
      </c>
      <c r="W46" s="72">
        <v>1.0</v>
      </c>
      <c r="X46" s="72">
        <v>1.0</v>
      </c>
      <c r="AB46" s="44" t="s">
        <v>158</v>
      </c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6"/>
      <c r="Q47" s="16"/>
      <c r="R47" s="16"/>
      <c r="S47" s="57"/>
      <c r="T47" s="57"/>
      <c r="U47" s="57"/>
      <c r="V47" s="71"/>
      <c r="W47" s="72"/>
      <c r="X47" s="72"/>
    </row>
    <row r="48" ht="14.25" customHeight="1">
      <c r="A48" s="4" t="s">
        <v>14</v>
      </c>
      <c r="B48" s="4">
        <f t="shared" ref="B48:X48" si="5">SUM(B21:B47)</f>
        <v>45</v>
      </c>
      <c r="C48" s="4">
        <f t="shared" si="5"/>
        <v>2</v>
      </c>
      <c r="D48" s="4">
        <f t="shared" si="5"/>
        <v>10</v>
      </c>
      <c r="E48" s="4">
        <f t="shared" si="5"/>
        <v>6</v>
      </c>
      <c r="F48" s="4">
        <f t="shared" si="5"/>
        <v>35</v>
      </c>
      <c r="G48" s="4">
        <f t="shared" si="5"/>
        <v>9</v>
      </c>
      <c r="H48" s="4">
        <f t="shared" si="5"/>
        <v>0</v>
      </c>
      <c r="I48" s="4">
        <f t="shared" si="5"/>
        <v>3</v>
      </c>
      <c r="J48" s="4">
        <f t="shared" si="5"/>
        <v>0</v>
      </c>
      <c r="K48" s="4">
        <f t="shared" si="5"/>
        <v>0</v>
      </c>
      <c r="L48" s="4">
        <f t="shared" si="5"/>
        <v>0</v>
      </c>
      <c r="M48" s="4">
        <f t="shared" si="5"/>
        <v>0</v>
      </c>
      <c r="N48" s="4">
        <f t="shared" si="5"/>
        <v>1</v>
      </c>
      <c r="O48" s="4">
        <f t="shared" si="5"/>
        <v>1</v>
      </c>
      <c r="P48" s="4">
        <f t="shared" si="5"/>
        <v>3</v>
      </c>
      <c r="Q48" s="4">
        <f t="shared" si="5"/>
        <v>0</v>
      </c>
      <c r="R48" s="4">
        <f t="shared" si="5"/>
        <v>0</v>
      </c>
      <c r="S48" s="4">
        <f t="shared" si="5"/>
        <v>4</v>
      </c>
      <c r="T48" s="4">
        <f t="shared" si="5"/>
        <v>0</v>
      </c>
      <c r="U48" s="4">
        <f t="shared" si="5"/>
        <v>0</v>
      </c>
      <c r="V48" s="23">
        <f t="shared" si="5"/>
        <v>2</v>
      </c>
      <c r="W48" s="23">
        <f t="shared" si="5"/>
        <v>1</v>
      </c>
      <c r="X48" s="23">
        <f t="shared" si="5"/>
        <v>2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B49" s="13">
        <f>SUM(B48:X48)</f>
        <v>124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20:X20"/>
  </mergeCells>
  <printOptions/>
  <pageMargins bottom="0.787401575" footer="0.0" header="0.0" left="0.511811024" right="0.511811024" top="0.7874015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4" width="13.71"/>
    <col customWidth="1" min="25" max="28" width="8.71"/>
  </cols>
  <sheetData>
    <row r="1" ht="14.25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2.0</v>
      </c>
      <c r="E3" s="40"/>
      <c r="F3" s="8"/>
      <c r="G3" s="8"/>
      <c r="H3" s="8"/>
      <c r="I3" s="8"/>
      <c r="J3" s="8"/>
      <c r="K3" s="8"/>
      <c r="L3" s="8"/>
      <c r="M3" s="8"/>
      <c r="N3" s="24"/>
      <c r="O3" s="56"/>
      <c r="P3" s="42"/>
      <c r="Q3" s="8"/>
      <c r="R3" s="8"/>
      <c r="S3" s="8">
        <v>4.0</v>
      </c>
      <c r="T3" s="9">
        <f t="shared" ref="T3:T13" si="1">SUM(B3:S3)</f>
        <v>6</v>
      </c>
      <c r="U3" s="10">
        <f t="shared" ref="U3:U14" si="2">T3/$T$14</f>
        <v>0.05769230769</v>
      </c>
      <c r="V3" s="47" t="s">
        <v>159</v>
      </c>
      <c r="W3" s="38" t="s">
        <v>116</v>
      </c>
      <c r="X3" s="48">
        <f>SUM(D14:N14)+P14+R14+S14</f>
        <v>55</v>
      </c>
    </row>
    <row r="4" ht="14.25" customHeight="1">
      <c r="A4" s="7" t="s">
        <v>127</v>
      </c>
      <c r="B4" s="41"/>
      <c r="C4" s="24">
        <v>5.0</v>
      </c>
      <c r="D4" s="24">
        <v>3.0</v>
      </c>
      <c r="E4" s="8"/>
      <c r="F4" s="42"/>
      <c r="G4" s="8"/>
      <c r="H4" s="8"/>
      <c r="I4" s="8"/>
      <c r="J4" s="8"/>
      <c r="K4" s="8"/>
      <c r="L4" s="8"/>
      <c r="M4" s="8">
        <v>2.0</v>
      </c>
      <c r="N4" s="24"/>
      <c r="O4" s="56"/>
      <c r="P4" s="42"/>
      <c r="Q4" s="8"/>
      <c r="R4" s="8"/>
      <c r="S4" s="8"/>
      <c r="T4" s="9">
        <f t="shared" si="1"/>
        <v>10</v>
      </c>
      <c r="U4" s="10">
        <f t="shared" si="2"/>
        <v>0.09615384615</v>
      </c>
      <c r="V4" s="47"/>
      <c r="W4" s="38" t="s">
        <v>129</v>
      </c>
      <c r="X4" s="48">
        <f>O14+Q14</f>
        <v>2</v>
      </c>
    </row>
    <row r="5" ht="14.25" customHeight="1">
      <c r="A5" s="7" t="s">
        <v>28</v>
      </c>
      <c r="B5" s="21"/>
      <c r="C5" s="8"/>
      <c r="D5" s="8">
        <v>3.0</v>
      </c>
      <c r="F5" s="8"/>
      <c r="G5" s="8"/>
      <c r="H5" s="8"/>
      <c r="I5" s="8"/>
      <c r="J5" s="8">
        <v>2.0</v>
      </c>
      <c r="K5" s="8"/>
      <c r="L5" s="8"/>
      <c r="M5" s="8"/>
      <c r="N5" s="24"/>
      <c r="O5" s="56"/>
      <c r="P5" s="42"/>
      <c r="Q5" s="8">
        <v>1.0</v>
      </c>
      <c r="R5" s="8"/>
      <c r="S5" s="8"/>
      <c r="T5" s="9">
        <f t="shared" si="1"/>
        <v>6</v>
      </c>
      <c r="U5" s="10">
        <f t="shared" si="2"/>
        <v>0.05769230769</v>
      </c>
      <c r="V5" s="47"/>
      <c r="W5" s="38" t="s">
        <v>128</v>
      </c>
      <c r="X5" s="48">
        <f>B14</f>
        <v>42</v>
      </c>
    </row>
    <row r="6" ht="14.25" customHeight="1">
      <c r="A6" s="7" t="s">
        <v>125</v>
      </c>
      <c r="B6" s="21"/>
      <c r="C6" s="8"/>
      <c r="D6" s="8">
        <v>6.0</v>
      </c>
      <c r="E6" s="8"/>
      <c r="F6" s="8"/>
      <c r="G6" s="8"/>
      <c r="H6" s="8"/>
      <c r="I6" s="8"/>
      <c r="J6" s="8">
        <v>1.0</v>
      </c>
      <c r="K6" s="8"/>
      <c r="L6" s="8"/>
      <c r="M6" s="8"/>
      <c r="N6" s="24"/>
      <c r="O6" s="56"/>
      <c r="P6" s="42"/>
      <c r="Q6" s="8"/>
      <c r="R6" s="8"/>
      <c r="S6" s="8"/>
      <c r="T6" s="9">
        <f t="shared" si="1"/>
        <v>7</v>
      </c>
      <c r="U6" s="10">
        <f t="shared" si="2"/>
        <v>0.06730769231</v>
      </c>
      <c r="V6" s="47"/>
      <c r="W6" s="38" t="s">
        <v>136</v>
      </c>
      <c r="X6" s="48">
        <f>C14</f>
        <v>5</v>
      </c>
    </row>
    <row r="7" ht="14.25" customHeight="1">
      <c r="A7" s="27" t="s">
        <v>23</v>
      </c>
      <c r="B7" s="21"/>
      <c r="C7" s="8"/>
      <c r="D7" s="8"/>
      <c r="E7" s="8"/>
      <c r="F7" s="8"/>
      <c r="G7" s="8"/>
      <c r="H7" s="8"/>
      <c r="I7" s="8"/>
      <c r="J7" s="8">
        <v>4.0</v>
      </c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4</v>
      </c>
      <c r="U7" s="10">
        <f t="shared" si="2"/>
        <v>0.03846153846</v>
      </c>
      <c r="V7" s="47"/>
      <c r="X7" s="58">
        <f>SUM(X3:X6)</f>
        <v>104</v>
      </c>
    </row>
    <row r="8" ht="14.25" customHeight="1">
      <c r="A8" s="7" t="s">
        <v>118</v>
      </c>
      <c r="B8" s="21">
        <v>42.0</v>
      </c>
      <c r="C8" s="8"/>
      <c r="D8" s="8">
        <v>2.0</v>
      </c>
      <c r="E8" s="8"/>
      <c r="F8" s="8"/>
      <c r="G8" s="8"/>
      <c r="H8" s="8"/>
      <c r="I8" s="8"/>
      <c r="J8" s="8"/>
      <c r="K8" s="8"/>
      <c r="L8" s="8"/>
      <c r="M8" s="8"/>
      <c r="N8" s="24"/>
      <c r="O8" s="56"/>
      <c r="P8" s="42"/>
      <c r="Q8" s="8">
        <v>1.0</v>
      </c>
      <c r="R8" s="8">
        <v>1.0</v>
      </c>
      <c r="S8" s="8"/>
      <c r="T8" s="9">
        <f t="shared" si="1"/>
        <v>46</v>
      </c>
      <c r="U8" s="10">
        <f t="shared" si="2"/>
        <v>0.4423076923</v>
      </c>
      <c r="V8" s="47"/>
    </row>
    <row r="9" ht="14.25" customHeight="1">
      <c r="A9" s="27" t="s">
        <v>25</v>
      </c>
      <c r="B9" s="21"/>
      <c r="C9" s="8"/>
      <c r="D9" s="8">
        <v>6.0</v>
      </c>
      <c r="E9" s="8"/>
      <c r="F9" s="8"/>
      <c r="G9" s="8"/>
      <c r="H9" s="8"/>
      <c r="I9" s="8"/>
      <c r="J9" s="8"/>
      <c r="K9" s="8"/>
      <c r="L9" s="8"/>
      <c r="M9" s="8"/>
      <c r="N9" s="24"/>
      <c r="O9" s="57"/>
      <c r="P9" s="42"/>
      <c r="Q9" s="8"/>
      <c r="R9" s="8"/>
      <c r="S9" s="8"/>
      <c r="T9" s="9">
        <f t="shared" si="1"/>
        <v>6</v>
      </c>
      <c r="U9" s="10">
        <f t="shared" si="2"/>
        <v>0.05769230769</v>
      </c>
      <c r="V9" s="47"/>
    </row>
    <row r="10" ht="14.25" customHeight="1">
      <c r="A10" s="7" t="s">
        <v>29</v>
      </c>
      <c r="B10" s="21"/>
      <c r="C10" s="8"/>
      <c r="D10" s="8">
        <v>6.0</v>
      </c>
      <c r="E10" s="8"/>
      <c r="F10" s="8"/>
      <c r="G10" s="8"/>
      <c r="H10" s="8"/>
      <c r="I10" s="8"/>
      <c r="J10" s="8"/>
      <c r="K10" s="8"/>
      <c r="L10" s="8"/>
      <c r="M10" s="8"/>
      <c r="N10" s="24"/>
      <c r="O10" s="59"/>
      <c r="P10" s="42"/>
      <c r="Q10" s="8"/>
      <c r="R10" s="8"/>
      <c r="S10" s="8"/>
      <c r="T10" s="9">
        <f t="shared" si="1"/>
        <v>6</v>
      </c>
      <c r="U10" s="10">
        <f t="shared" si="2"/>
        <v>0.05769230769</v>
      </c>
      <c r="V10" s="47"/>
    </row>
    <row r="11" ht="14.25" customHeight="1">
      <c r="A11" s="7" t="s">
        <v>144</v>
      </c>
      <c r="B11" s="73"/>
      <c r="C11" s="40"/>
      <c r="D11" s="40">
        <v>5.0</v>
      </c>
      <c r="E11" s="40"/>
      <c r="F11" s="40"/>
      <c r="G11" s="40"/>
      <c r="H11" s="40"/>
      <c r="I11" s="40"/>
      <c r="J11" s="40"/>
      <c r="K11" s="40"/>
      <c r="L11" s="40"/>
      <c r="M11" s="40"/>
      <c r="N11" s="74"/>
      <c r="O11" s="59"/>
      <c r="P11" s="64"/>
      <c r="Q11" s="60"/>
      <c r="R11" s="40"/>
      <c r="S11" s="40"/>
      <c r="T11" s="75">
        <f t="shared" si="1"/>
        <v>5</v>
      </c>
      <c r="U11" s="10">
        <f t="shared" si="2"/>
        <v>0.04807692308</v>
      </c>
      <c r="V11" s="47"/>
    </row>
    <row r="12" ht="14.25" customHeight="1">
      <c r="A12" s="76" t="s">
        <v>156</v>
      </c>
      <c r="B12" s="21"/>
      <c r="C12" s="8"/>
      <c r="D12" s="8">
        <v>7.0</v>
      </c>
      <c r="E12" s="8"/>
      <c r="F12" s="8"/>
      <c r="G12" s="8"/>
      <c r="H12" s="8"/>
      <c r="I12" s="8"/>
      <c r="J12" s="8">
        <v>1.0</v>
      </c>
      <c r="K12" s="8"/>
      <c r="L12" s="8"/>
      <c r="M12" s="8"/>
      <c r="N12" s="8"/>
      <c r="O12" s="56"/>
      <c r="P12" s="8"/>
      <c r="Q12" s="8"/>
      <c r="R12" s="8"/>
      <c r="S12" s="8"/>
      <c r="T12" s="75">
        <f t="shared" si="1"/>
        <v>8</v>
      </c>
      <c r="U12" s="10">
        <f t="shared" si="2"/>
        <v>0.07692307692</v>
      </c>
      <c r="V12" s="47"/>
    </row>
    <row r="13" ht="14.25" customHeight="1">
      <c r="A13" s="28" t="s">
        <v>19</v>
      </c>
      <c r="B13" s="77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  <c r="Q13" s="80"/>
      <c r="R13" s="78"/>
      <c r="S13" s="79"/>
      <c r="T13" s="81">
        <f t="shared" si="1"/>
        <v>0</v>
      </c>
      <c r="U13" s="82">
        <f t="shared" si="2"/>
        <v>0</v>
      </c>
      <c r="V13" s="47"/>
    </row>
    <row r="14" ht="14.25" customHeight="1">
      <c r="A14" s="4" t="s">
        <v>34</v>
      </c>
      <c r="B14" s="11">
        <f t="shared" ref="B14:T14" si="3">SUM(B3:B13)</f>
        <v>42</v>
      </c>
      <c r="C14" s="11">
        <f t="shared" si="3"/>
        <v>5</v>
      </c>
      <c r="D14" s="11">
        <f t="shared" si="3"/>
        <v>40</v>
      </c>
      <c r="E14" s="11">
        <f t="shared" si="3"/>
        <v>0</v>
      </c>
      <c r="F14" s="11">
        <f t="shared" si="3"/>
        <v>0</v>
      </c>
      <c r="G14" s="11">
        <f t="shared" si="3"/>
        <v>0</v>
      </c>
      <c r="H14" s="11">
        <f t="shared" si="3"/>
        <v>0</v>
      </c>
      <c r="I14" s="11">
        <f t="shared" si="3"/>
        <v>0</v>
      </c>
      <c r="J14" s="11">
        <f t="shared" si="3"/>
        <v>8</v>
      </c>
      <c r="K14" s="11">
        <f t="shared" si="3"/>
        <v>0</v>
      </c>
      <c r="L14" s="11">
        <f t="shared" si="3"/>
        <v>0</v>
      </c>
      <c r="M14" s="11">
        <f t="shared" si="3"/>
        <v>2</v>
      </c>
      <c r="N14" s="5">
        <f t="shared" si="3"/>
        <v>0</v>
      </c>
      <c r="O14" s="11">
        <f t="shared" si="3"/>
        <v>0</v>
      </c>
      <c r="P14" s="11">
        <f t="shared" si="3"/>
        <v>0</v>
      </c>
      <c r="Q14" s="63">
        <f t="shared" si="3"/>
        <v>2</v>
      </c>
      <c r="R14" s="11">
        <f t="shared" si="3"/>
        <v>1</v>
      </c>
      <c r="S14" s="11">
        <f t="shared" si="3"/>
        <v>4</v>
      </c>
      <c r="T14" s="83">
        <f t="shared" si="3"/>
        <v>104</v>
      </c>
      <c r="U14" s="6">
        <f t="shared" si="2"/>
        <v>1</v>
      </c>
      <c r="V14" s="47"/>
    </row>
    <row r="15" ht="14.25" customHeight="1">
      <c r="V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14.25" customHeight="1">
      <c r="A18" s="4" t="s">
        <v>35</v>
      </c>
      <c r="B18" s="4" t="s">
        <v>130</v>
      </c>
      <c r="C18" s="4" t="s">
        <v>137</v>
      </c>
      <c r="D18" s="4" t="s">
        <v>36</v>
      </c>
      <c r="E18" s="4" t="s">
        <v>37</v>
      </c>
      <c r="F18" s="4" t="s">
        <v>38</v>
      </c>
      <c r="G18" s="4" t="s">
        <v>39</v>
      </c>
      <c r="H18" s="15" t="s">
        <v>40</v>
      </c>
      <c r="I18" s="4" t="s">
        <v>41</v>
      </c>
      <c r="J18" s="15" t="s">
        <v>99</v>
      </c>
      <c r="K18" s="15" t="s">
        <v>43</v>
      </c>
      <c r="L18" s="15" t="s">
        <v>44</v>
      </c>
      <c r="M18" s="15" t="s">
        <v>45</v>
      </c>
      <c r="N18" s="15" t="s">
        <v>46</v>
      </c>
      <c r="O18" s="15" t="s">
        <v>117</v>
      </c>
      <c r="P18" s="15" t="s">
        <v>145</v>
      </c>
      <c r="Q18" s="15" t="s">
        <v>146</v>
      </c>
      <c r="R18" s="4" t="s">
        <v>147</v>
      </c>
      <c r="S18" s="65" t="s">
        <v>148</v>
      </c>
      <c r="T18" s="66" t="s">
        <v>149</v>
      </c>
      <c r="U18" s="66" t="s">
        <v>150</v>
      </c>
      <c r="V18" s="70" t="s">
        <v>152</v>
      </c>
      <c r="W18" s="66" t="s">
        <v>153</v>
      </c>
      <c r="X18" s="66" t="s">
        <v>157</v>
      </c>
    </row>
    <row r="19" ht="14.25" customHeight="1">
      <c r="A19" s="16" t="s">
        <v>14</v>
      </c>
      <c r="B19" s="17">
        <f t="shared" ref="B19:X19" si="4">B48</f>
        <v>42</v>
      </c>
      <c r="C19" s="17">
        <f t="shared" si="4"/>
        <v>5</v>
      </c>
      <c r="D19" s="17">
        <f t="shared" si="4"/>
        <v>6</v>
      </c>
      <c r="E19" s="17">
        <f t="shared" si="4"/>
        <v>6</v>
      </c>
      <c r="F19" s="17">
        <f t="shared" si="4"/>
        <v>22</v>
      </c>
      <c r="G19" s="17">
        <f t="shared" si="4"/>
        <v>9</v>
      </c>
      <c r="H19" s="25">
        <f t="shared" si="4"/>
        <v>0</v>
      </c>
      <c r="I19" s="17">
        <f t="shared" si="4"/>
        <v>1</v>
      </c>
      <c r="J19" s="17">
        <f t="shared" si="4"/>
        <v>0</v>
      </c>
      <c r="K19" s="25">
        <f t="shared" si="4"/>
        <v>0</v>
      </c>
      <c r="L19" s="25">
        <f t="shared" si="4"/>
        <v>1</v>
      </c>
      <c r="M19" s="25">
        <f t="shared" si="4"/>
        <v>0</v>
      </c>
      <c r="N19" s="25">
        <f t="shared" si="4"/>
        <v>3</v>
      </c>
      <c r="O19" s="25">
        <f t="shared" si="4"/>
        <v>2</v>
      </c>
      <c r="P19" s="17">
        <f t="shared" si="4"/>
        <v>0</v>
      </c>
      <c r="Q19" s="17">
        <f t="shared" si="4"/>
        <v>0</v>
      </c>
      <c r="R19" s="17">
        <f t="shared" si="4"/>
        <v>0</v>
      </c>
      <c r="S19" s="17">
        <f t="shared" si="4"/>
        <v>0</v>
      </c>
      <c r="T19" s="17">
        <f t="shared" si="4"/>
        <v>0</v>
      </c>
      <c r="U19" s="17">
        <f t="shared" si="4"/>
        <v>0</v>
      </c>
      <c r="V19" s="17">
        <f t="shared" si="4"/>
        <v>2</v>
      </c>
      <c r="W19" s="17">
        <f t="shared" si="4"/>
        <v>2</v>
      </c>
      <c r="X19" s="17">
        <f t="shared" si="4"/>
        <v>0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  <c r="X21" s="72"/>
    </row>
    <row r="22" ht="14.25" customHeight="1">
      <c r="A22" s="21" t="s">
        <v>49</v>
      </c>
      <c r="B22" s="21">
        <v>1.0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  <c r="X22" s="72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  <c r="X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  <c r="V24" s="71"/>
      <c r="W24" s="72"/>
      <c r="X24" s="72"/>
    </row>
    <row r="25" ht="14.25" customHeight="1">
      <c r="A25" s="21" t="s">
        <v>50</v>
      </c>
      <c r="B25" s="21">
        <v>2.0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>
        <v>1.0</v>
      </c>
      <c r="P25" s="16"/>
      <c r="Q25" s="16"/>
      <c r="R25" s="16"/>
      <c r="S25" s="57"/>
      <c r="T25" s="57"/>
      <c r="U25" s="57"/>
      <c r="V25" s="71"/>
      <c r="W25" s="72"/>
      <c r="X25" s="72"/>
    </row>
    <row r="26" ht="14.25" customHeight="1">
      <c r="A26" s="21" t="s">
        <v>51</v>
      </c>
      <c r="B26" s="21">
        <v>2.0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>
        <v>3.0</v>
      </c>
      <c r="O26" s="21"/>
      <c r="P26" s="16"/>
      <c r="Q26" s="16"/>
      <c r="R26" s="16"/>
      <c r="S26" s="57"/>
      <c r="T26" s="57"/>
      <c r="U26" s="57"/>
      <c r="V26" s="71"/>
      <c r="W26" s="72"/>
      <c r="X26" s="72"/>
    </row>
    <row r="27" ht="14.25" customHeight="1">
      <c r="A27" s="21" t="s">
        <v>52</v>
      </c>
      <c r="B27" s="21"/>
      <c r="C27" s="21"/>
      <c r="D27" s="21"/>
      <c r="E27" s="21"/>
      <c r="F27" s="21">
        <v>1.0</v>
      </c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/>
      <c r="T27" s="57"/>
      <c r="U27" s="57"/>
      <c r="V27" s="71"/>
      <c r="W27" s="72"/>
      <c r="X27" s="72"/>
    </row>
    <row r="28" ht="14.25" customHeight="1">
      <c r="A28" s="21" t="s">
        <v>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  <c r="V28" s="71"/>
      <c r="W28" s="72"/>
      <c r="X28" s="72"/>
    </row>
    <row r="29" ht="14.25" customHeight="1">
      <c r="A29" s="21" t="s">
        <v>54</v>
      </c>
      <c r="B29" s="21"/>
      <c r="C29" s="21"/>
      <c r="D29" s="21"/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>
        <v>1.0</v>
      </c>
      <c r="X29" s="72"/>
    </row>
    <row r="30" ht="14.25" customHeight="1">
      <c r="A30" s="21" t="s">
        <v>55</v>
      </c>
      <c r="B30" s="21">
        <v>1.0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6"/>
      <c r="Q30" s="16"/>
      <c r="R30" s="16"/>
      <c r="S30" s="57"/>
      <c r="T30" s="57"/>
      <c r="U30" s="57"/>
      <c r="V30" s="71"/>
      <c r="W30" s="72"/>
      <c r="X30" s="72"/>
    </row>
    <row r="31" ht="14.25" customHeight="1">
      <c r="A31" s="21" t="s">
        <v>56</v>
      </c>
      <c r="B31" s="21">
        <v>3.0</v>
      </c>
      <c r="C31" s="21"/>
      <c r="D31" s="21"/>
      <c r="E31" s="21">
        <v>3.0</v>
      </c>
      <c r="F31" s="21">
        <v>1.0</v>
      </c>
      <c r="G31" s="21"/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  <c r="V31" s="71">
        <v>1.0</v>
      </c>
      <c r="W31" s="72"/>
      <c r="X31" s="72"/>
    </row>
    <row r="32" ht="14.25" customHeight="1">
      <c r="A32" s="21" t="s">
        <v>57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  <c r="X32" s="72"/>
    </row>
    <row r="33" ht="14.2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  <c r="X33" s="72"/>
    </row>
    <row r="34" ht="14.25" customHeight="1">
      <c r="A34" s="21" t="s">
        <v>59</v>
      </c>
      <c r="B34" s="21">
        <v>1.0</v>
      </c>
      <c r="C34" s="21"/>
      <c r="D34" s="21"/>
      <c r="E34" s="21"/>
      <c r="F34" s="21"/>
      <c r="G34" s="21">
        <v>1.0</v>
      </c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  <c r="X34" s="72"/>
    </row>
    <row r="35" ht="14.2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  <c r="X35" s="72"/>
    </row>
    <row r="36" ht="14.25" customHeight="1">
      <c r="A36" s="21" t="s">
        <v>61</v>
      </c>
      <c r="B36" s="21">
        <v>3.0</v>
      </c>
      <c r="C36" s="21"/>
      <c r="D36" s="21"/>
      <c r="E36" s="21"/>
      <c r="F36" s="21"/>
      <c r="G36" s="21">
        <v>1.0</v>
      </c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  <c r="V36" s="71"/>
      <c r="W36" s="72"/>
      <c r="X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6"/>
      <c r="Q37" s="16"/>
      <c r="R37" s="16"/>
      <c r="S37" s="57"/>
      <c r="T37" s="57"/>
      <c r="U37" s="57"/>
      <c r="V37" s="71"/>
      <c r="W37" s="72"/>
      <c r="X37" s="72"/>
    </row>
    <row r="38" ht="14.25" customHeight="1">
      <c r="A38" s="21" t="s">
        <v>62</v>
      </c>
      <c r="B38" s="21">
        <v>4.0</v>
      </c>
      <c r="C38" s="21">
        <v>1.0</v>
      </c>
      <c r="D38" s="21"/>
      <c r="E38" s="21"/>
      <c r="F38" s="21">
        <v>2.0</v>
      </c>
      <c r="G38" s="21"/>
      <c r="H38" s="21"/>
      <c r="I38" s="21"/>
      <c r="J38" s="21"/>
      <c r="K38" s="21"/>
      <c r="L38" s="21"/>
      <c r="M38" s="21"/>
      <c r="N38" s="21"/>
      <c r="O38" s="21"/>
      <c r="P38" s="16"/>
      <c r="Q38" s="16"/>
      <c r="R38" s="16"/>
      <c r="S38" s="57"/>
      <c r="T38" s="57"/>
      <c r="U38" s="57"/>
      <c r="V38" s="71"/>
      <c r="W38" s="72"/>
      <c r="X38" s="72"/>
    </row>
    <row r="39" ht="14.25" customHeight="1">
      <c r="A39" s="21" t="s">
        <v>63</v>
      </c>
      <c r="B39" s="21">
        <v>2.0</v>
      </c>
      <c r="C39" s="21">
        <v>4.0</v>
      </c>
      <c r="D39" s="21">
        <v>2.0</v>
      </c>
      <c r="E39" s="21"/>
      <c r="F39" s="21">
        <v>6.0</v>
      </c>
      <c r="G39" s="21">
        <v>4.0</v>
      </c>
      <c r="H39" s="21"/>
      <c r="I39" s="21"/>
      <c r="J39" s="21"/>
      <c r="K39" s="21"/>
      <c r="L39" s="21">
        <v>1.0</v>
      </c>
      <c r="M39" s="21"/>
      <c r="N39" s="21"/>
      <c r="O39" s="21"/>
      <c r="P39" s="16"/>
      <c r="Q39" s="16"/>
      <c r="R39" s="16"/>
      <c r="S39" s="57"/>
      <c r="T39" s="57"/>
      <c r="U39" s="57"/>
      <c r="V39" s="71"/>
      <c r="W39" s="72"/>
      <c r="X39" s="72"/>
    </row>
    <row r="40" ht="14.25" customHeight="1">
      <c r="A40" s="21" t="s">
        <v>64</v>
      </c>
      <c r="B40" s="21">
        <v>1.0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  <c r="X40" s="72"/>
    </row>
    <row r="41" ht="14.25" customHeight="1">
      <c r="A41" s="21" t="s">
        <v>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  <c r="X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/>
      <c r="T42" s="57"/>
      <c r="U42" s="57"/>
      <c r="V42" s="71"/>
      <c r="W42" s="72"/>
      <c r="X42" s="72"/>
    </row>
    <row r="43" ht="14.25" customHeight="1">
      <c r="A43" s="21" t="s">
        <v>66</v>
      </c>
      <c r="B43" s="21">
        <v>1.0</v>
      </c>
      <c r="C43" s="21"/>
      <c r="D43" s="21"/>
      <c r="E43" s="21"/>
      <c r="F43" s="21">
        <v>1.0</v>
      </c>
      <c r="G43" s="21"/>
      <c r="H43" s="21"/>
      <c r="I43" s="21"/>
      <c r="J43" s="21"/>
      <c r="K43" s="21"/>
      <c r="L43" s="21"/>
      <c r="M43" s="21"/>
      <c r="N43" s="21"/>
      <c r="O43" s="21"/>
      <c r="P43" s="16"/>
      <c r="Q43" s="16"/>
      <c r="R43" s="16"/>
      <c r="S43" s="57"/>
      <c r="T43" s="57"/>
      <c r="U43" s="57"/>
      <c r="V43" s="71"/>
      <c r="W43" s="72"/>
      <c r="X43" s="72"/>
    </row>
    <row r="44" ht="14.25" customHeight="1">
      <c r="A44" s="21" t="s">
        <v>67</v>
      </c>
      <c r="B44" s="21">
        <v>1.0</v>
      </c>
      <c r="C44" s="21"/>
      <c r="D44" s="21">
        <v>1.0</v>
      </c>
      <c r="E44" s="21">
        <v>1.0</v>
      </c>
      <c r="F44" s="21">
        <v>2.0</v>
      </c>
      <c r="G44" s="21"/>
      <c r="H44" s="21"/>
      <c r="I44" s="21"/>
      <c r="J44" s="21"/>
      <c r="K44" s="21"/>
      <c r="L44" s="21"/>
      <c r="M44" s="21"/>
      <c r="N44" s="21"/>
      <c r="O44" s="21">
        <v>1.0</v>
      </c>
      <c r="P44" s="16"/>
      <c r="Q44" s="16"/>
      <c r="R44" s="16"/>
      <c r="S44" s="57"/>
      <c r="T44" s="57"/>
      <c r="U44" s="57"/>
      <c r="V44" s="71"/>
      <c r="W44" s="72"/>
      <c r="X44" s="72"/>
    </row>
    <row r="45" ht="14.25" customHeight="1">
      <c r="A45" s="21" t="s">
        <v>68</v>
      </c>
      <c r="B45" s="21">
        <v>2.0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16"/>
      <c r="Q45" s="16"/>
      <c r="R45" s="16"/>
      <c r="S45" s="57"/>
      <c r="T45" s="57"/>
      <c r="U45" s="57"/>
      <c r="V45" s="71"/>
      <c r="W45" s="72"/>
      <c r="X45" s="72"/>
    </row>
    <row r="46" ht="14.25" customHeight="1">
      <c r="A46" s="21" t="s">
        <v>69</v>
      </c>
      <c r="B46" s="21">
        <v>18.0</v>
      </c>
      <c r="C46" s="21"/>
      <c r="D46" s="21">
        <v>3.0</v>
      </c>
      <c r="E46" s="21">
        <v>1.0</v>
      </c>
      <c r="F46" s="21">
        <v>9.0</v>
      </c>
      <c r="G46" s="21">
        <v>3.0</v>
      </c>
      <c r="H46" s="21"/>
      <c r="I46" s="21">
        <v>1.0</v>
      </c>
      <c r="J46" s="21"/>
      <c r="K46" s="21"/>
      <c r="L46" s="21"/>
      <c r="M46" s="21"/>
      <c r="N46" s="21"/>
      <c r="O46" s="21"/>
      <c r="P46" s="16"/>
      <c r="Q46" s="16"/>
      <c r="R46" s="16"/>
      <c r="S46" s="57"/>
      <c r="T46" s="57"/>
      <c r="U46" s="57"/>
      <c r="V46" s="71">
        <v>1.0</v>
      </c>
      <c r="W46" s="72">
        <v>1.0</v>
      </c>
      <c r="X46" s="72"/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6"/>
      <c r="Q47" s="16"/>
      <c r="R47" s="16"/>
      <c r="S47" s="57"/>
      <c r="T47" s="57"/>
      <c r="U47" s="57"/>
      <c r="V47" s="71"/>
      <c r="W47" s="72"/>
      <c r="X47" s="72"/>
    </row>
    <row r="48" ht="14.25" customHeight="1">
      <c r="A48" s="4" t="s">
        <v>14</v>
      </c>
      <c r="B48" s="4">
        <f t="shared" ref="B48:X48" si="5">SUM(B21:B47)</f>
        <v>42</v>
      </c>
      <c r="C48" s="4">
        <f t="shared" si="5"/>
        <v>5</v>
      </c>
      <c r="D48" s="4">
        <f t="shared" si="5"/>
        <v>6</v>
      </c>
      <c r="E48" s="4">
        <f t="shared" si="5"/>
        <v>6</v>
      </c>
      <c r="F48" s="4">
        <f t="shared" si="5"/>
        <v>22</v>
      </c>
      <c r="G48" s="4">
        <f t="shared" si="5"/>
        <v>9</v>
      </c>
      <c r="H48" s="4">
        <f t="shared" si="5"/>
        <v>0</v>
      </c>
      <c r="I48" s="4">
        <f t="shared" si="5"/>
        <v>1</v>
      </c>
      <c r="J48" s="4">
        <f t="shared" si="5"/>
        <v>0</v>
      </c>
      <c r="K48" s="4">
        <f t="shared" si="5"/>
        <v>0</v>
      </c>
      <c r="L48" s="4">
        <f t="shared" si="5"/>
        <v>1</v>
      </c>
      <c r="M48" s="4">
        <f t="shared" si="5"/>
        <v>0</v>
      </c>
      <c r="N48" s="4">
        <f t="shared" si="5"/>
        <v>3</v>
      </c>
      <c r="O48" s="4">
        <f t="shared" si="5"/>
        <v>2</v>
      </c>
      <c r="P48" s="4">
        <f t="shared" si="5"/>
        <v>0</v>
      </c>
      <c r="Q48" s="4">
        <f t="shared" si="5"/>
        <v>0</v>
      </c>
      <c r="R48" s="4">
        <f t="shared" si="5"/>
        <v>0</v>
      </c>
      <c r="S48" s="4">
        <f t="shared" si="5"/>
        <v>0</v>
      </c>
      <c r="T48" s="4">
        <f t="shared" si="5"/>
        <v>0</v>
      </c>
      <c r="U48" s="4">
        <f t="shared" si="5"/>
        <v>0</v>
      </c>
      <c r="V48" s="23">
        <f t="shared" si="5"/>
        <v>2</v>
      </c>
      <c r="W48" s="23">
        <f t="shared" si="5"/>
        <v>2</v>
      </c>
      <c r="X48" s="23">
        <f t="shared" si="5"/>
        <v>0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B49" s="13">
        <f>SUM(B48:X48)</f>
        <v>101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20:X20"/>
  </mergeCells>
  <printOptions/>
  <pageMargins bottom="0.787401575" footer="0.0" header="0.0" left="0.511811024" right="0.511811024" top="0.7874015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4" width="13.71"/>
    <col customWidth="1" min="25" max="28" width="8.71"/>
  </cols>
  <sheetData>
    <row r="1" ht="14.2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8.0</v>
      </c>
      <c r="E3" s="40"/>
      <c r="F3" s="8"/>
      <c r="G3" s="8"/>
      <c r="H3" s="8"/>
      <c r="I3" s="8"/>
      <c r="J3" s="8"/>
      <c r="K3" s="8"/>
      <c r="L3" s="8"/>
      <c r="M3" s="8"/>
      <c r="N3" s="24"/>
      <c r="O3" s="56"/>
      <c r="P3" s="42">
        <v>1.0</v>
      </c>
      <c r="Q3" s="8"/>
      <c r="R3" s="8"/>
      <c r="S3" s="8">
        <v>2.0</v>
      </c>
      <c r="T3" s="9">
        <f t="shared" ref="T3:T13" si="1">SUM(B3:S3)</f>
        <v>11</v>
      </c>
      <c r="U3" s="10">
        <f t="shared" ref="U3:U14" si="2">T3/$T$14</f>
        <v>0.06832298137</v>
      </c>
      <c r="V3" s="47"/>
      <c r="W3" s="38" t="s">
        <v>116</v>
      </c>
      <c r="X3" s="48">
        <f>SUM(D14:N14)+P14+R14+S14</f>
        <v>81</v>
      </c>
    </row>
    <row r="4" ht="14.25" customHeight="1">
      <c r="A4" s="7" t="s">
        <v>127</v>
      </c>
      <c r="B4" s="41"/>
      <c r="C4" s="24">
        <v>3.0</v>
      </c>
      <c r="D4" s="24">
        <v>4.0</v>
      </c>
      <c r="E4" s="8"/>
      <c r="F4" s="42"/>
      <c r="G4" s="8"/>
      <c r="H4" s="8"/>
      <c r="I4" s="8"/>
      <c r="J4" s="8"/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7</v>
      </c>
      <c r="U4" s="10">
        <f t="shared" si="2"/>
        <v>0.04347826087</v>
      </c>
      <c r="V4" s="47"/>
      <c r="W4" s="38" t="s">
        <v>129</v>
      </c>
      <c r="X4" s="48">
        <f>O14+Q14</f>
        <v>5</v>
      </c>
    </row>
    <row r="5" ht="14.25" customHeight="1">
      <c r="A5" s="7" t="s">
        <v>28</v>
      </c>
      <c r="B5" s="21"/>
      <c r="C5" s="8"/>
      <c r="D5" s="8">
        <v>4.0</v>
      </c>
      <c r="F5" s="8">
        <v>2.0</v>
      </c>
      <c r="G5" s="8"/>
      <c r="H5" s="8"/>
      <c r="I5" s="8"/>
      <c r="J5" s="8">
        <v>5.0</v>
      </c>
      <c r="K5" s="8"/>
      <c r="L5" s="8"/>
      <c r="M5" s="8"/>
      <c r="N5" s="24"/>
      <c r="O5" s="56"/>
      <c r="P5" s="42"/>
      <c r="Q5" s="8"/>
      <c r="R5" s="8"/>
      <c r="S5" s="8"/>
      <c r="T5" s="9">
        <f t="shared" si="1"/>
        <v>11</v>
      </c>
      <c r="U5" s="10">
        <f t="shared" si="2"/>
        <v>0.06832298137</v>
      </c>
      <c r="V5" s="47"/>
      <c r="W5" s="38" t="s">
        <v>128</v>
      </c>
      <c r="X5" s="48">
        <f>B14</f>
        <v>72</v>
      </c>
    </row>
    <row r="6" ht="14.25" customHeight="1">
      <c r="A6" s="7" t="s">
        <v>125</v>
      </c>
      <c r="B6" s="21"/>
      <c r="C6" s="8"/>
      <c r="D6" s="8">
        <v>12.0</v>
      </c>
      <c r="E6" s="8"/>
      <c r="F6" s="8"/>
      <c r="G6" s="8"/>
      <c r="H6" s="8"/>
      <c r="I6" s="8"/>
      <c r="J6" s="8"/>
      <c r="K6" s="8"/>
      <c r="L6" s="8"/>
      <c r="M6" s="8"/>
      <c r="N6" s="24"/>
      <c r="O6" s="56"/>
      <c r="P6" s="42"/>
      <c r="Q6" s="8"/>
      <c r="R6" s="8"/>
      <c r="S6" s="8"/>
      <c r="T6" s="9">
        <f t="shared" si="1"/>
        <v>12</v>
      </c>
      <c r="U6" s="10">
        <f t="shared" si="2"/>
        <v>0.07453416149</v>
      </c>
      <c r="V6" s="47"/>
      <c r="W6" s="38" t="s">
        <v>136</v>
      </c>
      <c r="X6" s="48">
        <f>C14</f>
        <v>3</v>
      </c>
    </row>
    <row r="7" ht="14.25" customHeight="1">
      <c r="A7" s="27" t="s">
        <v>160</v>
      </c>
      <c r="B7" s="21"/>
      <c r="C7" s="8"/>
      <c r="D7" s="8">
        <v>3.0</v>
      </c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3</v>
      </c>
      <c r="U7" s="10">
        <f t="shared" si="2"/>
        <v>0.01863354037</v>
      </c>
      <c r="V7" s="47"/>
      <c r="X7" s="58">
        <f>SUM(X3:X6)</f>
        <v>161</v>
      </c>
    </row>
    <row r="8" ht="14.25" customHeight="1">
      <c r="A8" s="7" t="s">
        <v>118</v>
      </c>
      <c r="B8" s="21">
        <v>72.0</v>
      </c>
      <c r="C8" s="8"/>
      <c r="D8" s="8">
        <v>2.0</v>
      </c>
      <c r="E8" s="8"/>
      <c r="F8" s="8"/>
      <c r="G8" s="8"/>
      <c r="H8" s="8"/>
      <c r="I8" s="8"/>
      <c r="J8" s="8"/>
      <c r="K8" s="8"/>
      <c r="L8" s="8"/>
      <c r="M8" s="8"/>
      <c r="N8" s="24"/>
      <c r="O8" s="56"/>
      <c r="P8" s="42"/>
      <c r="Q8" s="8">
        <v>1.0</v>
      </c>
      <c r="R8" s="8">
        <v>1.0</v>
      </c>
      <c r="S8" s="8"/>
      <c r="T8" s="9">
        <f t="shared" si="1"/>
        <v>76</v>
      </c>
      <c r="U8" s="10">
        <f t="shared" si="2"/>
        <v>0.4720496894</v>
      </c>
      <c r="V8" s="47"/>
    </row>
    <row r="9" ht="14.25" customHeight="1">
      <c r="A9" s="27" t="s">
        <v>25</v>
      </c>
      <c r="B9" s="21"/>
      <c r="C9" s="8"/>
      <c r="D9" s="8">
        <v>7.0</v>
      </c>
      <c r="E9" s="8"/>
      <c r="F9" s="8"/>
      <c r="G9" s="8"/>
      <c r="H9" s="8"/>
      <c r="I9" s="8"/>
      <c r="J9" s="8"/>
      <c r="K9" s="8"/>
      <c r="L9" s="8"/>
      <c r="M9" s="8"/>
      <c r="N9" s="24"/>
      <c r="O9" s="57"/>
      <c r="P9" s="42"/>
      <c r="Q9" s="8">
        <v>4.0</v>
      </c>
      <c r="R9" s="8">
        <v>1.0</v>
      </c>
      <c r="S9" s="8"/>
      <c r="T9" s="9">
        <f t="shared" si="1"/>
        <v>12</v>
      </c>
      <c r="U9" s="10">
        <f t="shared" si="2"/>
        <v>0.07453416149</v>
      </c>
      <c r="V9" s="47"/>
    </row>
    <row r="10" ht="14.25" customHeight="1">
      <c r="A10" s="7" t="s">
        <v>29</v>
      </c>
      <c r="B10" s="21"/>
      <c r="C10" s="8"/>
      <c r="D10" s="8">
        <v>10.0</v>
      </c>
      <c r="E10" s="8"/>
      <c r="F10" s="8"/>
      <c r="G10" s="8"/>
      <c r="H10" s="8"/>
      <c r="I10" s="8"/>
      <c r="J10" s="8"/>
      <c r="K10" s="8"/>
      <c r="L10" s="8"/>
      <c r="M10" s="8"/>
      <c r="N10" s="24"/>
      <c r="O10" s="59"/>
      <c r="P10" s="42"/>
      <c r="Q10" s="8"/>
      <c r="R10" s="8"/>
      <c r="S10" s="8"/>
      <c r="T10" s="9">
        <f t="shared" si="1"/>
        <v>10</v>
      </c>
      <c r="U10" s="10">
        <f t="shared" si="2"/>
        <v>0.06211180124</v>
      </c>
      <c r="V10" s="47"/>
    </row>
    <row r="11" ht="14.25" customHeight="1">
      <c r="A11" s="7" t="s">
        <v>144</v>
      </c>
      <c r="B11" s="73"/>
      <c r="C11" s="40"/>
      <c r="D11" s="40">
        <v>9.0</v>
      </c>
      <c r="E11" s="40"/>
      <c r="F11" s="40"/>
      <c r="G11" s="40"/>
      <c r="H11" s="40"/>
      <c r="I11" s="40"/>
      <c r="J11" s="40"/>
      <c r="K11" s="40"/>
      <c r="L11" s="40"/>
      <c r="M11" s="40"/>
      <c r="N11" s="74"/>
      <c r="O11" s="59"/>
      <c r="P11" s="64"/>
      <c r="Q11" s="60"/>
      <c r="R11" s="40"/>
      <c r="S11" s="40"/>
      <c r="T11" s="75">
        <f t="shared" si="1"/>
        <v>9</v>
      </c>
      <c r="U11" s="10">
        <f t="shared" si="2"/>
        <v>0.05590062112</v>
      </c>
      <c r="V11" s="47"/>
    </row>
    <row r="12" ht="14.25" customHeight="1">
      <c r="A12" s="76" t="s">
        <v>156</v>
      </c>
      <c r="B12" s="21"/>
      <c r="C12" s="8"/>
      <c r="D12" s="8">
        <v>2.0</v>
      </c>
      <c r="E12" s="8"/>
      <c r="F12" s="8"/>
      <c r="G12" s="8"/>
      <c r="H12" s="8"/>
      <c r="I12" s="8"/>
      <c r="J12" s="8">
        <v>4.0</v>
      </c>
      <c r="K12" s="8"/>
      <c r="L12" s="8"/>
      <c r="M12" s="8">
        <v>4.0</v>
      </c>
      <c r="N12" s="8"/>
      <c r="O12" s="56"/>
      <c r="P12" s="8"/>
      <c r="Q12" s="8"/>
      <c r="R12" s="8"/>
      <c r="S12" s="8"/>
      <c r="T12" s="75">
        <f t="shared" si="1"/>
        <v>10</v>
      </c>
      <c r="U12" s="10">
        <f t="shared" si="2"/>
        <v>0.06211180124</v>
      </c>
      <c r="V12" s="47"/>
    </row>
    <row r="13" ht="14.25" customHeight="1">
      <c r="A13" s="28" t="s">
        <v>19</v>
      </c>
      <c r="B13" s="77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  <c r="Q13" s="80"/>
      <c r="R13" s="78"/>
      <c r="S13" s="79"/>
      <c r="T13" s="81">
        <f t="shared" si="1"/>
        <v>0</v>
      </c>
      <c r="U13" s="82">
        <f t="shared" si="2"/>
        <v>0</v>
      </c>
      <c r="V13" s="47"/>
    </row>
    <row r="14" ht="14.25" customHeight="1">
      <c r="A14" s="4" t="s">
        <v>34</v>
      </c>
      <c r="B14" s="11">
        <f t="shared" ref="B14:T14" si="3">SUM(B3:B13)</f>
        <v>72</v>
      </c>
      <c r="C14" s="11">
        <f t="shared" si="3"/>
        <v>3</v>
      </c>
      <c r="D14" s="11">
        <f t="shared" si="3"/>
        <v>61</v>
      </c>
      <c r="E14" s="11">
        <f t="shared" si="3"/>
        <v>0</v>
      </c>
      <c r="F14" s="11">
        <f t="shared" si="3"/>
        <v>2</v>
      </c>
      <c r="G14" s="11">
        <f t="shared" si="3"/>
        <v>0</v>
      </c>
      <c r="H14" s="11">
        <f t="shared" si="3"/>
        <v>0</v>
      </c>
      <c r="I14" s="11">
        <f t="shared" si="3"/>
        <v>0</v>
      </c>
      <c r="J14" s="11">
        <f t="shared" si="3"/>
        <v>9</v>
      </c>
      <c r="K14" s="11">
        <f t="shared" si="3"/>
        <v>0</v>
      </c>
      <c r="L14" s="11">
        <f t="shared" si="3"/>
        <v>0</v>
      </c>
      <c r="M14" s="11">
        <f t="shared" si="3"/>
        <v>4</v>
      </c>
      <c r="N14" s="5">
        <f t="shared" si="3"/>
        <v>0</v>
      </c>
      <c r="O14" s="11">
        <f t="shared" si="3"/>
        <v>0</v>
      </c>
      <c r="P14" s="11">
        <f t="shared" si="3"/>
        <v>1</v>
      </c>
      <c r="Q14" s="63">
        <f t="shared" si="3"/>
        <v>5</v>
      </c>
      <c r="R14" s="11">
        <f t="shared" si="3"/>
        <v>2</v>
      </c>
      <c r="S14" s="11">
        <f t="shared" si="3"/>
        <v>2</v>
      </c>
      <c r="T14" s="83">
        <f t="shared" si="3"/>
        <v>161</v>
      </c>
      <c r="U14" s="6">
        <f t="shared" si="2"/>
        <v>1</v>
      </c>
      <c r="V14" s="47"/>
    </row>
    <row r="15" ht="14.25" customHeight="1">
      <c r="V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14.25" customHeight="1">
      <c r="A18" s="4" t="s">
        <v>35</v>
      </c>
      <c r="B18" s="4" t="s">
        <v>130</v>
      </c>
      <c r="C18" s="4" t="s">
        <v>137</v>
      </c>
      <c r="D18" s="4" t="s">
        <v>36</v>
      </c>
      <c r="E18" s="4" t="s">
        <v>37</v>
      </c>
      <c r="F18" s="4" t="s">
        <v>38</v>
      </c>
      <c r="G18" s="4" t="s">
        <v>39</v>
      </c>
      <c r="H18" s="15" t="s">
        <v>40</v>
      </c>
      <c r="I18" s="4" t="s">
        <v>41</v>
      </c>
      <c r="J18" s="15" t="s">
        <v>99</v>
      </c>
      <c r="K18" s="15" t="s">
        <v>43</v>
      </c>
      <c r="L18" s="15" t="s">
        <v>44</v>
      </c>
      <c r="M18" s="15" t="s">
        <v>45</v>
      </c>
      <c r="N18" s="15" t="s">
        <v>46</v>
      </c>
      <c r="O18" s="15" t="s">
        <v>117</v>
      </c>
      <c r="P18" s="15" t="s">
        <v>145</v>
      </c>
      <c r="Q18" s="15" t="s">
        <v>146</v>
      </c>
      <c r="R18" s="4" t="s">
        <v>147</v>
      </c>
      <c r="S18" s="65" t="s">
        <v>148</v>
      </c>
      <c r="T18" s="66" t="s">
        <v>149</v>
      </c>
      <c r="U18" s="66" t="s">
        <v>150</v>
      </c>
      <c r="V18" s="70" t="s">
        <v>152</v>
      </c>
      <c r="W18" s="66" t="s">
        <v>153</v>
      </c>
      <c r="X18" s="66" t="s">
        <v>157</v>
      </c>
    </row>
    <row r="19" ht="14.25" customHeight="1">
      <c r="A19" s="16" t="s">
        <v>14</v>
      </c>
      <c r="B19" s="17">
        <f t="shared" ref="B19:X19" si="4">B48</f>
        <v>72</v>
      </c>
      <c r="C19" s="17">
        <f t="shared" si="4"/>
        <v>3</v>
      </c>
      <c r="D19" s="17">
        <f t="shared" si="4"/>
        <v>10</v>
      </c>
      <c r="E19" s="17">
        <f t="shared" si="4"/>
        <v>8</v>
      </c>
      <c r="F19" s="17">
        <f t="shared" si="4"/>
        <v>34</v>
      </c>
      <c r="G19" s="17">
        <f t="shared" si="4"/>
        <v>8</v>
      </c>
      <c r="H19" s="25">
        <f t="shared" si="4"/>
        <v>0</v>
      </c>
      <c r="I19" s="17">
        <f t="shared" si="4"/>
        <v>2</v>
      </c>
      <c r="J19" s="17">
        <f t="shared" si="4"/>
        <v>0</v>
      </c>
      <c r="K19" s="25">
        <f t="shared" si="4"/>
        <v>1</v>
      </c>
      <c r="L19" s="25">
        <f t="shared" si="4"/>
        <v>2</v>
      </c>
      <c r="M19" s="25">
        <f t="shared" si="4"/>
        <v>0</v>
      </c>
      <c r="N19" s="25">
        <f t="shared" si="4"/>
        <v>7</v>
      </c>
      <c r="O19" s="25">
        <f t="shared" si="4"/>
        <v>5</v>
      </c>
      <c r="P19" s="17">
        <f t="shared" si="4"/>
        <v>2</v>
      </c>
      <c r="Q19" s="17">
        <f t="shared" si="4"/>
        <v>0</v>
      </c>
      <c r="R19" s="17">
        <f t="shared" si="4"/>
        <v>0</v>
      </c>
      <c r="S19" s="17">
        <f t="shared" si="4"/>
        <v>1</v>
      </c>
      <c r="T19" s="17">
        <f t="shared" si="4"/>
        <v>0</v>
      </c>
      <c r="U19" s="17">
        <f t="shared" si="4"/>
        <v>0</v>
      </c>
      <c r="V19" s="17">
        <f t="shared" si="4"/>
        <v>2</v>
      </c>
      <c r="W19" s="17">
        <f t="shared" si="4"/>
        <v>1</v>
      </c>
      <c r="X19" s="17">
        <f t="shared" si="4"/>
        <v>0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  <c r="X21" s="72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  <c r="X22" s="72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  <c r="X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  <c r="V24" s="71"/>
      <c r="W24" s="72"/>
      <c r="X24" s="72"/>
    </row>
    <row r="25" ht="14.25" customHeight="1">
      <c r="A25" s="21" t="s">
        <v>50</v>
      </c>
      <c r="B25" s="21">
        <v>4.0</v>
      </c>
      <c r="C25" s="21"/>
      <c r="D25" s="21">
        <v>1.0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6"/>
      <c r="Q25" s="16"/>
      <c r="R25" s="16"/>
      <c r="S25" s="57"/>
      <c r="T25" s="57"/>
      <c r="U25" s="57"/>
      <c r="V25" s="71"/>
      <c r="W25" s="72"/>
      <c r="X25" s="72"/>
    </row>
    <row r="26" ht="14.25" customHeight="1">
      <c r="A26" s="21" t="s">
        <v>51</v>
      </c>
      <c r="B26" s="21">
        <v>1.0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6"/>
      <c r="Q26" s="16"/>
      <c r="R26" s="16"/>
      <c r="S26" s="57"/>
      <c r="T26" s="57"/>
      <c r="U26" s="57"/>
      <c r="V26" s="71"/>
      <c r="W26" s="72"/>
      <c r="X26" s="72"/>
    </row>
    <row r="27" ht="14.25" customHeight="1">
      <c r="A27" s="21" t="s">
        <v>52</v>
      </c>
      <c r="B27" s="21">
        <v>5.0</v>
      </c>
      <c r="C27" s="21"/>
      <c r="D27" s="21">
        <v>1.0</v>
      </c>
      <c r="E27" s="21"/>
      <c r="F27" s="21">
        <v>2.0</v>
      </c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/>
      <c r="T27" s="57"/>
      <c r="U27" s="57"/>
      <c r="V27" s="71"/>
      <c r="W27" s="72"/>
      <c r="X27" s="72"/>
    </row>
    <row r="28" ht="14.25" customHeight="1">
      <c r="A28" s="21" t="s">
        <v>53</v>
      </c>
      <c r="B28" s="21">
        <v>1.0</v>
      </c>
      <c r="C28" s="21"/>
      <c r="D28" s="21">
        <v>1.0</v>
      </c>
      <c r="E28" s="21">
        <v>1.0</v>
      </c>
      <c r="F28" s="21"/>
      <c r="G28" s="21">
        <v>1.0</v>
      </c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  <c r="V28" s="71"/>
      <c r="W28" s="72"/>
      <c r="X28" s="72"/>
    </row>
    <row r="29" ht="14.25" customHeight="1">
      <c r="A29" s="21" t="s">
        <v>54</v>
      </c>
      <c r="B29" s="21"/>
      <c r="C29" s="21"/>
      <c r="D29" s="21"/>
      <c r="E29" s="21"/>
      <c r="F29" s="21"/>
      <c r="G29" s="21">
        <v>1.0</v>
      </c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/>
      <c r="X29" s="72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6"/>
      <c r="Q30" s="16"/>
      <c r="R30" s="16"/>
      <c r="S30" s="57"/>
      <c r="T30" s="57"/>
      <c r="U30" s="57"/>
      <c r="V30" s="71"/>
      <c r="W30" s="72"/>
      <c r="X30" s="72"/>
    </row>
    <row r="31" ht="14.25" customHeight="1">
      <c r="A31" s="21" t="s">
        <v>56</v>
      </c>
      <c r="B31" s="21">
        <v>7.0</v>
      </c>
      <c r="C31" s="21"/>
      <c r="D31" s="21">
        <v>2.0</v>
      </c>
      <c r="E31" s="21">
        <v>1.0</v>
      </c>
      <c r="F31" s="21">
        <v>1.0</v>
      </c>
      <c r="G31" s="21">
        <v>1.0</v>
      </c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  <c r="V31" s="71"/>
      <c r="W31" s="72"/>
      <c r="X31" s="72"/>
    </row>
    <row r="32" ht="14.25" customHeight="1">
      <c r="A32" s="21" t="s">
        <v>57</v>
      </c>
      <c r="B32" s="21"/>
      <c r="C32" s="21"/>
      <c r="D32" s="21"/>
      <c r="E32" s="21">
        <v>1.0</v>
      </c>
      <c r="F32" s="21">
        <v>2.0</v>
      </c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  <c r="X32" s="72"/>
    </row>
    <row r="33" ht="14.2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  <c r="X33" s="72"/>
    </row>
    <row r="34" ht="14.25" customHeight="1">
      <c r="A34" s="21" t="s">
        <v>59</v>
      </c>
      <c r="B34" s="21">
        <v>1.0</v>
      </c>
      <c r="C34" s="21"/>
      <c r="D34" s="21"/>
      <c r="E34" s="21"/>
      <c r="F34" s="21">
        <v>1.0</v>
      </c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  <c r="X34" s="72"/>
    </row>
    <row r="35" ht="14.25" customHeight="1">
      <c r="A35" s="21" t="s">
        <v>60</v>
      </c>
      <c r="B35" s="21">
        <v>2.0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  <c r="X35" s="72"/>
    </row>
    <row r="36" ht="14.25" customHeight="1">
      <c r="A36" s="21" t="s">
        <v>61</v>
      </c>
      <c r="B36" s="21">
        <v>6.0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>
        <v>1.0</v>
      </c>
      <c r="P36" s="16"/>
      <c r="Q36" s="16"/>
      <c r="R36" s="16"/>
      <c r="S36" s="57"/>
      <c r="T36" s="57"/>
      <c r="U36" s="57"/>
      <c r="V36" s="71"/>
      <c r="W36" s="72"/>
      <c r="X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>
        <v>1.0</v>
      </c>
      <c r="O37" s="21">
        <v>1.0</v>
      </c>
      <c r="P37" s="16"/>
      <c r="Q37" s="16"/>
      <c r="R37" s="16"/>
      <c r="S37" s="57"/>
      <c r="T37" s="57"/>
      <c r="U37" s="57"/>
      <c r="V37" s="71"/>
      <c r="W37" s="72"/>
      <c r="X37" s="72"/>
    </row>
    <row r="38" ht="14.25" customHeight="1">
      <c r="A38" s="21" t="s">
        <v>62</v>
      </c>
      <c r="B38" s="21">
        <v>7.0</v>
      </c>
      <c r="C38" s="21"/>
      <c r="D38" s="21"/>
      <c r="E38" s="21">
        <v>1.0</v>
      </c>
      <c r="F38" s="21">
        <v>2.0</v>
      </c>
      <c r="G38" s="21">
        <v>1.0</v>
      </c>
      <c r="H38" s="21"/>
      <c r="I38" s="21"/>
      <c r="J38" s="21"/>
      <c r="K38" s="21"/>
      <c r="L38" s="21"/>
      <c r="M38" s="21"/>
      <c r="N38" s="21">
        <v>2.0</v>
      </c>
      <c r="O38" s="21"/>
      <c r="P38" s="16"/>
      <c r="Q38" s="16"/>
      <c r="R38" s="16"/>
      <c r="S38" s="57"/>
      <c r="T38" s="57"/>
      <c r="U38" s="57"/>
      <c r="V38" s="71"/>
      <c r="W38" s="72"/>
      <c r="X38" s="72"/>
    </row>
    <row r="39" ht="14.25" customHeight="1">
      <c r="A39" s="21" t="s">
        <v>63</v>
      </c>
      <c r="B39" s="21">
        <v>6.0</v>
      </c>
      <c r="C39" s="21">
        <v>2.0</v>
      </c>
      <c r="D39" s="21"/>
      <c r="E39" s="21">
        <v>1.0</v>
      </c>
      <c r="F39" s="21">
        <v>5.0</v>
      </c>
      <c r="G39" s="21">
        <v>1.0</v>
      </c>
      <c r="H39" s="21"/>
      <c r="I39" s="21"/>
      <c r="J39" s="21"/>
      <c r="K39" s="21"/>
      <c r="L39" s="21">
        <v>1.0</v>
      </c>
      <c r="M39" s="21"/>
      <c r="N39" s="21"/>
      <c r="O39" s="21"/>
      <c r="P39" s="16"/>
      <c r="Q39" s="16"/>
      <c r="R39" s="16"/>
      <c r="S39" s="57"/>
      <c r="T39" s="57"/>
      <c r="U39" s="57"/>
      <c r="V39" s="71"/>
      <c r="W39" s="72"/>
      <c r="X39" s="72"/>
    </row>
    <row r="40" ht="14.25" customHeight="1">
      <c r="A40" s="21" t="s">
        <v>64</v>
      </c>
      <c r="B40" s="21">
        <v>1.0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  <c r="X40" s="72"/>
    </row>
    <row r="41" ht="14.25" customHeight="1">
      <c r="A41" s="21" t="s">
        <v>65</v>
      </c>
      <c r="B41" s="21">
        <v>1.0</v>
      </c>
      <c r="C41" s="21"/>
      <c r="D41" s="21"/>
      <c r="E41" s="21"/>
      <c r="F41" s="21">
        <v>1.0</v>
      </c>
      <c r="G41" s="21">
        <v>1.0</v>
      </c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  <c r="X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/>
      <c r="T42" s="57"/>
      <c r="U42" s="57"/>
      <c r="V42" s="71"/>
      <c r="W42" s="72"/>
      <c r="X42" s="72"/>
    </row>
    <row r="43" ht="14.25" customHeight="1">
      <c r="A43" s="21" t="s">
        <v>66</v>
      </c>
      <c r="B43" s="21">
        <v>3.0</v>
      </c>
      <c r="C43" s="21">
        <v>1.0</v>
      </c>
      <c r="D43" s="21">
        <v>1.0</v>
      </c>
      <c r="E43" s="21"/>
      <c r="F43" s="21">
        <v>1.0</v>
      </c>
      <c r="G43" s="21"/>
      <c r="H43" s="21"/>
      <c r="I43" s="21"/>
      <c r="J43" s="21"/>
      <c r="K43" s="21"/>
      <c r="L43" s="21"/>
      <c r="M43" s="21"/>
      <c r="N43" s="21"/>
      <c r="O43" s="21"/>
      <c r="P43" s="16"/>
      <c r="Q43" s="16"/>
      <c r="R43" s="16"/>
      <c r="S43" s="57"/>
      <c r="T43" s="57"/>
      <c r="U43" s="57"/>
      <c r="V43" s="71">
        <v>1.0</v>
      </c>
      <c r="W43" s="72"/>
      <c r="X43" s="72"/>
    </row>
    <row r="44" ht="14.25" customHeight="1">
      <c r="A44" s="21" t="s">
        <v>67</v>
      </c>
      <c r="B44" s="21">
        <v>3.0</v>
      </c>
      <c r="C44" s="21"/>
      <c r="D44" s="21">
        <v>2.0</v>
      </c>
      <c r="E44" s="21">
        <v>1.0</v>
      </c>
      <c r="F44" s="21">
        <v>6.0</v>
      </c>
      <c r="G44" s="21"/>
      <c r="H44" s="21"/>
      <c r="I44" s="21">
        <v>2.0</v>
      </c>
      <c r="J44" s="21"/>
      <c r="K44" s="21"/>
      <c r="L44" s="21"/>
      <c r="M44" s="21"/>
      <c r="N44" s="21"/>
      <c r="O44" s="21"/>
      <c r="P44" s="16"/>
      <c r="Q44" s="16"/>
      <c r="R44" s="16"/>
      <c r="S44" s="57"/>
      <c r="T44" s="57"/>
      <c r="U44" s="57"/>
      <c r="V44" s="71">
        <v>1.0</v>
      </c>
      <c r="W44" s="72"/>
      <c r="X44" s="72"/>
    </row>
    <row r="45" ht="14.25" customHeight="1">
      <c r="A45" s="21" t="s">
        <v>68</v>
      </c>
      <c r="B45" s="21">
        <v>1.0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16"/>
      <c r="Q45" s="16"/>
      <c r="R45" s="16"/>
      <c r="S45" s="57"/>
      <c r="T45" s="57"/>
      <c r="U45" s="57"/>
      <c r="V45" s="71"/>
      <c r="W45" s="72"/>
      <c r="X45" s="72"/>
    </row>
    <row r="46" ht="14.25" customHeight="1">
      <c r="A46" s="21" t="s">
        <v>69</v>
      </c>
      <c r="B46" s="21">
        <v>23.0</v>
      </c>
      <c r="C46" s="21"/>
      <c r="D46" s="21">
        <v>2.0</v>
      </c>
      <c r="E46" s="21">
        <v>2.0</v>
      </c>
      <c r="F46" s="21">
        <v>13.0</v>
      </c>
      <c r="G46" s="21">
        <v>2.0</v>
      </c>
      <c r="H46" s="21"/>
      <c r="I46" s="21"/>
      <c r="J46" s="21"/>
      <c r="K46" s="21">
        <v>1.0</v>
      </c>
      <c r="L46" s="21">
        <v>1.0</v>
      </c>
      <c r="M46" s="21"/>
      <c r="N46" s="21">
        <v>4.0</v>
      </c>
      <c r="O46" s="21">
        <v>3.0</v>
      </c>
      <c r="P46" s="16">
        <v>2.0</v>
      </c>
      <c r="Q46" s="16"/>
      <c r="R46" s="16"/>
      <c r="S46" s="57">
        <v>1.0</v>
      </c>
      <c r="T46" s="57"/>
      <c r="U46" s="57"/>
      <c r="V46" s="71"/>
      <c r="W46" s="72">
        <v>1.0</v>
      </c>
      <c r="X46" s="72"/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6"/>
      <c r="Q47" s="16"/>
      <c r="R47" s="16"/>
      <c r="S47" s="57"/>
      <c r="T47" s="57"/>
      <c r="U47" s="57"/>
      <c r="V47" s="71"/>
      <c r="W47" s="72"/>
      <c r="X47" s="72"/>
    </row>
    <row r="48" ht="14.25" customHeight="1">
      <c r="A48" s="4" t="s">
        <v>14</v>
      </c>
      <c r="B48" s="4">
        <f t="shared" ref="B48:X48" si="5">SUM(B21:B47)</f>
        <v>72</v>
      </c>
      <c r="C48" s="4">
        <f t="shared" si="5"/>
        <v>3</v>
      </c>
      <c r="D48" s="4">
        <f t="shared" si="5"/>
        <v>10</v>
      </c>
      <c r="E48" s="4">
        <f t="shared" si="5"/>
        <v>8</v>
      </c>
      <c r="F48" s="4">
        <f t="shared" si="5"/>
        <v>34</v>
      </c>
      <c r="G48" s="4">
        <f t="shared" si="5"/>
        <v>8</v>
      </c>
      <c r="H48" s="4">
        <f t="shared" si="5"/>
        <v>0</v>
      </c>
      <c r="I48" s="4">
        <f t="shared" si="5"/>
        <v>2</v>
      </c>
      <c r="J48" s="4">
        <f t="shared" si="5"/>
        <v>0</v>
      </c>
      <c r="K48" s="4">
        <f t="shared" si="5"/>
        <v>1</v>
      </c>
      <c r="L48" s="4">
        <f t="shared" si="5"/>
        <v>2</v>
      </c>
      <c r="M48" s="4">
        <f t="shared" si="5"/>
        <v>0</v>
      </c>
      <c r="N48" s="4">
        <f t="shared" si="5"/>
        <v>7</v>
      </c>
      <c r="O48" s="4">
        <f t="shared" si="5"/>
        <v>5</v>
      </c>
      <c r="P48" s="4">
        <f t="shared" si="5"/>
        <v>2</v>
      </c>
      <c r="Q48" s="4">
        <f t="shared" si="5"/>
        <v>0</v>
      </c>
      <c r="R48" s="4">
        <f t="shared" si="5"/>
        <v>0</v>
      </c>
      <c r="S48" s="4">
        <f t="shared" si="5"/>
        <v>1</v>
      </c>
      <c r="T48" s="4">
        <f t="shared" si="5"/>
        <v>0</v>
      </c>
      <c r="U48" s="4">
        <f t="shared" si="5"/>
        <v>0</v>
      </c>
      <c r="V48" s="23">
        <f t="shared" si="5"/>
        <v>2</v>
      </c>
      <c r="W48" s="23">
        <f t="shared" si="5"/>
        <v>1</v>
      </c>
      <c r="X48" s="23">
        <f t="shared" si="5"/>
        <v>0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B49" s="13">
        <f>SUM(B48:X48)</f>
        <v>158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20:X20"/>
  </mergeCells>
  <printOptions/>
  <pageMargins bottom="0.787401575" footer="0.0" header="0.0" left="0.511811024" right="0.511811024" top="0.7874015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4" width="13.71"/>
    <col customWidth="1" min="25" max="28" width="8.71"/>
  </cols>
  <sheetData>
    <row r="1" ht="14.2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90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13.0</v>
      </c>
      <c r="E3" s="40"/>
      <c r="F3" s="8"/>
      <c r="G3" s="8"/>
      <c r="H3" s="8"/>
      <c r="I3" s="8"/>
      <c r="J3" s="8"/>
      <c r="K3" s="8"/>
      <c r="L3" s="8">
        <v>2.0</v>
      </c>
      <c r="M3" s="8"/>
      <c r="N3" s="24"/>
      <c r="O3" s="56"/>
      <c r="P3" s="42"/>
      <c r="Q3" s="8"/>
      <c r="R3" s="8"/>
      <c r="S3" s="8">
        <v>1.0</v>
      </c>
      <c r="T3" s="9">
        <f t="shared" ref="T3:T13" si="1">SUM(B3:S3)</f>
        <v>16</v>
      </c>
      <c r="U3" s="10">
        <f t="shared" ref="U3:U14" si="2">T3/$T$14</f>
        <v>0.1095890411</v>
      </c>
      <c r="V3" s="47"/>
      <c r="W3" s="38" t="s">
        <v>116</v>
      </c>
      <c r="X3" s="48">
        <f>SUM(D14:N14)+P14+R14+S14</f>
        <v>82</v>
      </c>
    </row>
    <row r="4" ht="15.75" customHeight="1">
      <c r="A4" s="7" t="s">
        <v>127</v>
      </c>
      <c r="B4" s="41"/>
      <c r="C4" s="24"/>
      <c r="D4" s="24"/>
      <c r="E4" s="8"/>
      <c r="F4" s="42"/>
      <c r="G4" s="8"/>
      <c r="H4" s="8"/>
      <c r="I4" s="8"/>
      <c r="J4" s="8"/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0</v>
      </c>
      <c r="U4" s="10">
        <f t="shared" si="2"/>
        <v>0</v>
      </c>
      <c r="V4" s="47"/>
      <c r="W4" s="38" t="s">
        <v>129</v>
      </c>
      <c r="X4" s="48">
        <f>O14+Q14</f>
        <v>3</v>
      </c>
    </row>
    <row r="5" ht="14.25" customHeight="1">
      <c r="A5" s="7" t="s">
        <v>28</v>
      </c>
      <c r="B5" s="21"/>
      <c r="C5" s="8"/>
      <c r="D5" s="8">
        <v>7.0</v>
      </c>
      <c r="F5" s="8"/>
      <c r="G5" s="8"/>
      <c r="H5" s="8"/>
      <c r="I5" s="8"/>
      <c r="J5" s="8">
        <v>3.0</v>
      </c>
      <c r="K5" s="8"/>
      <c r="L5" s="8"/>
      <c r="M5" s="8"/>
      <c r="N5" s="24"/>
      <c r="O5" s="56"/>
      <c r="P5" s="42"/>
      <c r="Q5" s="8"/>
      <c r="R5" s="8"/>
      <c r="S5" s="8"/>
      <c r="T5" s="9">
        <f t="shared" si="1"/>
        <v>10</v>
      </c>
      <c r="U5" s="10">
        <f t="shared" si="2"/>
        <v>0.06849315068</v>
      </c>
      <c r="V5" s="47"/>
      <c r="W5" s="38" t="s">
        <v>128</v>
      </c>
      <c r="X5" s="48">
        <f>B14</f>
        <v>55</v>
      </c>
    </row>
    <row r="6" ht="14.25" customHeight="1">
      <c r="A6" s="7" t="s">
        <v>125</v>
      </c>
      <c r="B6" s="21"/>
      <c r="C6" s="8"/>
      <c r="D6" s="8">
        <v>16.0</v>
      </c>
      <c r="E6" s="8"/>
      <c r="F6" s="8"/>
      <c r="G6" s="8"/>
      <c r="H6" s="8"/>
      <c r="I6" s="8"/>
      <c r="J6" s="8"/>
      <c r="K6" s="8"/>
      <c r="L6" s="8"/>
      <c r="M6" s="8"/>
      <c r="N6" s="24"/>
      <c r="O6" s="56"/>
      <c r="P6" s="42"/>
      <c r="Q6" s="8"/>
      <c r="R6" s="8"/>
      <c r="S6" s="8"/>
      <c r="T6" s="9">
        <f t="shared" si="1"/>
        <v>16</v>
      </c>
      <c r="U6" s="10">
        <f t="shared" si="2"/>
        <v>0.1095890411</v>
      </c>
      <c r="V6" s="47"/>
      <c r="W6" s="38" t="s">
        <v>136</v>
      </c>
      <c r="X6" s="48">
        <f>C14</f>
        <v>6</v>
      </c>
    </row>
    <row r="7" ht="14.25" customHeight="1">
      <c r="A7" s="27" t="s">
        <v>160</v>
      </c>
      <c r="B7" s="2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0</v>
      </c>
      <c r="U7" s="10">
        <f t="shared" si="2"/>
        <v>0</v>
      </c>
      <c r="V7" s="47"/>
      <c r="X7" s="58">
        <f>SUM(X3:X6)</f>
        <v>146</v>
      </c>
    </row>
    <row r="8" ht="14.25" customHeight="1">
      <c r="A8" s="7" t="s">
        <v>118</v>
      </c>
      <c r="B8" s="21">
        <v>55.0</v>
      </c>
      <c r="C8" s="8">
        <v>6.0</v>
      </c>
      <c r="D8" s="8">
        <v>8.0</v>
      </c>
      <c r="E8" s="8"/>
      <c r="F8" s="8"/>
      <c r="G8" s="8"/>
      <c r="H8" s="8"/>
      <c r="I8" s="8"/>
      <c r="J8" s="8"/>
      <c r="K8" s="8"/>
      <c r="L8" s="8"/>
      <c r="M8" s="8"/>
      <c r="N8" s="24"/>
      <c r="O8" s="56"/>
      <c r="P8" s="42"/>
      <c r="Q8" s="8"/>
      <c r="R8" s="8"/>
      <c r="S8" s="8"/>
      <c r="T8" s="9">
        <f t="shared" si="1"/>
        <v>69</v>
      </c>
      <c r="U8" s="10">
        <f t="shared" si="2"/>
        <v>0.4726027397</v>
      </c>
      <c r="V8" s="47"/>
    </row>
    <row r="9" ht="14.25" customHeight="1">
      <c r="A9" s="27" t="s">
        <v>25</v>
      </c>
      <c r="B9" s="21"/>
      <c r="C9" s="8"/>
      <c r="D9" s="8"/>
      <c r="E9" s="8"/>
      <c r="F9" s="8"/>
      <c r="G9" s="8"/>
      <c r="H9" s="8"/>
      <c r="I9" s="8"/>
      <c r="J9" s="8">
        <v>1.0</v>
      </c>
      <c r="K9" s="8"/>
      <c r="L9" s="8"/>
      <c r="M9" s="8"/>
      <c r="N9" s="24"/>
      <c r="O9" s="57"/>
      <c r="P9" s="42"/>
      <c r="Q9" s="8">
        <v>3.0</v>
      </c>
      <c r="R9" s="8"/>
      <c r="S9" s="8"/>
      <c r="T9" s="9">
        <f t="shared" si="1"/>
        <v>4</v>
      </c>
      <c r="U9" s="10">
        <f t="shared" si="2"/>
        <v>0.02739726027</v>
      </c>
      <c r="V9" s="47"/>
    </row>
    <row r="10" ht="14.25" customHeight="1">
      <c r="A10" s="7" t="s">
        <v>29</v>
      </c>
      <c r="B10" s="21"/>
      <c r="C10" s="8"/>
      <c r="D10" s="8">
        <v>14.0</v>
      </c>
      <c r="E10" s="8"/>
      <c r="F10" s="8"/>
      <c r="G10" s="8"/>
      <c r="H10" s="8"/>
      <c r="I10" s="8"/>
      <c r="J10" s="8"/>
      <c r="K10" s="8"/>
      <c r="L10" s="8"/>
      <c r="M10" s="8"/>
      <c r="N10" s="24"/>
      <c r="O10" s="59"/>
      <c r="P10" s="42"/>
      <c r="Q10" s="8"/>
      <c r="R10" s="8"/>
      <c r="S10" s="8"/>
      <c r="T10" s="9">
        <f t="shared" si="1"/>
        <v>14</v>
      </c>
      <c r="U10" s="10">
        <f t="shared" si="2"/>
        <v>0.09589041096</v>
      </c>
      <c r="V10" s="47"/>
    </row>
    <row r="11" ht="14.25" customHeight="1">
      <c r="A11" s="7" t="s">
        <v>144</v>
      </c>
      <c r="B11" s="73"/>
      <c r="C11" s="40"/>
      <c r="D11" s="40">
        <v>1.0</v>
      </c>
      <c r="E11" s="40"/>
      <c r="F11" s="40"/>
      <c r="G11" s="40"/>
      <c r="H11" s="40"/>
      <c r="I11" s="40"/>
      <c r="J11" s="40"/>
      <c r="K11" s="40"/>
      <c r="L11" s="40"/>
      <c r="M11" s="40"/>
      <c r="N11" s="74"/>
      <c r="O11" s="59"/>
      <c r="P11" s="64"/>
      <c r="Q11" s="60"/>
      <c r="R11" s="40"/>
      <c r="S11" s="40"/>
      <c r="T11" s="75">
        <f t="shared" si="1"/>
        <v>1</v>
      </c>
      <c r="U11" s="10">
        <f t="shared" si="2"/>
        <v>0.006849315068</v>
      </c>
      <c r="V11" s="47"/>
    </row>
    <row r="12" ht="14.25" customHeight="1">
      <c r="A12" s="76" t="s">
        <v>156</v>
      </c>
      <c r="B12" s="21"/>
      <c r="C12" s="8"/>
      <c r="D12" s="8">
        <v>6.0</v>
      </c>
      <c r="E12" s="8"/>
      <c r="F12" s="8">
        <v>1.0</v>
      </c>
      <c r="G12" s="8"/>
      <c r="H12" s="8"/>
      <c r="I12" s="8"/>
      <c r="J12" s="8">
        <v>8.0</v>
      </c>
      <c r="K12" s="8"/>
      <c r="L12" s="8"/>
      <c r="M12" s="8">
        <v>1.0</v>
      </c>
      <c r="N12" s="8"/>
      <c r="O12" s="56"/>
      <c r="P12" s="8"/>
      <c r="Q12" s="8"/>
      <c r="R12" s="8"/>
      <c r="S12" s="8"/>
      <c r="T12" s="75">
        <f t="shared" si="1"/>
        <v>16</v>
      </c>
      <c r="U12" s="10">
        <f t="shared" si="2"/>
        <v>0.1095890411</v>
      </c>
      <c r="V12" s="47"/>
    </row>
    <row r="13" ht="14.25" customHeight="1">
      <c r="A13" s="28" t="s">
        <v>19</v>
      </c>
      <c r="B13" s="77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  <c r="Q13" s="80"/>
      <c r="R13" s="78"/>
      <c r="S13" s="79"/>
      <c r="T13" s="81">
        <f t="shared" si="1"/>
        <v>0</v>
      </c>
      <c r="U13" s="82">
        <f t="shared" si="2"/>
        <v>0</v>
      </c>
      <c r="V13" s="47"/>
    </row>
    <row r="14" ht="14.25" customHeight="1">
      <c r="A14" s="4" t="s">
        <v>34</v>
      </c>
      <c r="B14" s="11">
        <f t="shared" ref="B14:T14" si="3">SUM(B3:B13)</f>
        <v>55</v>
      </c>
      <c r="C14" s="11">
        <f t="shared" si="3"/>
        <v>6</v>
      </c>
      <c r="D14" s="11">
        <f t="shared" si="3"/>
        <v>65</v>
      </c>
      <c r="E14" s="11">
        <f t="shared" si="3"/>
        <v>0</v>
      </c>
      <c r="F14" s="11">
        <f t="shared" si="3"/>
        <v>1</v>
      </c>
      <c r="G14" s="11">
        <f t="shared" si="3"/>
        <v>0</v>
      </c>
      <c r="H14" s="11">
        <f t="shared" si="3"/>
        <v>0</v>
      </c>
      <c r="I14" s="11">
        <f t="shared" si="3"/>
        <v>0</v>
      </c>
      <c r="J14" s="11">
        <f t="shared" si="3"/>
        <v>12</v>
      </c>
      <c r="K14" s="11">
        <f t="shared" si="3"/>
        <v>0</v>
      </c>
      <c r="L14" s="11">
        <f t="shared" si="3"/>
        <v>2</v>
      </c>
      <c r="M14" s="11">
        <f t="shared" si="3"/>
        <v>1</v>
      </c>
      <c r="N14" s="5">
        <f t="shared" si="3"/>
        <v>0</v>
      </c>
      <c r="O14" s="11">
        <f t="shared" si="3"/>
        <v>0</v>
      </c>
      <c r="P14" s="11">
        <f t="shared" si="3"/>
        <v>0</v>
      </c>
      <c r="Q14" s="63">
        <f t="shared" si="3"/>
        <v>3</v>
      </c>
      <c r="R14" s="11">
        <f t="shared" si="3"/>
        <v>0</v>
      </c>
      <c r="S14" s="11">
        <f t="shared" si="3"/>
        <v>1</v>
      </c>
      <c r="T14" s="83">
        <f t="shared" si="3"/>
        <v>146</v>
      </c>
      <c r="U14" s="6">
        <f t="shared" si="2"/>
        <v>1</v>
      </c>
      <c r="V14" s="47"/>
    </row>
    <row r="15" ht="14.25" customHeight="1">
      <c r="V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14.25" customHeight="1">
      <c r="A18" s="4" t="s">
        <v>35</v>
      </c>
      <c r="B18" s="4" t="s">
        <v>130</v>
      </c>
      <c r="C18" s="4" t="s">
        <v>137</v>
      </c>
      <c r="D18" s="4" t="s">
        <v>36</v>
      </c>
      <c r="E18" s="4" t="s">
        <v>37</v>
      </c>
      <c r="F18" s="4" t="s">
        <v>38</v>
      </c>
      <c r="G18" s="4" t="s">
        <v>39</v>
      </c>
      <c r="H18" s="15" t="s">
        <v>40</v>
      </c>
      <c r="I18" s="4" t="s">
        <v>41</v>
      </c>
      <c r="J18" s="15" t="s">
        <v>99</v>
      </c>
      <c r="K18" s="15" t="s">
        <v>43</v>
      </c>
      <c r="L18" s="15" t="s">
        <v>44</v>
      </c>
      <c r="M18" s="15" t="s">
        <v>45</v>
      </c>
      <c r="N18" s="15" t="s">
        <v>46</v>
      </c>
      <c r="O18" s="15" t="s">
        <v>117</v>
      </c>
      <c r="P18" s="15" t="s">
        <v>145</v>
      </c>
      <c r="Q18" s="15" t="s">
        <v>146</v>
      </c>
      <c r="R18" s="4" t="s">
        <v>147</v>
      </c>
      <c r="S18" s="66" t="s">
        <v>148</v>
      </c>
      <c r="T18" s="66" t="s">
        <v>149</v>
      </c>
      <c r="U18" s="66" t="s">
        <v>150</v>
      </c>
      <c r="V18" s="70" t="s">
        <v>152</v>
      </c>
      <c r="W18" s="66" t="s">
        <v>153</v>
      </c>
      <c r="X18" s="66" t="s">
        <v>157</v>
      </c>
    </row>
    <row r="19" ht="14.25" customHeight="1">
      <c r="A19" s="16" t="s">
        <v>14</v>
      </c>
      <c r="B19" s="17">
        <f t="shared" ref="B19:X19" si="4">B48</f>
        <v>55</v>
      </c>
      <c r="C19" s="17">
        <f t="shared" si="4"/>
        <v>6</v>
      </c>
      <c r="D19" s="17">
        <f t="shared" si="4"/>
        <v>9</v>
      </c>
      <c r="E19" s="17">
        <f t="shared" si="4"/>
        <v>13</v>
      </c>
      <c r="F19" s="17">
        <f t="shared" si="4"/>
        <v>32</v>
      </c>
      <c r="G19" s="17">
        <f t="shared" si="4"/>
        <v>5</v>
      </c>
      <c r="H19" s="25">
        <f t="shared" si="4"/>
        <v>0</v>
      </c>
      <c r="I19" s="17">
        <f t="shared" si="4"/>
        <v>1</v>
      </c>
      <c r="J19" s="17">
        <f t="shared" si="4"/>
        <v>1</v>
      </c>
      <c r="K19" s="25">
        <f t="shared" si="4"/>
        <v>0</v>
      </c>
      <c r="L19" s="25">
        <f t="shared" si="4"/>
        <v>3</v>
      </c>
      <c r="M19" s="25">
        <f t="shared" si="4"/>
        <v>0</v>
      </c>
      <c r="N19" s="25">
        <f t="shared" si="4"/>
        <v>8</v>
      </c>
      <c r="O19" s="25">
        <f t="shared" si="4"/>
        <v>3</v>
      </c>
      <c r="P19" s="17">
        <f t="shared" si="4"/>
        <v>1</v>
      </c>
      <c r="Q19" s="17">
        <f t="shared" si="4"/>
        <v>0</v>
      </c>
      <c r="R19" s="17">
        <f t="shared" si="4"/>
        <v>0</v>
      </c>
      <c r="S19" s="17">
        <f t="shared" si="4"/>
        <v>4</v>
      </c>
      <c r="T19" s="17">
        <f t="shared" si="4"/>
        <v>0</v>
      </c>
      <c r="U19" s="17">
        <f t="shared" si="4"/>
        <v>0</v>
      </c>
      <c r="V19" s="17">
        <f t="shared" si="4"/>
        <v>0</v>
      </c>
      <c r="W19" s="17">
        <f t="shared" si="4"/>
        <v>5</v>
      </c>
      <c r="X19" s="17">
        <f t="shared" si="4"/>
        <v>0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  <c r="X21" s="72"/>
    </row>
    <row r="22" ht="14.25" customHeight="1">
      <c r="A22" s="21" t="s">
        <v>49</v>
      </c>
      <c r="B22" s="21">
        <v>1.0</v>
      </c>
      <c r="C22" s="21"/>
      <c r="D22" s="21"/>
      <c r="E22" s="21"/>
      <c r="F22" s="21">
        <v>1.0</v>
      </c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  <c r="X22" s="72"/>
    </row>
    <row r="23" ht="14.25" customHeight="1">
      <c r="A23" s="21" t="s">
        <v>76</v>
      </c>
      <c r="B23" s="21">
        <v>1.0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  <c r="X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  <c r="V24" s="71"/>
      <c r="W24" s="72"/>
      <c r="X24" s="72"/>
    </row>
    <row r="25" ht="14.25" customHeight="1">
      <c r="A25" s="21" t="s">
        <v>50</v>
      </c>
      <c r="B25" s="21">
        <v>5.0</v>
      </c>
      <c r="C25" s="21">
        <v>1.0</v>
      </c>
      <c r="D25" s="21"/>
      <c r="E25" s="21">
        <v>2.0</v>
      </c>
      <c r="F25" s="21">
        <v>2.0</v>
      </c>
      <c r="G25" s="21"/>
      <c r="H25" s="21"/>
      <c r="I25" s="21"/>
      <c r="J25" s="21"/>
      <c r="K25" s="21"/>
      <c r="L25" s="21"/>
      <c r="M25" s="21"/>
      <c r="N25" s="21"/>
      <c r="O25" s="21"/>
      <c r="P25" s="16">
        <v>1.0</v>
      </c>
      <c r="Q25" s="16"/>
      <c r="R25" s="16"/>
      <c r="S25" s="57"/>
      <c r="T25" s="57"/>
      <c r="U25" s="57"/>
      <c r="V25" s="71"/>
      <c r="W25" s="72"/>
      <c r="X25" s="72"/>
    </row>
    <row r="26" ht="14.25" customHeight="1">
      <c r="A26" s="21" t="s">
        <v>51</v>
      </c>
      <c r="B26" s="21">
        <v>4.0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6"/>
      <c r="Q26" s="16"/>
      <c r="R26" s="16"/>
      <c r="S26" s="57"/>
      <c r="T26" s="57"/>
      <c r="U26" s="57"/>
      <c r="V26" s="71"/>
      <c r="W26" s="72"/>
      <c r="X26" s="72"/>
    </row>
    <row r="27" ht="14.25" customHeight="1">
      <c r="A27" s="21" t="s">
        <v>52</v>
      </c>
      <c r="B27" s="21">
        <v>4.0</v>
      </c>
      <c r="C27" s="21"/>
      <c r="D27" s="21"/>
      <c r="E27" s="21"/>
      <c r="F27" s="21">
        <v>1.0</v>
      </c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>
        <v>1.0</v>
      </c>
      <c r="T27" s="57"/>
      <c r="U27" s="57"/>
      <c r="V27" s="71"/>
      <c r="W27" s="72"/>
      <c r="X27" s="72"/>
    </row>
    <row r="28" ht="14.25" customHeight="1">
      <c r="A28" s="21" t="s">
        <v>53</v>
      </c>
      <c r="B28" s="21"/>
      <c r="C28" s="21"/>
      <c r="D28" s="21"/>
      <c r="E28" s="21"/>
      <c r="F28" s="21">
        <v>1.0</v>
      </c>
      <c r="G28" s="21"/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  <c r="V28" s="71"/>
      <c r="W28" s="72"/>
      <c r="X28" s="72"/>
    </row>
    <row r="29" ht="14.25" customHeight="1">
      <c r="A29" s="21" t="s">
        <v>54</v>
      </c>
      <c r="B29" s="21">
        <v>1.0</v>
      </c>
      <c r="C29" s="21"/>
      <c r="D29" s="21">
        <v>1.0</v>
      </c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>
        <v>2.0</v>
      </c>
      <c r="X29" s="72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6"/>
      <c r="Q30" s="16"/>
      <c r="R30" s="16"/>
      <c r="S30" s="57"/>
      <c r="T30" s="57"/>
      <c r="U30" s="57"/>
      <c r="V30" s="71"/>
      <c r="W30" s="72"/>
      <c r="X30" s="72"/>
    </row>
    <row r="31" ht="14.25" customHeight="1">
      <c r="A31" s="21" t="s">
        <v>56</v>
      </c>
      <c r="B31" s="21">
        <v>2.0</v>
      </c>
      <c r="C31" s="21"/>
      <c r="D31" s="21">
        <v>1.0</v>
      </c>
      <c r="E31" s="21"/>
      <c r="F31" s="21">
        <v>3.0</v>
      </c>
      <c r="G31" s="21"/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  <c r="V31" s="71"/>
      <c r="W31" s="72"/>
      <c r="X31" s="72"/>
    </row>
    <row r="32" ht="14.25" customHeight="1">
      <c r="A32" s="21" t="s">
        <v>57</v>
      </c>
      <c r="B32" s="21"/>
      <c r="C32" s="21"/>
      <c r="D32" s="21"/>
      <c r="E32" s="21"/>
      <c r="F32" s="21">
        <v>2.0</v>
      </c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  <c r="X32" s="72"/>
    </row>
    <row r="33" ht="14.2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  <c r="X33" s="72"/>
    </row>
    <row r="34" ht="14.2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  <c r="X34" s="72"/>
    </row>
    <row r="35" ht="14.25" customHeight="1">
      <c r="A35" s="21" t="s">
        <v>60</v>
      </c>
      <c r="B35" s="21"/>
      <c r="C35" s="21"/>
      <c r="D35" s="21"/>
      <c r="E35" s="21">
        <v>1.0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  <c r="X35" s="72"/>
    </row>
    <row r="36" ht="14.25" customHeight="1">
      <c r="A36" s="21" t="s">
        <v>61</v>
      </c>
      <c r="B36" s="21">
        <v>4.0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  <c r="V36" s="71"/>
      <c r="W36" s="72"/>
      <c r="X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6"/>
      <c r="Q37" s="16"/>
      <c r="R37" s="16"/>
      <c r="S37" s="57"/>
      <c r="T37" s="57"/>
      <c r="U37" s="57"/>
      <c r="V37" s="71"/>
      <c r="W37" s="72"/>
      <c r="X37" s="72"/>
    </row>
    <row r="38" ht="14.25" customHeight="1">
      <c r="A38" s="21" t="s">
        <v>62</v>
      </c>
      <c r="B38" s="21">
        <v>6.0</v>
      </c>
      <c r="C38" s="21"/>
      <c r="D38" s="21"/>
      <c r="E38" s="21">
        <v>2.0</v>
      </c>
      <c r="F38" s="21">
        <v>1.0</v>
      </c>
      <c r="G38" s="21"/>
      <c r="H38" s="21"/>
      <c r="I38" s="21"/>
      <c r="J38" s="21"/>
      <c r="K38" s="21"/>
      <c r="L38" s="21"/>
      <c r="M38" s="21"/>
      <c r="N38" s="21"/>
      <c r="O38" s="21"/>
      <c r="P38" s="16"/>
      <c r="Q38" s="16"/>
      <c r="R38" s="16"/>
      <c r="S38" s="57"/>
      <c r="T38" s="57"/>
      <c r="U38" s="57"/>
      <c r="V38" s="71"/>
      <c r="W38" s="72"/>
      <c r="X38" s="72"/>
    </row>
    <row r="39" ht="14.25" customHeight="1">
      <c r="A39" s="21" t="s">
        <v>63</v>
      </c>
      <c r="B39" s="21">
        <v>4.0</v>
      </c>
      <c r="C39" s="21">
        <v>3.0</v>
      </c>
      <c r="D39" s="21"/>
      <c r="E39" s="21"/>
      <c r="F39" s="21">
        <v>5.0</v>
      </c>
      <c r="G39" s="21">
        <v>2.0</v>
      </c>
      <c r="H39" s="21"/>
      <c r="I39" s="21"/>
      <c r="J39" s="21"/>
      <c r="K39" s="21"/>
      <c r="L39" s="21">
        <v>1.0</v>
      </c>
      <c r="M39" s="21"/>
      <c r="N39" s="21"/>
      <c r="O39" s="21"/>
      <c r="P39" s="16"/>
      <c r="Q39" s="16"/>
      <c r="R39" s="16"/>
      <c r="S39" s="57">
        <v>1.0</v>
      </c>
      <c r="T39" s="57"/>
      <c r="U39" s="57"/>
      <c r="V39" s="71"/>
      <c r="W39" s="72"/>
      <c r="X39" s="72"/>
    </row>
    <row r="40" ht="14.25" customHeight="1">
      <c r="A40" s="21" t="s">
        <v>64</v>
      </c>
      <c r="B40" s="21">
        <v>1.0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  <c r="X40" s="72"/>
    </row>
    <row r="41" ht="14.25" customHeight="1">
      <c r="A41" s="21" t="s">
        <v>65</v>
      </c>
      <c r="B41" s="21"/>
      <c r="C41" s="21"/>
      <c r="D41" s="21"/>
      <c r="E41" s="21"/>
      <c r="F41" s="21">
        <v>1.0</v>
      </c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  <c r="X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/>
      <c r="T42" s="57"/>
      <c r="U42" s="57"/>
      <c r="V42" s="71"/>
      <c r="W42" s="72"/>
      <c r="X42" s="72"/>
    </row>
    <row r="43" ht="14.25" customHeight="1">
      <c r="A43" s="21" t="s">
        <v>66</v>
      </c>
      <c r="B43" s="21">
        <v>2.0</v>
      </c>
      <c r="C43" s="21"/>
      <c r="D43" s="21"/>
      <c r="E43" s="21">
        <v>1.0</v>
      </c>
      <c r="F43" s="21">
        <v>3.0</v>
      </c>
      <c r="G43" s="21">
        <v>1.0</v>
      </c>
      <c r="H43" s="21"/>
      <c r="I43" s="21"/>
      <c r="J43" s="21"/>
      <c r="K43" s="21"/>
      <c r="L43" s="21">
        <v>2.0</v>
      </c>
      <c r="M43" s="21"/>
      <c r="N43" s="21">
        <v>1.0</v>
      </c>
      <c r="O43" s="21">
        <v>1.0</v>
      </c>
      <c r="P43" s="16"/>
      <c r="Q43" s="16"/>
      <c r="R43" s="16"/>
      <c r="S43" s="57"/>
      <c r="T43" s="57"/>
      <c r="U43" s="57"/>
      <c r="V43" s="71"/>
      <c r="W43" s="72"/>
      <c r="X43" s="72"/>
    </row>
    <row r="44" ht="14.25" customHeight="1">
      <c r="A44" s="21" t="s">
        <v>67</v>
      </c>
      <c r="B44" s="21">
        <v>1.0</v>
      </c>
      <c r="C44" s="21"/>
      <c r="D44" s="21">
        <v>1.0</v>
      </c>
      <c r="E44" s="21"/>
      <c r="F44" s="21">
        <v>5.0</v>
      </c>
      <c r="G44" s="21"/>
      <c r="H44" s="21"/>
      <c r="I44" s="21"/>
      <c r="J44" s="21"/>
      <c r="K44" s="21"/>
      <c r="L44" s="21"/>
      <c r="M44" s="21"/>
      <c r="N44" s="21"/>
      <c r="O44" s="21">
        <v>1.0</v>
      </c>
      <c r="P44" s="16"/>
      <c r="Q44" s="16"/>
      <c r="R44" s="16"/>
      <c r="S44" s="57">
        <v>1.0</v>
      </c>
      <c r="T44" s="57"/>
      <c r="U44" s="57"/>
      <c r="V44" s="71"/>
      <c r="W44" s="72">
        <v>1.0</v>
      </c>
      <c r="X44" s="72"/>
    </row>
    <row r="45" ht="14.25" customHeight="1">
      <c r="A45" s="21" t="s">
        <v>68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16"/>
      <c r="Q45" s="16"/>
      <c r="R45" s="16"/>
      <c r="S45" s="57"/>
      <c r="T45" s="57"/>
      <c r="U45" s="57"/>
      <c r="V45" s="71"/>
      <c r="W45" s="72"/>
      <c r="X45" s="72"/>
    </row>
    <row r="46" ht="14.25" customHeight="1">
      <c r="A46" s="21" t="s">
        <v>69</v>
      </c>
      <c r="B46" s="21">
        <v>18.0</v>
      </c>
      <c r="C46" s="21">
        <v>2.0</v>
      </c>
      <c r="D46" s="21">
        <v>6.0</v>
      </c>
      <c r="E46" s="21">
        <v>6.0</v>
      </c>
      <c r="F46" s="21">
        <v>7.0</v>
      </c>
      <c r="G46" s="21">
        <v>2.0</v>
      </c>
      <c r="H46" s="21"/>
      <c r="I46" s="21">
        <v>1.0</v>
      </c>
      <c r="J46" s="21">
        <v>1.0</v>
      </c>
      <c r="K46" s="21"/>
      <c r="L46" s="21"/>
      <c r="M46" s="21"/>
      <c r="N46" s="21">
        <v>7.0</v>
      </c>
      <c r="O46" s="21">
        <v>1.0</v>
      </c>
      <c r="P46" s="16"/>
      <c r="Q46" s="16"/>
      <c r="R46" s="16"/>
      <c r="S46" s="57">
        <v>1.0</v>
      </c>
      <c r="T46" s="57"/>
      <c r="U46" s="57"/>
      <c r="V46" s="71"/>
      <c r="W46" s="72">
        <v>2.0</v>
      </c>
      <c r="X46" s="72"/>
    </row>
    <row r="47" ht="14.25" customHeight="1">
      <c r="A47" s="21" t="s">
        <v>80</v>
      </c>
      <c r="B47" s="21">
        <v>1.0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6"/>
      <c r="Q47" s="16"/>
      <c r="R47" s="16"/>
      <c r="S47" s="57"/>
      <c r="T47" s="57"/>
      <c r="U47" s="57"/>
      <c r="V47" s="71"/>
      <c r="W47" s="72"/>
      <c r="X47" s="72"/>
    </row>
    <row r="48" ht="14.25" customHeight="1">
      <c r="A48" s="4" t="s">
        <v>14</v>
      </c>
      <c r="B48" s="4">
        <f t="shared" ref="B48:X48" si="5">SUM(B21:B47)</f>
        <v>55</v>
      </c>
      <c r="C48" s="4">
        <f t="shared" si="5"/>
        <v>6</v>
      </c>
      <c r="D48" s="4">
        <f t="shared" si="5"/>
        <v>9</v>
      </c>
      <c r="E48" s="4">
        <f t="shared" si="5"/>
        <v>13</v>
      </c>
      <c r="F48" s="4">
        <f t="shared" si="5"/>
        <v>32</v>
      </c>
      <c r="G48" s="4">
        <f t="shared" si="5"/>
        <v>5</v>
      </c>
      <c r="H48" s="4">
        <f t="shared" si="5"/>
        <v>0</v>
      </c>
      <c r="I48" s="4">
        <f t="shared" si="5"/>
        <v>1</v>
      </c>
      <c r="J48" s="4">
        <f t="shared" si="5"/>
        <v>1</v>
      </c>
      <c r="K48" s="4">
        <f t="shared" si="5"/>
        <v>0</v>
      </c>
      <c r="L48" s="4">
        <f t="shared" si="5"/>
        <v>3</v>
      </c>
      <c r="M48" s="4">
        <f t="shared" si="5"/>
        <v>0</v>
      </c>
      <c r="N48" s="4">
        <f t="shared" si="5"/>
        <v>8</v>
      </c>
      <c r="O48" s="4">
        <f t="shared" si="5"/>
        <v>3</v>
      </c>
      <c r="P48" s="4">
        <f t="shared" si="5"/>
        <v>1</v>
      </c>
      <c r="Q48" s="4">
        <f t="shared" si="5"/>
        <v>0</v>
      </c>
      <c r="R48" s="4">
        <f t="shared" si="5"/>
        <v>0</v>
      </c>
      <c r="S48" s="4">
        <f t="shared" si="5"/>
        <v>4</v>
      </c>
      <c r="T48" s="4">
        <f t="shared" si="5"/>
        <v>0</v>
      </c>
      <c r="U48" s="4">
        <f t="shared" si="5"/>
        <v>0</v>
      </c>
      <c r="V48" s="23">
        <f t="shared" si="5"/>
        <v>0</v>
      </c>
      <c r="W48" s="23">
        <f t="shared" si="5"/>
        <v>5</v>
      </c>
      <c r="X48" s="23">
        <f t="shared" si="5"/>
        <v>0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B49" s="13">
        <f>SUM(B48:X48)</f>
        <v>146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20:X20"/>
  </mergeCells>
  <printOptions/>
  <pageMargins bottom="0.787401575" footer="0.0" header="0.0" left="0.511811024" right="0.511811024" top="0.7874015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4" width="13.71"/>
    <col customWidth="1" min="25" max="28" width="8.71"/>
  </cols>
  <sheetData>
    <row r="1" ht="14.2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161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139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4.0</v>
      </c>
      <c r="E3" s="8"/>
      <c r="F3" s="8"/>
      <c r="G3" s="8"/>
      <c r="H3" s="8"/>
      <c r="I3" s="8"/>
      <c r="J3" s="8"/>
      <c r="K3" s="8"/>
      <c r="L3" s="8"/>
      <c r="M3" s="8"/>
      <c r="N3" s="24"/>
      <c r="O3" s="56"/>
      <c r="P3" s="42"/>
      <c r="Q3" s="8"/>
      <c r="R3" s="8"/>
      <c r="S3" s="8">
        <v>6.0</v>
      </c>
      <c r="T3" s="9">
        <f t="shared" ref="T3:T12" si="1">SUM(B3:S3)</f>
        <v>10</v>
      </c>
      <c r="U3" s="10">
        <f t="shared" ref="U3:U13" si="2">T3/$T$13</f>
        <v>0.06289308176</v>
      </c>
      <c r="V3" s="47"/>
      <c r="W3" s="38" t="s">
        <v>116</v>
      </c>
      <c r="X3" s="48">
        <f>SUM(D13:N13)+P13+R13+S13</f>
        <v>85</v>
      </c>
    </row>
    <row r="4" ht="15.75" customHeight="1">
      <c r="A4" s="7" t="s">
        <v>28</v>
      </c>
      <c r="B4" s="21"/>
      <c r="C4" s="8"/>
      <c r="D4" s="8">
        <v>8.0</v>
      </c>
      <c r="F4" s="8">
        <v>1.0</v>
      </c>
      <c r="G4" s="8"/>
      <c r="H4" s="8"/>
      <c r="I4" s="8"/>
      <c r="J4" s="8">
        <v>8.0</v>
      </c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17</v>
      </c>
      <c r="U4" s="10">
        <f t="shared" si="2"/>
        <v>0.106918239</v>
      </c>
      <c r="V4" s="47"/>
      <c r="W4" s="38" t="s">
        <v>129</v>
      </c>
      <c r="X4" s="48">
        <f>O13+Q13</f>
        <v>3</v>
      </c>
    </row>
    <row r="5" ht="14.25" customHeight="1">
      <c r="A5" s="7" t="s">
        <v>125</v>
      </c>
      <c r="B5" s="21"/>
      <c r="C5" s="8"/>
      <c r="D5" s="8">
        <v>4.0</v>
      </c>
      <c r="E5" s="8"/>
      <c r="F5" s="8"/>
      <c r="G5" s="8"/>
      <c r="H5" s="8"/>
      <c r="I5" s="8"/>
      <c r="J5" s="8"/>
      <c r="K5" s="8"/>
      <c r="L5" s="8"/>
      <c r="M5" s="8"/>
      <c r="N5" s="24"/>
      <c r="O5" s="56"/>
      <c r="P5" s="42"/>
      <c r="Q5" s="8"/>
      <c r="R5" s="8"/>
      <c r="S5" s="8"/>
      <c r="T5" s="9">
        <f t="shared" si="1"/>
        <v>4</v>
      </c>
      <c r="U5" s="10">
        <f t="shared" si="2"/>
        <v>0.0251572327</v>
      </c>
      <c r="V5" s="47"/>
      <c r="W5" s="38" t="s">
        <v>128</v>
      </c>
      <c r="X5" s="48">
        <f>B13</f>
        <v>69</v>
      </c>
    </row>
    <row r="6" ht="14.25" customHeight="1">
      <c r="A6" s="27" t="s">
        <v>162</v>
      </c>
      <c r="B6" s="21"/>
      <c r="C6" s="8"/>
      <c r="D6" s="8">
        <v>17.0</v>
      </c>
      <c r="E6" s="8"/>
      <c r="F6" s="8"/>
      <c r="G6" s="8"/>
      <c r="H6" s="8"/>
      <c r="I6" s="8"/>
      <c r="J6" s="8"/>
      <c r="K6" s="8"/>
      <c r="L6" s="8"/>
      <c r="M6" s="8"/>
      <c r="N6" s="24"/>
      <c r="O6" s="56"/>
      <c r="P6" s="42"/>
      <c r="Q6" s="8"/>
      <c r="R6" s="8"/>
      <c r="S6" s="8"/>
      <c r="T6" s="9">
        <f t="shared" si="1"/>
        <v>17</v>
      </c>
      <c r="U6" s="10">
        <f t="shared" si="2"/>
        <v>0.106918239</v>
      </c>
      <c r="V6" s="47"/>
      <c r="W6" s="38" t="s">
        <v>136</v>
      </c>
      <c r="X6" s="48">
        <f>C13</f>
        <v>2</v>
      </c>
    </row>
    <row r="7" ht="14.25" customHeight="1">
      <c r="A7" s="7" t="s">
        <v>118</v>
      </c>
      <c r="B7" s="21">
        <v>69.0</v>
      </c>
      <c r="C7" s="8">
        <v>2.0</v>
      </c>
      <c r="D7" s="8">
        <v>5.0</v>
      </c>
      <c r="E7" s="8"/>
      <c r="F7" s="8"/>
      <c r="G7" s="8"/>
      <c r="H7" s="8"/>
      <c r="I7" s="8"/>
      <c r="J7" s="8"/>
      <c r="K7" s="8"/>
      <c r="L7" s="8"/>
      <c r="M7" s="8"/>
      <c r="N7" s="24"/>
      <c r="O7" s="56"/>
      <c r="P7" s="42"/>
      <c r="Q7" s="8"/>
      <c r="R7" s="8"/>
      <c r="S7" s="8"/>
      <c r="T7" s="9">
        <f t="shared" si="1"/>
        <v>76</v>
      </c>
      <c r="U7" s="10">
        <f t="shared" si="2"/>
        <v>0.4779874214</v>
      </c>
      <c r="V7" s="47"/>
      <c r="X7" s="58">
        <f>SUM(X3:X6)</f>
        <v>159</v>
      </c>
    </row>
    <row r="8" ht="14.25" customHeight="1">
      <c r="A8" s="27" t="s">
        <v>25</v>
      </c>
      <c r="B8" s="2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24"/>
      <c r="O8" s="57"/>
      <c r="P8" s="42"/>
      <c r="Q8" s="8">
        <v>3.0</v>
      </c>
      <c r="R8" s="8"/>
      <c r="S8" s="8"/>
      <c r="T8" s="9">
        <f t="shared" si="1"/>
        <v>3</v>
      </c>
      <c r="U8" s="10">
        <f t="shared" si="2"/>
        <v>0.01886792453</v>
      </c>
      <c r="V8" s="47"/>
    </row>
    <row r="9" ht="14.25" customHeight="1">
      <c r="A9" s="7" t="s">
        <v>29</v>
      </c>
      <c r="B9" s="21"/>
      <c r="C9" s="8"/>
      <c r="D9" s="8">
        <v>10.0</v>
      </c>
      <c r="E9" s="8"/>
      <c r="F9" s="8"/>
      <c r="G9" s="8"/>
      <c r="H9" s="8"/>
      <c r="I9" s="8"/>
      <c r="J9" s="8"/>
      <c r="K9" s="8"/>
      <c r="L9" s="8"/>
      <c r="M9" s="8"/>
      <c r="N9" s="24"/>
      <c r="O9" s="59"/>
      <c r="P9" s="42"/>
      <c r="Q9" s="8"/>
      <c r="R9" s="8"/>
      <c r="S9" s="8"/>
      <c r="T9" s="9">
        <f t="shared" si="1"/>
        <v>10</v>
      </c>
      <c r="U9" s="10">
        <f t="shared" si="2"/>
        <v>0.06289308176</v>
      </c>
      <c r="V9" s="47"/>
    </row>
    <row r="10" ht="14.25" customHeight="1">
      <c r="A10" s="7" t="s">
        <v>163</v>
      </c>
      <c r="B10" s="73"/>
      <c r="C10" s="40"/>
      <c r="D10" s="40">
        <v>11.0</v>
      </c>
      <c r="E10" s="40"/>
      <c r="F10" s="40"/>
      <c r="G10" s="40"/>
      <c r="H10" s="40"/>
      <c r="I10" s="40"/>
      <c r="J10" s="40"/>
      <c r="K10" s="40"/>
      <c r="L10" s="40"/>
      <c r="M10" s="40"/>
      <c r="N10" s="74"/>
      <c r="O10" s="59"/>
      <c r="P10" s="64"/>
      <c r="Q10" s="60"/>
      <c r="R10" s="40"/>
      <c r="S10" s="40"/>
      <c r="T10" s="75">
        <f t="shared" si="1"/>
        <v>11</v>
      </c>
      <c r="U10" s="10">
        <f t="shared" si="2"/>
        <v>0.06918238994</v>
      </c>
      <c r="V10" s="47"/>
    </row>
    <row r="11" ht="14.25" customHeight="1">
      <c r="A11" s="76" t="s">
        <v>156</v>
      </c>
      <c r="B11" s="21"/>
      <c r="C11" s="8"/>
      <c r="D11" s="8">
        <v>6.0</v>
      </c>
      <c r="E11" s="8"/>
      <c r="F11" s="8"/>
      <c r="G11" s="8"/>
      <c r="H11" s="8"/>
      <c r="I11" s="8"/>
      <c r="J11" s="8">
        <v>3.0</v>
      </c>
      <c r="K11" s="8"/>
      <c r="L11" s="8"/>
      <c r="M11" s="8">
        <v>2.0</v>
      </c>
      <c r="N11" s="8"/>
      <c r="O11" s="56"/>
      <c r="P11" s="8"/>
      <c r="Q11" s="8"/>
      <c r="R11" s="8"/>
      <c r="S11" s="8"/>
      <c r="T11" s="75">
        <f t="shared" si="1"/>
        <v>11</v>
      </c>
      <c r="U11" s="10">
        <f t="shared" si="2"/>
        <v>0.06918238994</v>
      </c>
      <c r="V11" s="47"/>
    </row>
    <row r="12" ht="14.25" customHeight="1">
      <c r="A12" s="28" t="s">
        <v>19</v>
      </c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9"/>
      <c r="O12" s="78"/>
      <c r="P12" s="78"/>
      <c r="Q12" s="80"/>
      <c r="R12" s="78"/>
      <c r="S12" s="79"/>
      <c r="T12" s="81">
        <f t="shared" si="1"/>
        <v>0</v>
      </c>
      <c r="U12" s="82">
        <f t="shared" si="2"/>
        <v>0</v>
      </c>
      <c r="V12" s="47"/>
    </row>
    <row r="13" ht="14.25" customHeight="1">
      <c r="A13" s="4" t="s">
        <v>34</v>
      </c>
      <c r="B13" s="11">
        <f t="shared" ref="B13:T13" si="3">SUM(B3:B12)</f>
        <v>69</v>
      </c>
      <c r="C13" s="11">
        <f t="shared" si="3"/>
        <v>2</v>
      </c>
      <c r="D13" s="11">
        <f t="shared" si="3"/>
        <v>65</v>
      </c>
      <c r="E13" s="11">
        <f t="shared" si="3"/>
        <v>0</v>
      </c>
      <c r="F13" s="11">
        <f t="shared" si="3"/>
        <v>1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11</v>
      </c>
      <c r="K13" s="11">
        <f t="shared" si="3"/>
        <v>0</v>
      </c>
      <c r="L13" s="11">
        <f t="shared" si="3"/>
        <v>0</v>
      </c>
      <c r="M13" s="11">
        <f t="shared" si="3"/>
        <v>2</v>
      </c>
      <c r="N13" s="5">
        <f t="shared" si="3"/>
        <v>0</v>
      </c>
      <c r="O13" s="11">
        <f t="shared" si="3"/>
        <v>0</v>
      </c>
      <c r="P13" s="11">
        <f t="shared" si="3"/>
        <v>0</v>
      </c>
      <c r="Q13" s="63">
        <f t="shared" si="3"/>
        <v>3</v>
      </c>
      <c r="R13" s="11">
        <f t="shared" si="3"/>
        <v>0</v>
      </c>
      <c r="S13" s="11">
        <f t="shared" si="3"/>
        <v>6</v>
      </c>
      <c r="T13" s="83">
        <f t="shared" si="3"/>
        <v>159</v>
      </c>
      <c r="U13" s="6">
        <f t="shared" si="2"/>
        <v>1</v>
      </c>
      <c r="V13" s="47"/>
    </row>
    <row r="14" ht="14.25" customHeight="1"/>
    <row r="15" ht="14.25" customHeight="1">
      <c r="V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14.25" customHeight="1">
      <c r="A18" s="4" t="s">
        <v>35</v>
      </c>
      <c r="B18" s="4" t="s">
        <v>130</v>
      </c>
      <c r="C18" s="4" t="s">
        <v>137</v>
      </c>
      <c r="D18" s="4" t="s">
        <v>36</v>
      </c>
      <c r="E18" s="4" t="s">
        <v>37</v>
      </c>
      <c r="F18" s="4" t="s">
        <v>38</v>
      </c>
      <c r="G18" s="4" t="s">
        <v>39</v>
      </c>
      <c r="H18" s="15" t="s">
        <v>40</v>
      </c>
      <c r="I18" s="4" t="s">
        <v>41</v>
      </c>
      <c r="J18" s="15" t="s">
        <v>99</v>
      </c>
      <c r="K18" s="15" t="s">
        <v>43</v>
      </c>
      <c r="L18" s="15" t="s">
        <v>44</v>
      </c>
      <c r="M18" s="15" t="s">
        <v>45</v>
      </c>
      <c r="N18" s="15" t="s">
        <v>46</v>
      </c>
      <c r="O18" s="15" t="s">
        <v>117</v>
      </c>
      <c r="P18" s="15" t="s">
        <v>145</v>
      </c>
      <c r="Q18" s="15" t="s">
        <v>146</v>
      </c>
      <c r="R18" s="4" t="s">
        <v>147</v>
      </c>
      <c r="S18" s="66" t="s">
        <v>148</v>
      </c>
      <c r="T18" s="66" t="s">
        <v>149</v>
      </c>
      <c r="U18" s="66" t="s">
        <v>150</v>
      </c>
      <c r="V18" s="70" t="s">
        <v>152</v>
      </c>
      <c r="W18" s="66" t="s">
        <v>153</v>
      </c>
      <c r="X18" s="66" t="s">
        <v>157</v>
      </c>
    </row>
    <row r="19" ht="14.25" customHeight="1">
      <c r="A19" s="16" t="s">
        <v>14</v>
      </c>
      <c r="B19" s="17">
        <f t="shared" ref="B19:X19" si="4">B48</f>
        <v>69</v>
      </c>
      <c r="C19" s="17">
        <f t="shared" si="4"/>
        <v>2</v>
      </c>
      <c r="D19" s="17">
        <f t="shared" si="4"/>
        <v>9</v>
      </c>
      <c r="E19" s="17">
        <f t="shared" si="4"/>
        <v>15</v>
      </c>
      <c r="F19" s="17">
        <f t="shared" si="4"/>
        <v>35</v>
      </c>
      <c r="G19" s="17">
        <f t="shared" si="4"/>
        <v>7</v>
      </c>
      <c r="H19" s="25">
        <f t="shared" si="4"/>
        <v>0</v>
      </c>
      <c r="I19" s="17">
        <f t="shared" si="4"/>
        <v>2</v>
      </c>
      <c r="J19" s="17">
        <f t="shared" si="4"/>
        <v>1</v>
      </c>
      <c r="K19" s="25">
        <f t="shared" si="4"/>
        <v>0</v>
      </c>
      <c r="L19" s="25">
        <f t="shared" si="4"/>
        <v>0</v>
      </c>
      <c r="M19" s="25">
        <f t="shared" si="4"/>
        <v>0</v>
      </c>
      <c r="N19" s="25">
        <f t="shared" si="4"/>
        <v>3</v>
      </c>
      <c r="O19" s="25">
        <f t="shared" si="4"/>
        <v>3</v>
      </c>
      <c r="P19" s="17">
        <f t="shared" si="4"/>
        <v>7</v>
      </c>
      <c r="Q19" s="17">
        <f t="shared" si="4"/>
        <v>0</v>
      </c>
      <c r="R19" s="17">
        <f t="shared" si="4"/>
        <v>0</v>
      </c>
      <c r="S19" s="17">
        <f t="shared" si="4"/>
        <v>2</v>
      </c>
      <c r="T19" s="17">
        <f t="shared" si="4"/>
        <v>0</v>
      </c>
      <c r="U19" s="17">
        <f t="shared" si="4"/>
        <v>0</v>
      </c>
      <c r="V19" s="17">
        <f t="shared" si="4"/>
        <v>1</v>
      </c>
      <c r="W19" s="17">
        <f t="shared" si="4"/>
        <v>3</v>
      </c>
      <c r="X19" s="17">
        <f t="shared" si="4"/>
        <v>0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  <c r="X21" s="72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  <c r="X22" s="72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  <c r="X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  <c r="V24" s="71"/>
      <c r="W24" s="72"/>
      <c r="X24" s="72"/>
    </row>
    <row r="25" ht="14.25" customHeight="1">
      <c r="A25" s="21" t="s">
        <v>50</v>
      </c>
      <c r="B25" s="21">
        <v>4.0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6"/>
      <c r="Q25" s="16"/>
      <c r="R25" s="16"/>
      <c r="S25" s="57"/>
      <c r="T25" s="57"/>
      <c r="U25" s="57"/>
      <c r="V25" s="71"/>
      <c r="W25" s="72"/>
      <c r="X25" s="72"/>
    </row>
    <row r="26" ht="14.25" customHeight="1">
      <c r="A26" s="21" t="s">
        <v>51</v>
      </c>
      <c r="B26" s="21">
        <v>5.0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6">
        <v>4.0</v>
      </c>
      <c r="Q26" s="16"/>
      <c r="R26" s="16"/>
      <c r="S26" s="57"/>
      <c r="T26" s="57"/>
      <c r="U26" s="57"/>
      <c r="V26" s="71"/>
      <c r="W26" s="72"/>
      <c r="X26" s="72"/>
    </row>
    <row r="27" ht="14.25" customHeight="1">
      <c r="A27" s="21" t="s">
        <v>52</v>
      </c>
      <c r="B27" s="21">
        <v>3.0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/>
      <c r="T27" s="57"/>
      <c r="U27" s="57"/>
      <c r="V27" s="71"/>
      <c r="W27" s="72"/>
      <c r="X27" s="72"/>
    </row>
    <row r="28" ht="14.25" customHeight="1">
      <c r="A28" s="21" t="s">
        <v>53</v>
      </c>
      <c r="B28" s="21">
        <v>2.0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  <c r="V28" s="71"/>
      <c r="W28" s="72"/>
      <c r="X28" s="72"/>
    </row>
    <row r="29" ht="14.25" customHeight="1">
      <c r="A29" s="21" t="s">
        <v>54</v>
      </c>
      <c r="B29" s="21"/>
      <c r="C29" s="21"/>
      <c r="D29" s="21">
        <v>1.0</v>
      </c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>
        <v>1.0</v>
      </c>
      <c r="X29" s="72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6"/>
      <c r="Q30" s="16"/>
      <c r="R30" s="16"/>
      <c r="S30" s="57"/>
      <c r="T30" s="57"/>
      <c r="U30" s="57"/>
      <c r="V30" s="71"/>
      <c r="W30" s="72"/>
      <c r="X30" s="72"/>
    </row>
    <row r="31" ht="14.25" customHeight="1">
      <c r="A31" s="21" t="s">
        <v>56</v>
      </c>
      <c r="B31" s="21">
        <v>4.0</v>
      </c>
      <c r="C31" s="21"/>
      <c r="D31" s="21"/>
      <c r="E31" s="21">
        <v>1.0</v>
      </c>
      <c r="F31" s="21">
        <v>2.0</v>
      </c>
      <c r="G31" s="21">
        <v>1.0</v>
      </c>
      <c r="H31" s="21"/>
      <c r="I31" s="21"/>
      <c r="J31" s="21"/>
      <c r="K31" s="21"/>
      <c r="L31" s="21"/>
      <c r="M31" s="21"/>
      <c r="N31" s="21"/>
      <c r="O31" s="21"/>
      <c r="P31" s="16"/>
      <c r="Q31" s="16"/>
      <c r="R31" s="16"/>
      <c r="S31" s="57"/>
      <c r="T31" s="57"/>
      <c r="U31" s="57"/>
      <c r="V31" s="71"/>
      <c r="W31" s="72">
        <v>1.0</v>
      </c>
      <c r="X31" s="72"/>
    </row>
    <row r="32" ht="14.25" customHeight="1">
      <c r="A32" s="21" t="s">
        <v>57</v>
      </c>
      <c r="B32" s="21"/>
      <c r="C32" s="21"/>
      <c r="D32" s="21"/>
      <c r="E32" s="21">
        <v>1.0</v>
      </c>
      <c r="F32" s="21">
        <v>4.0</v>
      </c>
      <c r="G32" s="21"/>
      <c r="H32" s="21"/>
      <c r="I32" s="21"/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  <c r="X32" s="72"/>
    </row>
    <row r="33" ht="14.25" customHeight="1">
      <c r="A33" s="21" t="s">
        <v>58</v>
      </c>
      <c r="B33" s="21"/>
      <c r="C33" s="21"/>
      <c r="D33" s="21"/>
      <c r="E33" s="21">
        <v>1.0</v>
      </c>
      <c r="F33" s="21">
        <v>1.0</v>
      </c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  <c r="X33" s="72"/>
    </row>
    <row r="34" ht="14.2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  <c r="X34" s="72"/>
    </row>
    <row r="35" ht="14.25" customHeight="1">
      <c r="A35" s="21" t="s">
        <v>60</v>
      </c>
      <c r="B35" s="21">
        <v>1.0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  <c r="X35" s="72"/>
    </row>
    <row r="36" ht="14.25" customHeight="1">
      <c r="A36" s="21" t="s">
        <v>61</v>
      </c>
      <c r="B36" s="21">
        <v>5.0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  <c r="V36" s="71"/>
      <c r="W36" s="72"/>
      <c r="X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6"/>
      <c r="Q37" s="16"/>
      <c r="R37" s="16"/>
      <c r="S37" s="57"/>
      <c r="T37" s="57"/>
      <c r="U37" s="57"/>
      <c r="V37" s="71"/>
      <c r="W37" s="72"/>
      <c r="X37" s="72"/>
    </row>
    <row r="38" ht="14.25" customHeight="1">
      <c r="A38" s="21" t="s">
        <v>62</v>
      </c>
      <c r="B38" s="21">
        <v>8.0</v>
      </c>
      <c r="C38" s="21"/>
      <c r="D38" s="21">
        <v>1.0</v>
      </c>
      <c r="E38" s="21">
        <v>3.0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16"/>
      <c r="Q38" s="16"/>
      <c r="R38" s="16"/>
      <c r="S38" s="57"/>
      <c r="T38" s="57"/>
      <c r="U38" s="57"/>
      <c r="V38" s="71">
        <v>1.0</v>
      </c>
      <c r="W38" s="72"/>
      <c r="X38" s="72"/>
    </row>
    <row r="39" ht="14.25" customHeight="1">
      <c r="A39" s="21" t="s">
        <v>63</v>
      </c>
      <c r="B39" s="21">
        <v>3.0</v>
      </c>
      <c r="C39" s="21">
        <v>1.0</v>
      </c>
      <c r="D39" s="21"/>
      <c r="E39" s="21"/>
      <c r="F39" s="21">
        <v>6.0</v>
      </c>
      <c r="G39" s="21">
        <v>2.0</v>
      </c>
      <c r="H39" s="21"/>
      <c r="I39" s="21"/>
      <c r="J39" s="21"/>
      <c r="K39" s="21"/>
      <c r="L39" s="21"/>
      <c r="M39" s="21"/>
      <c r="N39" s="21"/>
      <c r="O39" s="21">
        <v>1.0</v>
      </c>
      <c r="P39" s="16">
        <v>1.0</v>
      </c>
      <c r="Q39" s="16"/>
      <c r="R39" s="16"/>
      <c r="S39" s="57"/>
      <c r="T39" s="57"/>
      <c r="U39" s="57"/>
      <c r="V39" s="71"/>
      <c r="W39" s="72">
        <v>1.0</v>
      </c>
      <c r="X39" s="72"/>
    </row>
    <row r="40" ht="14.25" customHeight="1">
      <c r="A40" s="21" t="s">
        <v>64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  <c r="X40" s="72"/>
    </row>
    <row r="41" ht="14.25" customHeight="1">
      <c r="A41" s="21" t="s">
        <v>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  <c r="X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/>
      <c r="T42" s="57"/>
      <c r="U42" s="57"/>
      <c r="V42" s="71"/>
      <c r="W42" s="72"/>
      <c r="X42" s="72"/>
    </row>
    <row r="43" ht="14.25" customHeight="1">
      <c r="A43" s="21" t="s">
        <v>66</v>
      </c>
      <c r="B43" s="21">
        <v>2.0</v>
      </c>
      <c r="C43" s="21"/>
      <c r="D43" s="21"/>
      <c r="E43" s="21">
        <v>3.0</v>
      </c>
      <c r="F43" s="21">
        <v>1.0</v>
      </c>
      <c r="G43" s="21">
        <v>1.0</v>
      </c>
      <c r="H43" s="21"/>
      <c r="I43" s="21"/>
      <c r="J43" s="21"/>
      <c r="K43" s="21"/>
      <c r="L43" s="21"/>
      <c r="M43" s="21"/>
      <c r="N43" s="21"/>
      <c r="O43" s="21"/>
      <c r="P43" s="16"/>
      <c r="Q43" s="16"/>
      <c r="R43" s="16"/>
      <c r="S43" s="57"/>
      <c r="T43" s="57"/>
      <c r="U43" s="57"/>
      <c r="V43" s="71"/>
      <c r="W43" s="72"/>
      <c r="X43" s="72"/>
    </row>
    <row r="44" ht="14.25" customHeight="1">
      <c r="A44" s="21" t="s">
        <v>67</v>
      </c>
      <c r="B44" s="21">
        <v>3.0</v>
      </c>
      <c r="C44" s="21"/>
      <c r="D44" s="21">
        <v>2.0</v>
      </c>
      <c r="E44" s="21">
        <v>1.0</v>
      </c>
      <c r="F44" s="21">
        <v>8.0</v>
      </c>
      <c r="G44" s="21">
        <v>2.0</v>
      </c>
      <c r="H44" s="21"/>
      <c r="I44" s="21"/>
      <c r="J44" s="21"/>
      <c r="K44" s="21"/>
      <c r="L44" s="21"/>
      <c r="M44" s="21"/>
      <c r="N44" s="21"/>
      <c r="O44" s="21">
        <v>1.0</v>
      </c>
      <c r="P44" s="16"/>
      <c r="Q44" s="16"/>
      <c r="R44" s="16"/>
      <c r="S44" s="57"/>
      <c r="T44" s="57"/>
      <c r="U44" s="57"/>
      <c r="V44" s="71"/>
      <c r="W44" s="72"/>
      <c r="X44" s="72"/>
    </row>
    <row r="45" ht="14.25" customHeight="1">
      <c r="A45" s="21" t="s">
        <v>68</v>
      </c>
      <c r="B45" s="21">
        <v>1.0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16"/>
      <c r="Q45" s="16"/>
      <c r="R45" s="16"/>
      <c r="S45" s="57"/>
      <c r="T45" s="57"/>
      <c r="U45" s="57"/>
      <c r="V45" s="71"/>
      <c r="W45" s="72"/>
      <c r="X45" s="72"/>
    </row>
    <row r="46" ht="14.25" customHeight="1">
      <c r="A46" s="21" t="s">
        <v>69</v>
      </c>
      <c r="B46" s="21">
        <v>28.0</v>
      </c>
      <c r="C46" s="21">
        <v>1.0</v>
      </c>
      <c r="D46" s="21">
        <v>5.0</v>
      </c>
      <c r="E46" s="21">
        <v>4.0</v>
      </c>
      <c r="F46" s="21">
        <v>12.0</v>
      </c>
      <c r="G46" s="21">
        <v>1.0</v>
      </c>
      <c r="H46" s="21"/>
      <c r="I46" s="21">
        <v>2.0</v>
      </c>
      <c r="J46" s="21">
        <v>1.0</v>
      </c>
      <c r="K46" s="21"/>
      <c r="L46" s="21"/>
      <c r="M46" s="21"/>
      <c r="N46" s="21">
        <v>3.0</v>
      </c>
      <c r="O46" s="21">
        <v>1.0</v>
      </c>
      <c r="P46" s="16">
        <v>2.0</v>
      </c>
      <c r="Q46" s="16"/>
      <c r="R46" s="16"/>
      <c r="S46" s="57">
        <v>2.0</v>
      </c>
      <c r="T46" s="57"/>
      <c r="U46" s="57"/>
      <c r="V46" s="71"/>
      <c r="W46" s="72"/>
      <c r="X46" s="72"/>
    </row>
    <row r="47" ht="14.25" customHeight="1">
      <c r="A47" s="21" t="s">
        <v>80</v>
      </c>
      <c r="B47" s="21"/>
      <c r="C47" s="21"/>
      <c r="D47" s="21"/>
      <c r="E47" s="21"/>
      <c r="F47" s="21">
        <v>1.0</v>
      </c>
      <c r="G47" s="21"/>
      <c r="H47" s="21"/>
      <c r="I47" s="21"/>
      <c r="J47" s="21"/>
      <c r="K47" s="21"/>
      <c r="L47" s="21"/>
      <c r="M47" s="21"/>
      <c r="N47" s="21"/>
      <c r="O47" s="21"/>
      <c r="P47" s="16"/>
      <c r="Q47" s="16"/>
      <c r="R47" s="16"/>
      <c r="S47" s="57"/>
      <c r="T47" s="57"/>
      <c r="U47" s="57"/>
      <c r="V47" s="71"/>
      <c r="W47" s="72"/>
      <c r="X47" s="72"/>
    </row>
    <row r="48" ht="14.25" customHeight="1">
      <c r="A48" s="4" t="s">
        <v>14</v>
      </c>
      <c r="B48" s="4">
        <f t="shared" ref="B48:X48" si="5">SUM(B21:B47)</f>
        <v>69</v>
      </c>
      <c r="C48" s="4">
        <f t="shared" si="5"/>
        <v>2</v>
      </c>
      <c r="D48" s="4">
        <f t="shared" si="5"/>
        <v>9</v>
      </c>
      <c r="E48" s="4">
        <f t="shared" si="5"/>
        <v>15</v>
      </c>
      <c r="F48" s="4">
        <f t="shared" si="5"/>
        <v>35</v>
      </c>
      <c r="G48" s="4">
        <f t="shared" si="5"/>
        <v>7</v>
      </c>
      <c r="H48" s="4">
        <f t="shared" si="5"/>
        <v>0</v>
      </c>
      <c r="I48" s="4">
        <f t="shared" si="5"/>
        <v>2</v>
      </c>
      <c r="J48" s="4">
        <f t="shared" si="5"/>
        <v>1</v>
      </c>
      <c r="K48" s="4">
        <f t="shared" si="5"/>
        <v>0</v>
      </c>
      <c r="L48" s="4">
        <f t="shared" si="5"/>
        <v>0</v>
      </c>
      <c r="M48" s="4">
        <f t="shared" si="5"/>
        <v>0</v>
      </c>
      <c r="N48" s="4">
        <f t="shared" si="5"/>
        <v>3</v>
      </c>
      <c r="O48" s="4">
        <f t="shared" si="5"/>
        <v>3</v>
      </c>
      <c r="P48" s="4">
        <f t="shared" si="5"/>
        <v>7</v>
      </c>
      <c r="Q48" s="4">
        <f t="shared" si="5"/>
        <v>0</v>
      </c>
      <c r="R48" s="4">
        <f t="shared" si="5"/>
        <v>0</v>
      </c>
      <c r="S48" s="4">
        <f t="shared" si="5"/>
        <v>2</v>
      </c>
      <c r="T48" s="4">
        <f t="shared" si="5"/>
        <v>0</v>
      </c>
      <c r="U48" s="4">
        <f t="shared" si="5"/>
        <v>0</v>
      </c>
      <c r="V48" s="23">
        <f t="shared" si="5"/>
        <v>1</v>
      </c>
      <c r="W48" s="23">
        <f t="shared" si="5"/>
        <v>3</v>
      </c>
      <c r="X48" s="23">
        <f t="shared" si="5"/>
        <v>0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B49" s="13">
        <f>SUM(B48:X48)</f>
        <v>159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20:X20"/>
  </mergeCells>
  <printOptions/>
  <pageMargins bottom="0.787401575" footer="0.0" header="0.0" left="0.511811024" right="0.511811024" top="0.7874015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9" width="8.71"/>
    <col customWidth="1" min="10" max="10" width="11.29"/>
    <col customWidth="1" min="11" max="14" width="8.71"/>
    <col customWidth="1" min="15" max="15" width="10.86"/>
    <col customWidth="1" min="16" max="16" width="8.71"/>
    <col customWidth="1" min="17" max="17" width="11.86"/>
    <col customWidth="1" min="18" max="18" width="11.43"/>
    <col customWidth="1" min="19" max="21" width="8.71"/>
    <col customWidth="1" min="22" max="22" width="12.57"/>
    <col customWidth="1" min="23" max="23" width="10.29"/>
    <col customWidth="1" min="24" max="24" width="13.71"/>
    <col customWidth="1" min="25" max="28" width="8.71"/>
  </cols>
  <sheetData>
    <row r="1" ht="14.2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" t="s">
        <v>82</v>
      </c>
      <c r="B2" s="4" t="s">
        <v>126</v>
      </c>
      <c r="C2" s="4" t="s">
        <v>135</v>
      </c>
      <c r="D2" s="4" t="s">
        <v>161</v>
      </c>
      <c r="E2" s="4" t="s">
        <v>2</v>
      </c>
      <c r="F2" s="4" t="s">
        <v>5</v>
      </c>
      <c r="G2" s="4" t="s">
        <v>7</v>
      </c>
      <c r="H2" s="4" t="s">
        <v>11</v>
      </c>
      <c r="I2" s="4" t="s">
        <v>9</v>
      </c>
      <c r="J2" s="4" t="s">
        <v>97</v>
      </c>
      <c r="K2" s="4" t="s">
        <v>115</v>
      </c>
      <c r="L2" s="4" t="s">
        <v>98</v>
      </c>
      <c r="M2" s="4" t="s">
        <v>100</v>
      </c>
      <c r="N2" s="4" t="s">
        <v>111</v>
      </c>
      <c r="O2" s="55" t="s">
        <v>73</v>
      </c>
      <c r="P2" s="4" t="s">
        <v>112</v>
      </c>
      <c r="Q2" s="4" t="s">
        <v>140</v>
      </c>
      <c r="R2" s="4" t="s">
        <v>141</v>
      </c>
      <c r="S2" s="4" t="s">
        <v>124</v>
      </c>
      <c r="T2" s="5" t="s">
        <v>14</v>
      </c>
      <c r="U2" s="6"/>
      <c r="V2" s="47"/>
    </row>
    <row r="3" ht="14.25" customHeight="1">
      <c r="A3" s="27" t="s">
        <v>21</v>
      </c>
      <c r="B3" s="21"/>
      <c r="C3" s="8"/>
      <c r="D3" s="8">
        <v>9.0</v>
      </c>
      <c r="E3" s="8"/>
      <c r="F3" s="8"/>
      <c r="G3" s="8"/>
      <c r="H3" s="8"/>
      <c r="I3" s="8"/>
      <c r="J3" s="8"/>
      <c r="K3" s="8"/>
      <c r="L3" s="8"/>
      <c r="M3" s="8"/>
      <c r="N3" s="24"/>
      <c r="O3" s="72"/>
      <c r="P3" s="42"/>
      <c r="Q3" s="8"/>
      <c r="R3" s="8"/>
      <c r="S3" s="8">
        <v>2.0</v>
      </c>
      <c r="T3" s="9">
        <f t="shared" ref="T3:T11" si="1">SUM(B3:S3)</f>
        <v>11</v>
      </c>
      <c r="U3" s="10">
        <f t="shared" ref="U3:U12" si="2">T3/$T$12</f>
        <v>0.08333333333</v>
      </c>
      <c r="V3" s="47"/>
      <c r="W3" s="38" t="s">
        <v>116</v>
      </c>
      <c r="X3" s="48">
        <f>SUM(D12:N12)+P12+R12+S12</f>
        <v>78</v>
      </c>
    </row>
    <row r="4" ht="15.75" customHeight="1">
      <c r="A4" s="7" t="s">
        <v>28</v>
      </c>
      <c r="B4" s="21"/>
      <c r="C4" s="8"/>
      <c r="D4" s="8">
        <v>5.0</v>
      </c>
      <c r="F4" s="8">
        <v>2.0</v>
      </c>
      <c r="G4" s="8"/>
      <c r="H4" s="8"/>
      <c r="I4" s="8"/>
      <c r="J4" s="8">
        <v>5.0</v>
      </c>
      <c r="K4" s="8"/>
      <c r="L4" s="8"/>
      <c r="M4" s="8"/>
      <c r="N4" s="24"/>
      <c r="O4" s="56"/>
      <c r="P4" s="42"/>
      <c r="Q4" s="8"/>
      <c r="R4" s="8"/>
      <c r="S4" s="8"/>
      <c r="T4" s="9">
        <f t="shared" si="1"/>
        <v>12</v>
      </c>
      <c r="U4" s="10">
        <f t="shared" si="2"/>
        <v>0.09090909091</v>
      </c>
      <c r="V4" s="47"/>
      <c r="W4" s="38" t="s">
        <v>129</v>
      </c>
      <c r="X4" s="48">
        <f>O12+Q12</f>
        <v>3</v>
      </c>
    </row>
    <row r="5" ht="14.25" customHeight="1">
      <c r="A5" s="7" t="s">
        <v>125</v>
      </c>
      <c r="B5" s="21"/>
      <c r="C5" s="8"/>
      <c r="D5" s="8">
        <v>15.0</v>
      </c>
      <c r="E5" s="8"/>
      <c r="F5" s="8"/>
      <c r="G5" s="8"/>
      <c r="H5" s="8"/>
      <c r="I5" s="8"/>
      <c r="J5" s="8"/>
      <c r="K5" s="8"/>
      <c r="L5" s="8"/>
      <c r="M5" s="8"/>
      <c r="N5" s="24"/>
      <c r="O5" s="56"/>
      <c r="P5" s="42"/>
      <c r="Q5" s="8"/>
      <c r="R5" s="8"/>
      <c r="S5" s="8"/>
      <c r="T5" s="9">
        <f t="shared" si="1"/>
        <v>15</v>
      </c>
      <c r="U5" s="10">
        <f t="shared" si="2"/>
        <v>0.1136363636</v>
      </c>
      <c r="V5" s="47"/>
      <c r="W5" s="38" t="s">
        <v>128</v>
      </c>
      <c r="X5" s="48">
        <f>B12</f>
        <v>47</v>
      </c>
    </row>
    <row r="6" ht="14.25" customHeight="1">
      <c r="A6" s="7" t="s">
        <v>118</v>
      </c>
      <c r="B6" s="21">
        <v>47.0</v>
      </c>
      <c r="C6" s="8">
        <v>4.0</v>
      </c>
      <c r="D6" s="8">
        <v>8.0</v>
      </c>
      <c r="E6" s="8"/>
      <c r="F6" s="8"/>
      <c r="G6" s="8"/>
      <c r="H6" s="8"/>
      <c r="I6" s="8"/>
      <c r="J6" s="8"/>
      <c r="K6" s="8"/>
      <c r="L6" s="8"/>
      <c r="M6" s="8"/>
      <c r="N6" s="24"/>
      <c r="O6" s="56"/>
      <c r="P6" s="42"/>
      <c r="Q6" s="8"/>
      <c r="R6" s="8">
        <v>1.0</v>
      </c>
      <c r="S6" s="8"/>
      <c r="T6" s="9">
        <f t="shared" si="1"/>
        <v>60</v>
      </c>
      <c r="U6" s="10">
        <f t="shared" si="2"/>
        <v>0.4545454545</v>
      </c>
      <c r="V6" s="47"/>
      <c r="W6" s="38" t="s">
        <v>136</v>
      </c>
      <c r="X6" s="48">
        <f>C12</f>
        <v>4</v>
      </c>
    </row>
    <row r="7" ht="14.25" customHeight="1">
      <c r="A7" s="27" t="s">
        <v>25</v>
      </c>
      <c r="B7" s="2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24"/>
      <c r="O7" s="57"/>
      <c r="P7" s="42"/>
      <c r="Q7" s="8">
        <v>3.0</v>
      </c>
      <c r="R7" s="8"/>
      <c r="S7" s="8"/>
      <c r="T7" s="9">
        <f t="shared" si="1"/>
        <v>3</v>
      </c>
      <c r="U7" s="10">
        <f t="shared" si="2"/>
        <v>0.02272727273</v>
      </c>
      <c r="V7" s="47"/>
      <c r="X7" s="58">
        <f>SUM(X3:X6)</f>
        <v>132</v>
      </c>
    </row>
    <row r="8" ht="14.25" customHeight="1">
      <c r="A8" s="7" t="s">
        <v>29</v>
      </c>
      <c r="B8" s="21"/>
      <c r="C8" s="8"/>
      <c r="D8" s="8">
        <v>6.0</v>
      </c>
      <c r="E8" s="8"/>
      <c r="F8" s="8"/>
      <c r="G8" s="8"/>
      <c r="H8" s="8"/>
      <c r="I8" s="8"/>
      <c r="J8" s="8"/>
      <c r="K8" s="8"/>
      <c r="L8" s="8"/>
      <c r="M8" s="8"/>
      <c r="N8" s="24"/>
      <c r="O8" s="59"/>
      <c r="P8" s="42"/>
      <c r="Q8" s="8"/>
      <c r="R8" s="8"/>
      <c r="S8" s="8"/>
      <c r="T8" s="9">
        <f t="shared" si="1"/>
        <v>6</v>
      </c>
      <c r="U8" s="10">
        <f t="shared" si="2"/>
        <v>0.04545454545</v>
      </c>
      <c r="V8" s="47"/>
    </row>
    <row r="9" ht="14.25" customHeight="1">
      <c r="A9" s="7" t="s">
        <v>163</v>
      </c>
      <c r="B9" s="73"/>
      <c r="C9" s="40"/>
      <c r="D9" s="40">
        <v>13.0</v>
      </c>
      <c r="E9" s="40"/>
      <c r="F9" s="40"/>
      <c r="G9" s="40"/>
      <c r="H9" s="40"/>
      <c r="I9" s="40"/>
      <c r="J9" s="40"/>
      <c r="K9" s="40"/>
      <c r="L9" s="40"/>
      <c r="M9" s="40"/>
      <c r="N9" s="74"/>
      <c r="O9" s="59"/>
      <c r="P9" s="64"/>
      <c r="Q9" s="60"/>
      <c r="R9" s="40"/>
      <c r="S9" s="40"/>
      <c r="T9" s="75">
        <f t="shared" si="1"/>
        <v>13</v>
      </c>
      <c r="U9" s="10">
        <f t="shared" si="2"/>
        <v>0.09848484848</v>
      </c>
      <c r="V9" s="47"/>
    </row>
    <row r="10" ht="14.25" customHeight="1">
      <c r="A10" s="76" t="s">
        <v>156</v>
      </c>
      <c r="B10" s="21"/>
      <c r="C10" s="8"/>
      <c r="D10" s="8">
        <v>9.0</v>
      </c>
      <c r="E10" s="8"/>
      <c r="F10" s="8"/>
      <c r="G10" s="8"/>
      <c r="H10" s="8"/>
      <c r="I10" s="8"/>
      <c r="J10" s="8">
        <v>1.0</v>
      </c>
      <c r="K10" s="8"/>
      <c r="L10" s="8"/>
      <c r="M10" s="8">
        <v>2.0</v>
      </c>
      <c r="N10" s="8"/>
      <c r="O10" s="56"/>
      <c r="P10" s="8"/>
      <c r="Q10" s="8"/>
      <c r="R10" s="8"/>
      <c r="S10" s="8"/>
      <c r="T10" s="75">
        <f t="shared" si="1"/>
        <v>12</v>
      </c>
      <c r="U10" s="10">
        <f t="shared" si="2"/>
        <v>0.09090909091</v>
      </c>
      <c r="V10" s="47"/>
    </row>
    <row r="11" ht="14.25" customHeight="1">
      <c r="A11" s="28" t="s">
        <v>19</v>
      </c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9"/>
      <c r="O11" s="78"/>
      <c r="P11" s="78"/>
      <c r="Q11" s="80"/>
      <c r="R11" s="78"/>
      <c r="S11" s="79"/>
      <c r="T11" s="81">
        <f t="shared" si="1"/>
        <v>0</v>
      </c>
      <c r="U11" s="82">
        <f t="shared" si="2"/>
        <v>0</v>
      </c>
      <c r="V11" s="47"/>
    </row>
    <row r="12" ht="14.25" customHeight="1">
      <c r="A12" s="4" t="s">
        <v>34</v>
      </c>
      <c r="B12" s="11">
        <f t="shared" ref="B12:T12" si="3">SUM(B3:B11)</f>
        <v>47</v>
      </c>
      <c r="C12" s="11">
        <f t="shared" si="3"/>
        <v>4</v>
      </c>
      <c r="D12" s="11">
        <f t="shared" si="3"/>
        <v>65</v>
      </c>
      <c r="E12" s="11">
        <f t="shared" si="3"/>
        <v>0</v>
      </c>
      <c r="F12" s="11">
        <f t="shared" si="3"/>
        <v>2</v>
      </c>
      <c r="G12" s="11">
        <f t="shared" si="3"/>
        <v>0</v>
      </c>
      <c r="H12" s="11">
        <f t="shared" si="3"/>
        <v>0</v>
      </c>
      <c r="I12" s="11">
        <f t="shared" si="3"/>
        <v>0</v>
      </c>
      <c r="J12" s="11">
        <f t="shared" si="3"/>
        <v>6</v>
      </c>
      <c r="K12" s="11">
        <f t="shared" si="3"/>
        <v>0</v>
      </c>
      <c r="L12" s="11">
        <f t="shared" si="3"/>
        <v>0</v>
      </c>
      <c r="M12" s="11">
        <f t="shared" si="3"/>
        <v>2</v>
      </c>
      <c r="N12" s="5">
        <f t="shared" si="3"/>
        <v>0</v>
      </c>
      <c r="O12" s="11">
        <f t="shared" si="3"/>
        <v>0</v>
      </c>
      <c r="P12" s="11">
        <f t="shared" si="3"/>
        <v>0</v>
      </c>
      <c r="Q12" s="63">
        <f t="shared" si="3"/>
        <v>3</v>
      </c>
      <c r="R12" s="11">
        <f t="shared" si="3"/>
        <v>1</v>
      </c>
      <c r="S12" s="11">
        <f t="shared" si="3"/>
        <v>2</v>
      </c>
      <c r="T12" s="83">
        <f t="shared" si="3"/>
        <v>132</v>
      </c>
      <c r="U12" s="6">
        <f t="shared" si="2"/>
        <v>1</v>
      </c>
      <c r="V12" s="47"/>
    </row>
    <row r="13" ht="14.25" customHeight="1">
      <c r="V13" s="47"/>
    </row>
    <row r="14" ht="14.25" customHeight="1"/>
    <row r="15" ht="14.25" customHeight="1">
      <c r="V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14.25" customHeight="1">
      <c r="A18" s="4" t="s">
        <v>35</v>
      </c>
      <c r="B18" s="4" t="s">
        <v>130</v>
      </c>
      <c r="C18" s="4" t="s">
        <v>137</v>
      </c>
      <c r="D18" s="4" t="s">
        <v>36</v>
      </c>
      <c r="E18" s="4" t="s">
        <v>37</v>
      </c>
      <c r="F18" s="4" t="s">
        <v>38</v>
      </c>
      <c r="G18" s="4" t="s">
        <v>39</v>
      </c>
      <c r="H18" s="15" t="s">
        <v>40</v>
      </c>
      <c r="I18" s="4" t="s">
        <v>41</v>
      </c>
      <c r="J18" s="15" t="s">
        <v>99</v>
      </c>
      <c r="K18" s="15" t="s">
        <v>43</v>
      </c>
      <c r="L18" s="15" t="s">
        <v>44</v>
      </c>
      <c r="M18" s="15" t="s">
        <v>45</v>
      </c>
      <c r="N18" s="15" t="s">
        <v>46</v>
      </c>
      <c r="O18" s="15" t="s">
        <v>117</v>
      </c>
      <c r="P18" s="15" t="s">
        <v>145</v>
      </c>
      <c r="Q18" s="15" t="s">
        <v>146</v>
      </c>
      <c r="R18" s="4" t="s">
        <v>147</v>
      </c>
      <c r="S18" s="66" t="s">
        <v>148</v>
      </c>
      <c r="T18" s="66" t="s">
        <v>149</v>
      </c>
      <c r="U18" s="66" t="s">
        <v>150</v>
      </c>
      <c r="V18" s="70" t="s">
        <v>152</v>
      </c>
      <c r="W18" s="66" t="s">
        <v>153</v>
      </c>
      <c r="X18" s="66" t="s">
        <v>157</v>
      </c>
      <c r="Y18" s="66" t="s">
        <v>164</v>
      </c>
    </row>
    <row r="19" ht="14.25" customHeight="1">
      <c r="A19" s="16" t="s">
        <v>14</v>
      </c>
      <c r="B19" s="17">
        <f t="shared" ref="B19:Y19" si="4">B48</f>
        <v>46</v>
      </c>
      <c r="C19" s="17">
        <f t="shared" si="4"/>
        <v>4</v>
      </c>
      <c r="D19" s="17">
        <f t="shared" si="4"/>
        <v>10</v>
      </c>
      <c r="E19" s="17">
        <f t="shared" si="4"/>
        <v>5</v>
      </c>
      <c r="F19" s="17">
        <f t="shared" si="4"/>
        <v>31</v>
      </c>
      <c r="G19" s="17">
        <f t="shared" si="4"/>
        <v>6</v>
      </c>
      <c r="H19" s="25">
        <f t="shared" si="4"/>
        <v>0</v>
      </c>
      <c r="I19" s="17">
        <f t="shared" si="4"/>
        <v>5</v>
      </c>
      <c r="J19" s="17">
        <f t="shared" si="4"/>
        <v>0</v>
      </c>
      <c r="K19" s="25">
        <f t="shared" si="4"/>
        <v>1</v>
      </c>
      <c r="L19" s="25">
        <f t="shared" si="4"/>
        <v>1</v>
      </c>
      <c r="M19" s="25">
        <f t="shared" si="4"/>
        <v>0</v>
      </c>
      <c r="N19" s="25">
        <f t="shared" si="4"/>
        <v>6</v>
      </c>
      <c r="O19" s="25">
        <f t="shared" si="4"/>
        <v>3</v>
      </c>
      <c r="P19" s="17">
        <f t="shared" si="4"/>
        <v>3</v>
      </c>
      <c r="Q19" s="17">
        <f t="shared" si="4"/>
        <v>0</v>
      </c>
      <c r="R19" s="17">
        <f t="shared" si="4"/>
        <v>2</v>
      </c>
      <c r="S19" s="17">
        <f t="shared" si="4"/>
        <v>0</v>
      </c>
      <c r="T19" s="17">
        <f t="shared" si="4"/>
        <v>0</v>
      </c>
      <c r="U19" s="17">
        <f t="shared" si="4"/>
        <v>0</v>
      </c>
      <c r="V19" s="17">
        <f t="shared" si="4"/>
        <v>1</v>
      </c>
      <c r="W19" s="17">
        <f t="shared" si="4"/>
        <v>5</v>
      </c>
      <c r="X19" s="17">
        <f t="shared" si="4"/>
        <v>0</v>
      </c>
      <c r="Y19" s="17">
        <f t="shared" si="4"/>
        <v>1</v>
      </c>
    </row>
    <row r="20" ht="14.25" customHeight="1">
      <c r="A20" s="51" t="s">
        <v>48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85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6"/>
      <c r="Q21" s="16"/>
      <c r="R21" s="16"/>
      <c r="S21" s="57"/>
      <c r="T21" s="57"/>
      <c r="U21" s="57"/>
      <c r="V21" s="71"/>
      <c r="W21" s="72"/>
      <c r="X21" s="72"/>
      <c r="Y21" s="72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6"/>
      <c r="R22" s="16"/>
      <c r="S22" s="57"/>
      <c r="T22" s="57"/>
      <c r="U22" s="57"/>
      <c r="V22" s="71"/>
      <c r="W22" s="72"/>
      <c r="X22" s="72"/>
      <c r="Y22" s="72"/>
    </row>
    <row r="23" ht="14.25" customHeight="1">
      <c r="A23" s="21" t="s">
        <v>76</v>
      </c>
      <c r="B23" s="21"/>
      <c r="C23" s="21"/>
      <c r="D23" s="21"/>
      <c r="E23" s="21"/>
      <c r="F23" s="21">
        <v>1.0</v>
      </c>
      <c r="G23" s="21"/>
      <c r="H23" s="21"/>
      <c r="I23" s="21"/>
      <c r="J23" s="21"/>
      <c r="K23" s="21"/>
      <c r="L23" s="21"/>
      <c r="M23" s="21"/>
      <c r="N23" s="21"/>
      <c r="O23" s="21"/>
      <c r="P23" s="16"/>
      <c r="Q23" s="16"/>
      <c r="R23" s="16"/>
      <c r="S23" s="57"/>
      <c r="T23" s="57"/>
      <c r="U23" s="57"/>
      <c r="V23" s="71"/>
      <c r="W23" s="72"/>
      <c r="X23" s="72"/>
      <c r="Y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6"/>
      <c r="Q24" s="16"/>
      <c r="R24" s="16"/>
      <c r="S24" s="57"/>
      <c r="T24" s="57"/>
      <c r="U24" s="57"/>
      <c r="V24" s="71"/>
      <c r="W24" s="72"/>
      <c r="X24" s="72"/>
      <c r="Y24" s="72"/>
    </row>
    <row r="25" ht="14.25" customHeight="1">
      <c r="A25" s="21" t="s">
        <v>50</v>
      </c>
      <c r="B25" s="21">
        <v>1.0</v>
      </c>
      <c r="C25" s="21"/>
      <c r="D25" s="21"/>
      <c r="E25" s="21"/>
      <c r="F25" s="21">
        <v>1.0</v>
      </c>
      <c r="G25" s="21">
        <v>1.0</v>
      </c>
      <c r="H25" s="21"/>
      <c r="I25" s="21"/>
      <c r="J25" s="21"/>
      <c r="K25" s="21"/>
      <c r="L25" s="21"/>
      <c r="M25" s="21"/>
      <c r="N25" s="21"/>
      <c r="O25" s="21"/>
      <c r="P25" s="16"/>
      <c r="Q25" s="16"/>
      <c r="R25" s="16"/>
      <c r="S25" s="57"/>
      <c r="T25" s="57"/>
      <c r="U25" s="57"/>
      <c r="V25" s="71"/>
      <c r="W25" s="72"/>
      <c r="X25" s="72"/>
      <c r="Y25" s="72"/>
    </row>
    <row r="26" ht="14.25" customHeight="1">
      <c r="A26" s="21" t="s">
        <v>51</v>
      </c>
      <c r="B26" s="21">
        <v>3.0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6">
        <v>3.0</v>
      </c>
      <c r="Q26" s="16"/>
      <c r="R26" s="16"/>
      <c r="S26" s="57"/>
      <c r="T26" s="57"/>
      <c r="U26" s="57"/>
      <c r="V26" s="71"/>
      <c r="W26" s="72"/>
      <c r="X26" s="72"/>
      <c r="Y26" s="72"/>
    </row>
    <row r="27" ht="14.25" customHeight="1">
      <c r="A27" s="21" t="s">
        <v>52</v>
      </c>
      <c r="B27" s="21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6"/>
      <c r="Q27" s="16"/>
      <c r="R27" s="16"/>
      <c r="S27" s="57"/>
      <c r="T27" s="57"/>
      <c r="U27" s="57"/>
      <c r="V27" s="71"/>
      <c r="W27" s="72"/>
      <c r="X27" s="72"/>
      <c r="Y27" s="72"/>
    </row>
    <row r="28" ht="14.25" customHeight="1">
      <c r="A28" s="21" t="s">
        <v>53</v>
      </c>
      <c r="B28" s="21">
        <v>2.0</v>
      </c>
      <c r="C28" s="21">
        <v>1.0</v>
      </c>
      <c r="D28" s="21"/>
      <c r="E28" s="21"/>
      <c r="F28" s="21">
        <v>1.0</v>
      </c>
      <c r="G28" s="21"/>
      <c r="H28" s="21"/>
      <c r="I28" s="21"/>
      <c r="J28" s="21"/>
      <c r="K28" s="21"/>
      <c r="L28" s="21"/>
      <c r="M28" s="21"/>
      <c r="N28" s="21"/>
      <c r="O28" s="21"/>
      <c r="P28" s="16"/>
      <c r="Q28" s="16"/>
      <c r="R28" s="16"/>
      <c r="S28" s="57"/>
      <c r="T28" s="57"/>
      <c r="U28" s="57"/>
      <c r="V28" s="71"/>
      <c r="W28" s="72"/>
      <c r="X28" s="72"/>
      <c r="Y28" s="72"/>
    </row>
    <row r="29" ht="14.25" customHeight="1">
      <c r="A29" s="21" t="s">
        <v>54</v>
      </c>
      <c r="B29" s="21">
        <v>1.0</v>
      </c>
      <c r="C29" s="21"/>
      <c r="D29" s="21">
        <v>1.0</v>
      </c>
      <c r="E29" s="21"/>
      <c r="F29" s="21"/>
      <c r="G29" s="21">
        <v>1.0</v>
      </c>
      <c r="H29" s="21"/>
      <c r="I29" s="21"/>
      <c r="J29" s="21"/>
      <c r="K29" s="21"/>
      <c r="L29" s="21"/>
      <c r="M29" s="21"/>
      <c r="N29" s="21"/>
      <c r="O29" s="21"/>
      <c r="P29" s="16"/>
      <c r="Q29" s="16"/>
      <c r="R29" s="16"/>
      <c r="S29" s="57"/>
      <c r="T29" s="57"/>
      <c r="U29" s="57"/>
      <c r="V29" s="71"/>
      <c r="W29" s="72"/>
      <c r="X29" s="72"/>
      <c r="Y29" s="72"/>
    </row>
    <row r="30" ht="14.25" customHeight="1">
      <c r="A30" s="21" t="s">
        <v>55</v>
      </c>
      <c r="B30" s="21">
        <v>1.0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6"/>
      <c r="Q30" s="16"/>
      <c r="R30" s="16"/>
      <c r="S30" s="57"/>
      <c r="T30" s="57"/>
      <c r="U30" s="57"/>
      <c r="V30" s="71"/>
      <c r="W30" s="72"/>
      <c r="X30" s="72"/>
      <c r="Y30" s="72"/>
    </row>
    <row r="31" ht="14.25" customHeight="1">
      <c r="A31" s="21" t="s">
        <v>56</v>
      </c>
      <c r="B31" s="21">
        <v>1.0</v>
      </c>
      <c r="C31" s="21"/>
      <c r="D31" s="21">
        <v>1.0</v>
      </c>
      <c r="E31" s="21"/>
      <c r="F31" s="21">
        <v>2.0</v>
      </c>
      <c r="G31" s="21"/>
      <c r="H31" s="21"/>
      <c r="I31" s="21">
        <v>1.0</v>
      </c>
      <c r="J31" s="21"/>
      <c r="K31" s="21"/>
      <c r="L31" s="21"/>
      <c r="M31" s="21"/>
      <c r="N31" s="21"/>
      <c r="O31" s="21">
        <v>1.0</v>
      </c>
      <c r="P31" s="16"/>
      <c r="Q31" s="16"/>
      <c r="R31" s="16"/>
      <c r="S31" s="57"/>
      <c r="T31" s="57"/>
      <c r="U31" s="57"/>
      <c r="V31" s="71"/>
      <c r="W31" s="72">
        <v>1.0</v>
      </c>
      <c r="X31" s="72"/>
      <c r="Y31" s="72"/>
    </row>
    <row r="32" ht="14.25" customHeight="1">
      <c r="A32" s="21" t="s">
        <v>57</v>
      </c>
      <c r="B32" s="21"/>
      <c r="C32" s="21"/>
      <c r="D32" s="21"/>
      <c r="E32" s="21"/>
      <c r="F32" s="21">
        <v>2.0</v>
      </c>
      <c r="G32" s="21"/>
      <c r="H32" s="21"/>
      <c r="I32" s="21">
        <v>1.0</v>
      </c>
      <c r="J32" s="21"/>
      <c r="K32" s="21"/>
      <c r="L32" s="21"/>
      <c r="M32" s="21"/>
      <c r="N32" s="21"/>
      <c r="O32" s="21"/>
      <c r="P32" s="16"/>
      <c r="Q32" s="16"/>
      <c r="R32" s="16"/>
      <c r="S32" s="57"/>
      <c r="T32" s="57"/>
      <c r="U32" s="57"/>
      <c r="V32" s="71"/>
      <c r="W32" s="72"/>
      <c r="X32" s="72"/>
      <c r="Y32" s="72"/>
    </row>
    <row r="33" ht="14.2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6"/>
      <c r="Q33" s="16"/>
      <c r="R33" s="16"/>
      <c r="S33" s="57"/>
      <c r="T33" s="57"/>
      <c r="U33" s="57"/>
      <c r="V33" s="71"/>
      <c r="W33" s="72"/>
      <c r="X33" s="72"/>
      <c r="Y33" s="72"/>
    </row>
    <row r="34" ht="14.25" customHeight="1">
      <c r="A34" s="21" t="s">
        <v>59</v>
      </c>
      <c r="B34" s="21">
        <v>4.0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6"/>
      <c r="Q34" s="16"/>
      <c r="R34" s="16"/>
      <c r="S34" s="57"/>
      <c r="T34" s="57"/>
      <c r="U34" s="57"/>
      <c r="V34" s="71"/>
      <c r="W34" s="72"/>
      <c r="X34" s="72"/>
      <c r="Y34" s="72"/>
    </row>
    <row r="35" ht="14.2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>
        <v>1.0</v>
      </c>
      <c r="J35" s="21"/>
      <c r="K35" s="21"/>
      <c r="L35" s="21"/>
      <c r="M35" s="21"/>
      <c r="N35" s="21"/>
      <c r="O35" s="21"/>
      <c r="P35" s="16"/>
      <c r="Q35" s="16"/>
      <c r="R35" s="16"/>
      <c r="S35" s="57"/>
      <c r="T35" s="57"/>
      <c r="U35" s="57"/>
      <c r="V35" s="71"/>
      <c r="W35" s="72"/>
      <c r="X35" s="72"/>
      <c r="Y35" s="72"/>
    </row>
    <row r="36" ht="14.25" customHeight="1">
      <c r="A36" s="21" t="s">
        <v>61</v>
      </c>
      <c r="B36" s="21">
        <v>4.0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16"/>
      <c r="Q36" s="16"/>
      <c r="R36" s="16"/>
      <c r="S36" s="57"/>
      <c r="T36" s="57"/>
      <c r="U36" s="57"/>
      <c r="V36" s="71"/>
      <c r="W36" s="72"/>
      <c r="X36" s="72"/>
      <c r="Y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6"/>
      <c r="Q37" s="16"/>
      <c r="R37" s="16"/>
      <c r="S37" s="57"/>
      <c r="T37" s="57"/>
      <c r="U37" s="57"/>
      <c r="V37" s="71"/>
      <c r="W37" s="72"/>
      <c r="X37" s="72"/>
      <c r="Y37" s="72"/>
    </row>
    <row r="38" ht="14.25" customHeight="1">
      <c r="A38" s="21" t="s">
        <v>62</v>
      </c>
      <c r="B38" s="21"/>
      <c r="C38" s="21"/>
      <c r="D38" s="21">
        <v>1.0</v>
      </c>
      <c r="E38" s="21"/>
      <c r="F38" s="21">
        <v>2.0</v>
      </c>
      <c r="G38" s="21">
        <v>1.0</v>
      </c>
      <c r="H38" s="21"/>
      <c r="I38" s="21"/>
      <c r="J38" s="21"/>
      <c r="K38" s="21"/>
      <c r="L38" s="21"/>
      <c r="M38" s="21"/>
      <c r="N38" s="21"/>
      <c r="O38" s="21"/>
      <c r="P38" s="16"/>
      <c r="Q38" s="16"/>
      <c r="R38" s="16"/>
      <c r="S38" s="57"/>
      <c r="T38" s="57"/>
      <c r="U38" s="57"/>
      <c r="V38" s="71"/>
      <c r="W38" s="72"/>
      <c r="X38" s="72"/>
      <c r="Y38" s="72"/>
    </row>
    <row r="39" ht="14.25" customHeight="1">
      <c r="A39" s="21" t="s">
        <v>63</v>
      </c>
      <c r="B39" s="21">
        <v>3.0</v>
      </c>
      <c r="C39" s="21">
        <v>3.0</v>
      </c>
      <c r="D39" s="21"/>
      <c r="E39" s="21">
        <v>1.0</v>
      </c>
      <c r="F39" s="21">
        <v>5.0</v>
      </c>
      <c r="G39" s="21">
        <v>1.0</v>
      </c>
      <c r="H39" s="21"/>
      <c r="I39" s="21"/>
      <c r="J39" s="21"/>
      <c r="K39" s="21"/>
      <c r="L39" s="21"/>
      <c r="M39" s="21"/>
      <c r="N39" s="21"/>
      <c r="O39" s="21"/>
      <c r="P39" s="16"/>
      <c r="Q39" s="16"/>
      <c r="R39" s="16"/>
      <c r="S39" s="57"/>
      <c r="T39" s="57"/>
      <c r="U39" s="57"/>
      <c r="V39" s="71"/>
      <c r="W39" s="72"/>
      <c r="X39" s="72"/>
      <c r="Y39" s="72"/>
    </row>
    <row r="40" ht="14.25" customHeight="1">
      <c r="A40" s="21" t="s">
        <v>64</v>
      </c>
      <c r="B40" s="21"/>
      <c r="C40" s="21"/>
      <c r="D40" s="21"/>
      <c r="E40" s="21"/>
      <c r="F40" s="21"/>
      <c r="G40" s="21">
        <v>1.0</v>
      </c>
      <c r="H40" s="21"/>
      <c r="I40" s="21"/>
      <c r="J40" s="21"/>
      <c r="K40" s="21"/>
      <c r="L40" s="21"/>
      <c r="M40" s="21"/>
      <c r="N40" s="21"/>
      <c r="O40" s="21"/>
      <c r="P40" s="16"/>
      <c r="Q40" s="16"/>
      <c r="R40" s="16"/>
      <c r="S40" s="57"/>
      <c r="T40" s="57"/>
      <c r="U40" s="57"/>
      <c r="V40" s="71"/>
      <c r="W40" s="72"/>
      <c r="X40" s="72"/>
      <c r="Y40" s="72"/>
    </row>
    <row r="41" ht="14.25" customHeight="1">
      <c r="A41" s="21" t="s">
        <v>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16"/>
      <c r="Q41" s="16"/>
      <c r="R41" s="16"/>
      <c r="S41" s="57"/>
      <c r="T41" s="57"/>
      <c r="U41" s="57"/>
      <c r="V41" s="71"/>
      <c r="W41" s="72"/>
      <c r="X41" s="72"/>
      <c r="Y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16"/>
      <c r="Q42" s="16"/>
      <c r="R42" s="16"/>
      <c r="S42" s="57"/>
      <c r="T42" s="57"/>
      <c r="U42" s="57"/>
      <c r="V42" s="71"/>
      <c r="W42" s="72"/>
      <c r="X42" s="72"/>
      <c r="Y42" s="72"/>
    </row>
    <row r="43" ht="14.25" customHeight="1">
      <c r="A43" s="21" t="s">
        <v>66</v>
      </c>
      <c r="B43" s="21">
        <v>4.0</v>
      </c>
      <c r="C43" s="21"/>
      <c r="D43" s="21"/>
      <c r="E43" s="21">
        <v>1.0</v>
      </c>
      <c r="F43" s="21">
        <v>2.0</v>
      </c>
      <c r="G43" s="21"/>
      <c r="H43" s="21"/>
      <c r="I43" s="21"/>
      <c r="J43" s="21"/>
      <c r="K43" s="21"/>
      <c r="L43" s="21"/>
      <c r="M43" s="21"/>
      <c r="N43" s="21"/>
      <c r="O43" s="21"/>
      <c r="P43" s="16"/>
      <c r="Q43" s="16"/>
      <c r="R43" s="16"/>
      <c r="S43" s="57"/>
      <c r="T43" s="57"/>
      <c r="U43" s="57"/>
      <c r="V43" s="71"/>
      <c r="W43" s="72"/>
      <c r="X43" s="72"/>
      <c r="Y43" s="72"/>
    </row>
    <row r="44" ht="14.25" customHeight="1">
      <c r="A44" s="21" t="s">
        <v>67</v>
      </c>
      <c r="B44" s="21">
        <v>1.0</v>
      </c>
      <c r="C44" s="21"/>
      <c r="D44" s="21">
        <v>1.0</v>
      </c>
      <c r="E44" s="21"/>
      <c r="F44" s="21">
        <v>1.0</v>
      </c>
      <c r="G44" s="21"/>
      <c r="H44" s="21"/>
      <c r="I44" s="21"/>
      <c r="J44" s="21"/>
      <c r="K44" s="21"/>
      <c r="L44" s="21"/>
      <c r="M44" s="21"/>
      <c r="N44" s="21"/>
      <c r="O44" s="21"/>
      <c r="P44" s="16"/>
      <c r="Q44" s="16"/>
      <c r="R44" s="16"/>
      <c r="S44" s="57"/>
      <c r="T44" s="57"/>
      <c r="U44" s="57"/>
      <c r="V44" s="71"/>
      <c r="W44" s="72"/>
      <c r="X44" s="72"/>
      <c r="Y44" s="72"/>
    </row>
    <row r="45" ht="14.25" customHeight="1">
      <c r="A45" s="21" t="s">
        <v>68</v>
      </c>
      <c r="B45" s="21">
        <v>1.0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16"/>
      <c r="Q45" s="16"/>
      <c r="R45" s="16"/>
      <c r="S45" s="57"/>
      <c r="T45" s="57"/>
      <c r="U45" s="57"/>
      <c r="V45" s="71"/>
      <c r="W45" s="72"/>
      <c r="X45" s="72"/>
      <c r="Y45" s="72"/>
    </row>
    <row r="46" ht="14.25" customHeight="1">
      <c r="A46" s="21" t="s">
        <v>69</v>
      </c>
      <c r="B46" s="21">
        <v>19.0</v>
      </c>
      <c r="C46" s="21"/>
      <c r="D46" s="21">
        <v>6.0</v>
      </c>
      <c r="E46" s="21">
        <v>3.0</v>
      </c>
      <c r="F46" s="21">
        <v>14.0</v>
      </c>
      <c r="G46" s="21">
        <v>1.0</v>
      </c>
      <c r="H46" s="21"/>
      <c r="I46" s="21">
        <v>2.0</v>
      </c>
      <c r="J46" s="21"/>
      <c r="K46" s="21">
        <v>1.0</v>
      </c>
      <c r="L46" s="21">
        <v>1.0</v>
      </c>
      <c r="M46" s="21"/>
      <c r="N46" s="21">
        <v>6.0</v>
      </c>
      <c r="O46" s="21">
        <v>2.0</v>
      </c>
      <c r="P46" s="16"/>
      <c r="Q46" s="16"/>
      <c r="R46" s="16">
        <v>2.0</v>
      </c>
      <c r="S46" s="57"/>
      <c r="T46" s="57"/>
      <c r="U46" s="57"/>
      <c r="V46" s="71">
        <v>1.0</v>
      </c>
      <c r="W46" s="72">
        <v>4.0</v>
      </c>
      <c r="X46" s="72"/>
      <c r="Y46" s="72">
        <v>1.0</v>
      </c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6"/>
      <c r="Q47" s="16"/>
      <c r="R47" s="16"/>
      <c r="S47" s="57"/>
      <c r="T47" s="57"/>
      <c r="U47" s="57"/>
      <c r="V47" s="71"/>
      <c r="W47" s="72"/>
      <c r="X47" s="72"/>
      <c r="Y47" s="72"/>
    </row>
    <row r="48" ht="14.25" customHeight="1">
      <c r="A48" s="4" t="s">
        <v>14</v>
      </c>
      <c r="B48" s="4">
        <f t="shared" ref="B48:Y48" si="5">SUM(B21:B47)</f>
        <v>46</v>
      </c>
      <c r="C48" s="4">
        <f t="shared" si="5"/>
        <v>4</v>
      </c>
      <c r="D48" s="4">
        <f t="shared" si="5"/>
        <v>10</v>
      </c>
      <c r="E48" s="4">
        <f t="shared" si="5"/>
        <v>5</v>
      </c>
      <c r="F48" s="4">
        <f t="shared" si="5"/>
        <v>31</v>
      </c>
      <c r="G48" s="4">
        <f t="shared" si="5"/>
        <v>6</v>
      </c>
      <c r="H48" s="4">
        <f t="shared" si="5"/>
        <v>0</v>
      </c>
      <c r="I48" s="4">
        <f t="shared" si="5"/>
        <v>5</v>
      </c>
      <c r="J48" s="4">
        <f t="shared" si="5"/>
        <v>0</v>
      </c>
      <c r="K48" s="4">
        <f t="shared" si="5"/>
        <v>1</v>
      </c>
      <c r="L48" s="4">
        <f t="shared" si="5"/>
        <v>1</v>
      </c>
      <c r="M48" s="4">
        <f t="shared" si="5"/>
        <v>0</v>
      </c>
      <c r="N48" s="4">
        <f t="shared" si="5"/>
        <v>6</v>
      </c>
      <c r="O48" s="4">
        <f t="shared" si="5"/>
        <v>3</v>
      </c>
      <c r="P48" s="4">
        <f t="shared" si="5"/>
        <v>3</v>
      </c>
      <c r="Q48" s="4">
        <f t="shared" si="5"/>
        <v>0</v>
      </c>
      <c r="R48" s="4">
        <f t="shared" si="5"/>
        <v>2</v>
      </c>
      <c r="S48" s="4">
        <f t="shared" si="5"/>
        <v>0</v>
      </c>
      <c r="T48" s="4">
        <f t="shared" si="5"/>
        <v>0</v>
      </c>
      <c r="U48" s="4">
        <f t="shared" si="5"/>
        <v>0</v>
      </c>
      <c r="V48" s="23">
        <f t="shared" si="5"/>
        <v>1</v>
      </c>
      <c r="W48" s="23">
        <f t="shared" si="5"/>
        <v>5</v>
      </c>
      <c r="X48" s="23">
        <f t="shared" si="5"/>
        <v>0</v>
      </c>
      <c r="Y48" s="23">
        <f t="shared" si="5"/>
        <v>1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B49" s="13">
        <f>SUM(B48:X48)</f>
        <v>129</v>
      </c>
    </row>
    <row r="50" ht="14.25" customHeight="1">
      <c r="A50" s="13" t="s">
        <v>165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A20:Y20"/>
  </mergeCells>
  <printOptions/>
  <pageMargins bottom="0.787401575" footer="0.0" header="0.0" left="0.511811024" right="0.511811024" top="0.7874015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2.57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135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27" t="s">
        <v>21</v>
      </c>
      <c r="B3" s="8"/>
      <c r="C3" s="8">
        <v>8.0</v>
      </c>
      <c r="D3" s="8"/>
      <c r="E3" s="8"/>
      <c r="F3" s="8"/>
      <c r="G3" s="8"/>
      <c r="H3" s="8"/>
      <c r="I3" s="8"/>
      <c r="J3" s="8"/>
      <c r="K3" s="8"/>
      <c r="L3" s="8"/>
      <c r="M3" s="24"/>
      <c r="N3" s="72"/>
      <c r="O3" s="42"/>
      <c r="P3" s="8"/>
      <c r="Q3" s="8"/>
      <c r="R3" s="8">
        <v>1.0</v>
      </c>
      <c r="S3" s="9">
        <f t="shared" ref="S3:S12" si="1">SUM(B3:R3)</f>
        <v>9</v>
      </c>
      <c r="T3" s="10">
        <f t="shared" ref="T3:T13" si="2">S3/$S$13</f>
        <v>0.08411214953</v>
      </c>
      <c r="U3" s="47"/>
      <c r="V3" s="38" t="s">
        <v>116</v>
      </c>
      <c r="W3" s="48">
        <f>SUM(C13:M13)+O13+Q13+R13</f>
        <v>97</v>
      </c>
    </row>
    <row r="4" ht="15.75" customHeight="1">
      <c r="A4" s="7" t="s">
        <v>28</v>
      </c>
      <c r="B4" s="8"/>
      <c r="C4" s="8">
        <v>2.0</v>
      </c>
      <c r="E4" s="8">
        <v>3.0</v>
      </c>
      <c r="F4" s="8"/>
      <c r="G4" s="8"/>
      <c r="H4" s="8"/>
      <c r="I4" s="8"/>
      <c r="J4" s="8"/>
      <c r="K4" s="8"/>
      <c r="L4" s="8"/>
      <c r="M4" s="24"/>
      <c r="N4" s="56"/>
      <c r="O4" s="42"/>
      <c r="P4" s="8"/>
      <c r="Q4" s="8"/>
      <c r="R4" s="8"/>
      <c r="S4" s="9">
        <f t="shared" si="1"/>
        <v>5</v>
      </c>
      <c r="T4" s="10">
        <f t="shared" si="2"/>
        <v>0.04672897196</v>
      </c>
      <c r="U4" s="47"/>
      <c r="V4" s="38" t="s">
        <v>129</v>
      </c>
      <c r="W4" s="48">
        <f>N13+P13</f>
        <v>1</v>
      </c>
    </row>
    <row r="5" ht="14.25" customHeight="1">
      <c r="A5" s="7" t="s">
        <v>125</v>
      </c>
      <c r="B5" s="8"/>
      <c r="C5" s="8">
        <v>7.0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/>
      <c r="Q5" s="8"/>
      <c r="R5" s="8"/>
      <c r="S5" s="9">
        <f t="shared" si="1"/>
        <v>7</v>
      </c>
      <c r="T5" s="10">
        <f t="shared" si="2"/>
        <v>0.06542056075</v>
      </c>
      <c r="U5" s="47"/>
      <c r="V5" s="38" t="s">
        <v>136</v>
      </c>
      <c r="W5" s="48">
        <f>B13</f>
        <v>9</v>
      </c>
    </row>
    <row r="6" ht="14.25" customHeight="1">
      <c r="A6" s="7" t="s">
        <v>118</v>
      </c>
      <c r="B6" s="8">
        <v>9.0</v>
      </c>
      <c r="C6" s="8">
        <v>9.0</v>
      </c>
      <c r="D6" s="8"/>
      <c r="E6" s="8"/>
      <c r="F6" s="8"/>
      <c r="G6" s="8"/>
      <c r="H6" s="8"/>
      <c r="I6" s="8"/>
      <c r="J6" s="8"/>
      <c r="K6" s="8"/>
      <c r="L6" s="8"/>
      <c r="M6" s="24"/>
      <c r="N6" s="56"/>
      <c r="O6" s="42"/>
      <c r="P6" s="8">
        <v>1.0</v>
      </c>
      <c r="Q6" s="8">
        <v>2.0</v>
      </c>
      <c r="R6" s="8"/>
      <c r="S6" s="9">
        <f t="shared" si="1"/>
        <v>21</v>
      </c>
      <c r="T6" s="10">
        <f t="shared" si="2"/>
        <v>0.1962616822</v>
      </c>
      <c r="U6" s="47"/>
      <c r="W6" s="58">
        <f>SUM(W3:W5)</f>
        <v>107</v>
      </c>
    </row>
    <row r="7" ht="14.25" customHeight="1">
      <c r="A7" s="27" t="s">
        <v>26</v>
      </c>
      <c r="B7" s="8"/>
      <c r="C7" s="8">
        <v>14.0</v>
      </c>
      <c r="D7" s="8"/>
      <c r="E7" s="8">
        <v>2.0</v>
      </c>
      <c r="F7" s="8"/>
      <c r="G7" s="8"/>
      <c r="H7" s="8"/>
      <c r="I7" s="8"/>
      <c r="J7" s="8"/>
      <c r="K7" s="8"/>
      <c r="L7" s="8"/>
      <c r="M7" s="24"/>
      <c r="N7" s="57"/>
      <c r="O7" s="42"/>
      <c r="P7" s="8"/>
      <c r="Q7" s="8"/>
      <c r="R7" s="8"/>
      <c r="S7" s="9">
        <f t="shared" si="1"/>
        <v>16</v>
      </c>
      <c r="T7" s="10">
        <f t="shared" si="2"/>
        <v>0.1495327103</v>
      </c>
      <c r="U7" s="47"/>
    </row>
    <row r="8" ht="14.25" customHeight="1">
      <c r="A8" s="7" t="s">
        <v>29</v>
      </c>
      <c r="B8" s="8"/>
      <c r="C8" s="8">
        <v>1.0</v>
      </c>
      <c r="D8" s="8"/>
      <c r="E8" s="8"/>
      <c r="F8" s="8"/>
      <c r="G8" s="8"/>
      <c r="H8" s="8"/>
      <c r="I8" s="8"/>
      <c r="J8" s="8"/>
      <c r="K8" s="8"/>
      <c r="L8" s="8"/>
      <c r="M8" s="24"/>
      <c r="N8" s="59"/>
      <c r="O8" s="42"/>
      <c r="P8" s="8"/>
      <c r="Q8" s="8"/>
      <c r="R8" s="8"/>
      <c r="S8" s="9">
        <f t="shared" si="1"/>
        <v>1</v>
      </c>
      <c r="T8" s="10">
        <f t="shared" si="2"/>
        <v>0.009345794393</v>
      </c>
      <c r="U8" s="47"/>
    </row>
    <row r="9" ht="14.25" customHeight="1">
      <c r="A9" s="7" t="s">
        <v>163</v>
      </c>
      <c r="B9" s="40"/>
      <c r="C9" s="40">
        <v>19.0</v>
      </c>
      <c r="D9" s="40"/>
      <c r="E9" s="40"/>
      <c r="F9" s="40"/>
      <c r="G9" s="40"/>
      <c r="H9" s="40"/>
      <c r="I9" s="40"/>
      <c r="J9" s="40"/>
      <c r="K9" s="40"/>
      <c r="L9" s="40"/>
      <c r="M9" s="74"/>
      <c r="N9" s="59"/>
      <c r="O9" s="64"/>
      <c r="P9" s="60"/>
      <c r="Q9" s="40"/>
      <c r="R9" s="40"/>
      <c r="S9" s="75">
        <f t="shared" si="1"/>
        <v>19</v>
      </c>
      <c r="T9" s="10">
        <f t="shared" si="2"/>
        <v>0.1775700935</v>
      </c>
      <c r="U9" s="47"/>
    </row>
    <row r="10" ht="14.25" customHeight="1">
      <c r="A10" s="76" t="s">
        <v>156</v>
      </c>
      <c r="B10" s="8"/>
      <c r="C10" s="8">
        <v>5.0</v>
      </c>
      <c r="D10" s="8"/>
      <c r="E10" s="8"/>
      <c r="F10" s="8"/>
      <c r="G10" s="8"/>
      <c r="H10" s="8"/>
      <c r="I10" s="8">
        <v>1.0</v>
      </c>
      <c r="J10" s="8"/>
      <c r="K10" s="8"/>
      <c r="L10" s="8">
        <v>4.0</v>
      </c>
      <c r="M10" s="8"/>
      <c r="N10" s="56"/>
      <c r="O10" s="8"/>
      <c r="P10" s="8"/>
      <c r="Q10" s="8"/>
      <c r="R10" s="8"/>
      <c r="S10" s="75">
        <f t="shared" si="1"/>
        <v>10</v>
      </c>
      <c r="T10" s="10">
        <f t="shared" si="2"/>
        <v>0.09345794393</v>
      </c>
      <c r="U10" s="47"/>
    </row>
    <row r="11" ht="14.25" customHeight="1">
      <c r="A11" s="76" t="s">
        <v>17</v>
      </c>
      <c r="B11" s="8"/>
      <c r="C11" s="8">
        <v>18.0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56"/>
      <c r="O11" s="8">
        <v>1.0</v>
      </c>
      <c r="P11" s="8"/>
      <c r="Q11" s="8"/>
      <c r="R11" s="8"/>
      <c r="S11" s="75">
        <f t="shared" si="1"/>
        <v>19</v>
      </c>
      <c r="T11" s="10">
        <f t="shared" si="2"/>
        <v>0.1775700935</v>
      </c>
      <c r="U11" s="47"/>
    </row>
    <row r="12" ht="14.25" customHeight="1">
      <c r="A12" s="28" t="s">
        <v>19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9"/>
      <c r="N12" s="78"/>
      <c r="O12" s="78"/>
      <c r="P12" s="80"/>
      <c r="Q12" s="78"/>
      <c r="R12" s="79"/>
      <c r="S12" s="81">
        <f t="shared" si="1"/>
        <v>0</v>
      </c>
      <c r="T12" s="82">
        <f t="shared" si="2"/>
        <v>0</v>
      </c>
      <c r="U12" s="47"/>
    </row>
    <row r="13" ht="14.25" customHeight="1">
      <c r="A13" s="4" t="s">
        <v>34</v>
      </c>
      <c r="B13" s="11">
        <f t="shared" ref="B13:S13" si="3">SUM(B3:B12)</f>
        <v>9</v>
      </c>
      <c r="C13" s="11">
        <f t="shared" si="3"/>
        <v>83</v>
      </c>
      <c r="D13" s="11">
        <f t="shared" si="3"/>
        <v>0</v>
      </c>
      <c r="E13" s="11">
        <f t="shared" si="3"/>
        <v>5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1</v>
      </c>
      <c r="J13" s="11">
        <f t="shared" si="3"/>
        <v>0</v>
      </c>
      <c r="K13" s="11">
        <f t="shared" si="3"/>
        <v>0</v>
      </c>
      <c r="L13" s="11">
        <f t="shared" si="3"/>
        <v>4</v>
      </c>
      <c r="M13" s="5">
        <f t="shared" si="3"/>
        <v>0</v>
      </c>
      <c r="N13" s="11">
        <f t="shared" si="3"/>
        <v>0</v>
      </c>
      <c r="O13" s="11">
        <f t="shared" si="3"/>
        <v>1</v>
      </c>
      <c r="P13" s="63">
        <f t="shared" si="3"/>
        <v>1</v>
      </c>
      <c r="Q13" s="11">
        <f t="shared" si="3"/>
        <v>2</v>
      </c>
      <c r="R13" s="11">
        <f t="shared" si="3"/>
        <v>1</v>
      </c>
      <c r="S13" s="83">
        <f t="shared" si="3"/>
        <v>107</v>
      </c>
      <c r="T13" s="6">
        <f t="shared" si="2"/>
        <v>1</v>
      </c>
      <c r="U13" s="47"/>
    </row>
    <row r="14" ht="14.25" customHeight="1">
      <c r="U14" s="47"/>
    </row>
    <row r="15" ht="14.25" customHeight="1"/>
    <row r="16" ht="14.25" customHeight="1">
      <c r="U16" s="50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4" t="s">
        <v>35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39</v>
      </c>
      <c r="G19" s="15" t="s">
        <v>40</v>
      </c>
      <c r="H19" s="4" t="s">
        <v>41</v>
      </c>
      <c r="I19" s="15" t="s">
        <v>99</v>
      </c>
      <c r="J19" s="15" t="s">
        <v>43</v>
      </c>
      <c r="K19" s="15" t="s">
        <v>44</v>
      </c>
      <c r="L19" s="15" t="s">
        <v>45</v>
      </c>
      <c r="M19" s="15" t="s">
        <v>46</v>
      </c>
      <c r="N19" s="15" t="s">
        <v>117</v>
      </c>
      <c r="O19" s="15" t="s">
        <v>145</v>
      </c>
      <c r="P19" s="15" t="s">
        <v>146</v>
      </c>
      <c r="Q19" s="4" t="s">
        <v>147</v>
      </c>
      <c r="R19" s="66" t="s">
        <v>148</v>
      </c>
      <c r="S19" s="66" t="s">
        <v>149</v>
      </c>
      <c r="T19" s="66" t="s">
        <v>150</v>
      </c>
      <c r="U19" s="70" t="s">
        <v>152</v>
      </c>
      <c r="V19" s="66" t="s">
        <v>153</v>
      </c>
      <c r="W19" s="66" t="s">
        <v>157</v>
      </c>
      <c r="X19" s="66" t="s">
        <v>164</v>
      </c>
      <c r="Y19" s="66" t="s">
        <v>166</v>
      </c>
      <c r="Z19" s="66" t="s">
        <v>167</v>
      </c>
    </row>
    <row r="20" ht="14.25" customHeight="1">
      <c r="A20" s="16" t="s">
        <v>14</v>
      </c>
      <c r="B20" s="17">
        <f t="shared" ref="B20:Z20" si="4">B49</f>
        <v>9</v>
      </c>
      <c r="C20" s="17">
        <f t="shared" si="4"/>
        <v>6</v>
      </c>
      <c r="D20" s="17">
        <f t="shared" si="4"/>
        <v>16</v>
      </c>
      <c r="E20" s="17">
        <f t="shared" si="4"/>
        <v>29</v>
      </c>
      <c r="F20" s="17">
        <f t="shared" si="4"/>
        <v>15</v>
      </c>
      <c r="G20" s="25">
        <f t="shared" si="4"/>
        <v>0</v>
      </c>
      <c r="H20" s="17">
        <f t="shared" si="4"/>
        <v>7</v>
      </c>
      <c r="I20" s="17">
        <f t="shared" si="4"/>
        <v>1</v>
      </c>
      <c r="J20" s="25">
        <f t="shared" si="4"/>
        <v>0</v>
      </c>
      <c r="K20" s="25">
        <f t="shared" si="4"/>
        <v>4</v>
      </c>
      <c r="L20" s="25">
        <f t="shared" si="4"/>
        <v>1</v>
      </c>
      <c r="M20" s="25">
        <f t="shared" si="4"/>
        <v>0</v>
      </c>
      <c r="N20" s="25">
        <f t="shared" si="4"/>
        <v>1</v>
      </c>
      <c r="O20" s="17">
        <f t="shared" si="4"/>
        <v>3</v>
      </c>
      <c r="P20" s="17">
        <f t="shared" si="4"/>
        <v>0</v>
      </c>
      <c r="Q20" s="17">
        <f t="shared" si="4"/>
        <v>1</v>
      </c>
      <c r="R20" s="17">
        <f t="shared" si="4"/>
        <v>1</v>
      </c>
      <c r="S20" s="17">
        <f t="shared" si="4"/>
        <v>0</v>
      </c>
      <c r="T20" s="17">
        <f t="shared" si="4"/>
        <v>0</v>
      </c>
      <c r="U20" s="17">
        <f t="shared" si="4"/>
        <v>0</v>
      </c>
      <c r="V20" s="17">
        <f t="shared" si="4"/>
        <v>8</v>
      </c>
      <c r="W20" s="17">
        <f t="shared" si="4"/>
        <v>0</v>
      </c>
      <c r="X20" s="17">
        <f t="shared" si="4"/>
        <v>0</v>
      </c>
      <c r="Y20" s="17">
        <f t="shared" si="4"/>
        <v>1</v>
      </c>
      <c r="Z20" s="17">
        <f t="shared" si="4"/>
        <v>3</v>
      </c>
    </row>
    <row r="21" ht="14.25" customHeight="1">
      <c r="A21" s="86" t="s">
        <v>48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4.2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49</v>
      </c>
      <c r="B23" s="21"/>
      <c r="C23" s="21">
        <v>1.0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76</v>
      </c>
      <c r="B24" s="21"/>
      <c r="C24" s="21"/>
      <c r="D24" s="21"/>
      <c r="E24" s="21"/>
      <c r="F24" s="21">
        <v>1.0</v>
      </c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50</v>
      </c>
      <c r="B26" s="21"/>
      <c r="C26" s="21"/>
      <c r="D26" s="21"/>
      <c r="E26" s="21">
        <v>3.0</v>
      </c>
      <c r="F26" s="21">
        <v>1.0</v>
      </c>
      <c r="G26" s="21"/>
      <c r="H26" s="21">
        <v>1.0</v>
      </c>
      <c r="I26" s="21"/>
      <c r="J26" s="21"/>
      <c r="K26" s="21"/>
      <c r="L26" s="21"/>
      <c r="M26" s="21"/>
      <c r="N26" s="21"/>
      <c r="O26" s="16"/>
      <c r="P26" s="16"/>
      <c r="Q26" s="16">
        <v>1.0</v>
      </c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52</v>
      </c>
      <c r="B28" s="21"/>
      <c r="C28" s="21"/>
      <c r="D28" s="21"/>
      <c r="E28" s="21">
        <v>2.0</v>
      </c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53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54</v>
      </c>
      <c r="B30" s="21"/>
      <c r="C30" s="21"/>
      <c r="D30" s="21"/>
      <c r="E30" s="21">
        <v>1.0</v>
      </c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55</v>
      </c>
      <c r="B31" s="21"/>
      <c r="C31" s="21"/>
      <c r="D31" s="21"/>
      <c r="E31" s="21"/>
      <c r="F31" s="21">
        <v>1.0</v>
      </c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56</v>
      </c>
      <c r="B32" s="21">
        <v>1.0</v>
      </c>
      <c r="C32" s="21"/>
      <c r="D32" s="21">
        <v>1.0</v>
      </c>
      <c r="E32" s="21">
        <v>2.0</v>
      </c>
      <c r="F32" s="21">
        <v>2.0</v>
      </c>
      <c r="G32" s="21"/>
      <c r="H32" s="21"/>
      <c r="I32" s="21"/>
      <c r="J32" s="21"/>
      <c r="K32" s="21">
        <v>1.0</v>
      </c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57</v>
      </c>
      <c r="B33" s="21"/>
      <c r="C33" s="21"/>
      <c r="D33" s="21"/>
      <c r="E33" s="21">
        <v>1.0</v>
      </c>
      <c r="F33" s="21"/>
      <c r="G33" s="21"/>
      <c r="H33" s="21">
        <v>1.0</v>
      </c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59</v>
      </c>
      <c r="B35" s="21"/>
      <c r="C35" s="21"/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>
        <v>1.0</v>
      </c>
      <c r="W35" s="72"/>
      <c r="X35" s="72"/>
      <c r="Y35" s="72"/>
      <c r="Z35" s="72"/>
    </row>
    <row r="36" ht="14.2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62</v>
      </c>
      <c r="B39" s="21"/>
      <c r="C39" s="21"/>
      <c r="D39" s="21">
        <v>1.0</v>
      </c>
      <c r="E39" s="21"/>
      <c r="F39" s="21"/>
      <c r="G39" s="21"/>
      <c r="H39" s="21">
        <v>1.0</v>
      </c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63</v>
      </c>
      <c r="B40" s="21">
        <v>7.0</v>
      </c>
      <c r="C40" s="21"/>
      <c r="D40" s="21"/>
      <c r="E40" s="21">
        <v>3.0</v>
      </c>
      <c r="F40" s="21"/>
      <c r="G40" s="21"/>
      <c r="H40" s="21">
        <v>1.0</v>
      </c>
      <c r="I40" s="21"/>
      <c r="J40" s="21"/>
      <c r="K40" s="21">
        <v>2.0</v>
      </c>
      <c r="L40" s="21"/>
      <c r="M40" s="21"/>
      <c r="N40" s="21"/>
      <c r="O40" s="16"/>
      <c r="P40" s="16"/>
      <c r="Q40" s="16"/>
      <c r="R40" s="57">
        <v>1.0</v>
      </c>
      <c r="S40" s="57"/>
      <c r="T40" s="57"/>
      <c r="U40" s="71"/>
      <c r="V40" s="72"/>
      <c r="W40" s="72"/>
      <c r="X40" s="72"/>
      <c r="Y40" s="72">
        <v>1.0</v>
      </c>
      <c r="Z40" s="72"/>
    </row>
    <row r="41" ht="14.25" customHeight="1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65</v>
      </c>
      <c r="B42" s="21"/>
      <c r="C42" s="21"/>
      <c r="D42" s="21"/>
      <c r="E42" s="21">
        <v>1.0</v>
      </c>
      <c r="F42" s="21">
        <v>2.0</v>
      </c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66</v>
      </c>
      <c r="B44" s="21"/>
      <c r="C44" s="21">
        <v>1.0</v>
      </c>
      <c r="D44" s="21">
        <v>1.0</v>
      </c>
      <c r="E44" s="21">
        <v>1.0</v>
      </c>
      <c r="F44" s="21">
        <v>1.0</v>
      </c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>
        <v>1.0</v>
      </c>
    </row>
    <row r="45" ht="14.25" customHeight="1">
      <c r="A45" s="21" t="s">
        <v>67</v>
      </c>
      <c r="B45" s="21"/>
      <c r="C45" s="21"/>
      <c r="D45" s="21">
        <v>1.0</v>
      </c>
      <c r="E45" s="21">
        <v>6.0</v>
      </c>
      <c r="F45" s="21">
        <v>1.0</v>
      </c>
      <c r="G45" s="21"/>
      <c r="H45" s="21"/>
      <c r="I45" s="21"/>
      <c r="J45" s="21"/>
      <c r="K45" s="21"/>
      <c r="L45" s="21"/>
      <c r="M45" s="21"/>
      <c r="N45" s="21"/>
      <c r="O45" s="16"/>
      <c r="P45" s="16"/>
      <c r="Q45" s="16"/>
      <c r="R45" s="57"/>
      <c r="S45" s="57"/>
      <c r="T45" s="57"/>
      <c r="U45" s="71"/>
      <c r="V45" s="72"/>
      <c r="W45" s="72"/>
      <c r="X45" s="72"/>
      <c r="Y45" s="72"/>
      <c r="Z45" s="72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69</v>
      </c>
      <c r="B47" s="21">
        <v>1.0</v>
      </c>
      <c r="C47" s="21">
        <v>4.0</v>
      </c>
      <c r="D47" s="21">
        <v>10.0</v>
      </c>
      <c r="E47" s="21">
        <v>9.0</v>
      </c>
      <c r="F47" s="21">
        <v>6.0</v>
      </c>
      <c r="G47" s="21"/>
      <c r="H47" s="21">
        <v>3.0</v>
      </c>
      <c r="I47" s="21">
        <v>1.0</v>
      </c>
      <c r="J47" s="21"/>
      <c r="K47" s="21">
        <v>1.0</v>
      </c>
      <c r="L47" s="21">
        <v>1.0</v>
      </c>
      <c r="M47" s="21"/>
      <c r="N47" s="21">
        <v>1.0</v>
      </c>
      <c r="O47" s="16">
        <v>3.0</v>
      </c>
      <c r="P47" s="16"/>
      <c r="Q47" s="16"/>
      <c r="R47" s="57"/>
      <c r="S47" s="57"/>
      <c r="T47" s="57"/>
      <c r="U47" s="71"/>
      <c r="V47" s="72">
        <v>7.0</v>
      </c>
      <c r="W47" s="72"/>
      <c r="X47" s="72"/>
      <c r="Y47" s="72"/>
      <c r="Z47" s="72">
        <v>2.0</v>
      </c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6"/>
      <c r="P48" s="16"/>
      <c r="Q48" s="16"/>
      <c r="R48" s="57"/>
      <c r="S48" s="57"/>
      <c r="T48" s="57"/>
      <c r="U48" s="71"/>
      <c r="V48" s="72"/>
      <c r="W48" s="72"/>
      <c r="X48" s="72"/>
      <c r="Y48" s="72"/>
      <c r="Z48" s="72"/>
    </row>
    <row r="49" ht="14.25" customHeight="1">
      <c r="A49" s="4" t="s">
        <v>14</v>
      </c>
      <c r="B49" s="4">
        <f t="shared" ref="B49:Z49" si="5">SUM(B22:B48)</f>
        <v>9</v>
      </c>
      <c r="C49" s="4">
        <f t="shared" si="5"/>
        <v>6</v>
      </c>
      <c r="D49" s="4">
        <f t="shared" si="5"/>
        <v>16</v>
      </c>
      <c r="E49" s="4">
        <f t="shared" si="5"/>
        <v>29</v>
      </c>
      <c r="F49" s="4">
        <f t="shared" si="5"/>
        <v>15</v>
      </c>
      <c r="G49" s="4">
        <f t="shared" si="5"/>
        <v>0</v>
      </c>
      <c r="H49" s="4">
        <f t="shared" si="5"/>
        <v>7</v>
      </c>
      <c r="I49" s="4">
        <f t="shared" si="5"/>
        <v>1</v>
      </c>
      <c r="J49" s="4">
        <f t="shared" si="5"/>
        <v>0</v>
      </c>
      <c r="K49" s="4">
        <f t="shared" si="5"/>
        <v>4</v>
      </c>
      <c r="L49" s="4">
        <f t="shared" si="5"/>
        <v>1</v>
      </c>
      <c r="M49" s="4">
        <f t="shared" si="5"/>
        <v>0</v>
      </c>
      <c r="N49" s="4">
        <f t="shared" si="5"/>
        <v>1</v>
      </c>
      <c r="O49" s="4">
        <f t="shared" si="5"/>
        <v>3</v>
      </c>
      <c r="P49" s="4">
        <f t="shared" si="5"/>
        <v>0</v>
      </c>
      <c r="Q49" s="4">
        <f t="shared" si="5"/>
        <v>1</v>
      </c>
      <c r="R49" s="4">
        <f t="shared" si="5"/>
        <v>1</v>
      </c>
      <c r="S49" s="4">
        <f t="shared" si="5"/>
        <v>0</v>
      </c>
      <c r="T49" s="4">
        <f t="shared" si="5"/>
        <v>0</v>
      </c>
      <c r="U49" s="23">
        <f t="shared" si="5"/>
        <v>0</v>
      </c>
      <c r="V49" s="23">
        <f t="shared" si="5"/>
        <v>8</v>
      </c>
      <c r="W49" s="23">
        <f t="shared" si="5"/>
        <v>0</v>
      </c>
      <c r="X49" s="23">
        <f t="shared" si="5"/>
        <v>0</v>
      </c>
      <c r="Y49" s="23">
        <f t="shared" si="5"/>
        <v>1</v>
      </c>
      <c r="Z49" s="23">
        <f t="shared" si="5"/>
        <v>3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AA50" s="13">
        <f>SUM(B49:Z49)</f>
        <v>106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S1"/>
  </mergeCells>
  <printOptions/>
  <pageMargins bottom="0.787401575" footer="0.0" header="0.0" left="0.511811024" right="0.511811024" top="0.7874015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2.57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135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2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4"/>
      <c r="N3" s="72"/>
      <c r="O3" s="42"/>
      <c r="P3" s="8"/>
      <c r="Q3" s="8"/>
      <c r="R3" s="8"/>
      <c r="S3" s="9">
        <f t="shared" ref="S3:S13" si="1">SUM(B3:R3)</f>
        <v>0</v>
      </c>
      <c r="T3" s="10">
        <f t="shared" ref="T3:T14" si="2">S3/$S$14</f>
        <v>0</v>
      </c>
      <c r="U3" s="47"/>
      <c r="V3" s="38" t="s">
        <v>116</v>
      </c>
      <c r="W3" s="48">
        <f>SUM(C14:M14)+O14+Q14+R14</f>
        <v>89</v>
      </c>
    </row>
    <row r="4" ht="15.75" customHeight="1">
      <c r="A4" s="7" t="s">
        <v>17</v>
      </c>
      <c r="B4" s="8"/>
      <c r="C4" s="8">
        <v>13.0</v>
      </c>
      <c r="E4" s="8"/>
      <c r="F4" s="8"/>
      <c r="G4" s="8"/>
      <c r="H4" s="8"/>
      <c r="I4" s="8"/>
      <c r="J4" s="8"/>
      <c r="K4" s="8"/>
      <c r="L4" s="8"/>
      <c r="M4" s="24"/>
      <c r="N4" s="56"/>
      <c r="O4" s="42"/>
      <c r="P4" s="8"/>
      <c r="Q4" s="8"/>
      <c r="R4" s="8"/>
      <c r="S4" s="9">
        <f t="shared" si="1"/>
        <v>13</v>
      </c>
      <c r="T4" s="10">
        <f t="shared" si="2"/>
        <v>0.1238095238</v>
      </c>
      <c r="U4" s="47"/>
      <c r="V4" s="38" t="s">
        <v>129</v>
      </c>
      <c r="W4" s="48">
        <f>N14+P14</f>
        <v>10</v>
      </c>
    </row>
    <row r="5" ht="14.25" customHeight="1">
      <c r="A5" s="7" t="s">
        <v>118</v>
      </c>
      <c r="B5" s="8">
        <v>3.0</v>
      </c>
      <c r="C5" s="8">
        <v>9.0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>
        <v>2.0</v>
      </c>
      <c r="Q5" s="8"/>
      <c r="R5" s="8"/>
      <c r="S5" s="9">
        <f t="shared" si="1"/>
        <v>14</v>
      </c>
      <c r="T5" s="10">
        <f t="shared" si="2"/>
        <v>0.1333333333</v>
      </c>
      <c r="U5" s="47"/>
      <c r="V5" s="38" t="s">
        <v>136</v>
      </c>
      <c r="W5" s="48">
        <f>B14</f>
        <v>6</v>
      </c>
    </row>
    <row r="6" ht="14.25" customHeight="1">
      <c r="A6" s="27" t="s">
        <v>26</v>
      </c>
      <c r="B6" s="8"/>
      <c r="C6" s="8">
        <v>3.0</v>
      </c>
      <c r="D6" s="8"/>
      <c r="E6" s="8">
        <v>4.0</v>
      </c>
      <c r="F6" s="8"/>
      <c r="G6" s="8"/>
      <c r="H6" s="8">
        <v>1.0</v>
      </c>
      <c r="I6" s="8"/>
      <c r="J6" s="8"/>
      <c r="K6" s="8"/>
      <c r="L6" s="8"/>
      <c r="M6" s="24"/>
      <c r="N6" s="56"/>
      <c r="O6" s="42"/>
      <c r="P6" s="8"/>
      <c r="Q6" s="8"/>
      <c r="R6" s="8">
        <v>4.0</v>
      </c>
      <c r="S6" s="9">
        <f t="shared" si="1"/>
        <v>12</v>
      </c>
      <c r="T6" s="10">
        <f t="shared" si="2"/>
        <v>0.1142857143</v>
      </c>
      <c r="U6" s="47"/>
      <c r="W6" s="58">
        <f>SUM(W3:W5)</f>
        <v>105</v>
      </c>
    </row>
    <row r="7" ht="14.25" customHeight="1">
      <c r="A7" s="7" t="s">
        <v>28</v>
      </c>
      <c r="B7" s="8"/>
      <c r="C7" s="8">
        <v>6.0</v>
      </c>
      <c r="D7" s="8"/>
      <c r="E7" s="8"/>
      <c r="F7" s="8"/>
      <c r="G7" s="8"/>
      <c r="H7" s="8"/>
      <c r="I7" s="8"/>
      <c r="J7" s="8"/>
      <c r="K7" s="8"/>
      <c r="L7" s="8"/>
      <c r="M7" s="24"/>
      <c r="N7" s="57"/>
      <c r="O7" s="42"/>
      <c r="P7" s="8">
        <v>6.0</v>
      </c>
      <c r="Q7" s="8"/>
      <c r="R7" s="8"/>
      <c r="S7" s="9">
        <f t="shared" si="1"/>
        <v>12</v>
      </c>
      <c r="T7" s="10">
        <f t="shared" si="2"/>
        <v>0.1142857143</v>
      </c>
      <c r="U7" s="47"/>
    </row>
    <row r="8" ht="14.25" customHeight="1">
      <c r="A8" s="7" t="s">
        <v>168</v>
      </c>
      <c r="B8" s="8"/>
      <c r="C8" s="8">
        <v>4.0</v>
      </c>
      <c r="D8" s="8"/>
      <c r="E8" s="8"/>
      <c r="F8" s="8"/>
      <c r="G8" s="8"/>
      <c r="H8" s="8"/>
      <c r="I8" s="8"/>
      <c r="J8" s="8"/>
      <c r="K8" s="8"/>
      <c r="L8" s="8"/>
      <c r="M8" s="24"/>
      <c r="N8" s="88"/>
      <c r="O8" s="42"/>
      <c r="P8" s="8"/>
      <c r="Q8" s="8"/>
      <c r="R8" s="8"/>
      <c r="S8" s="9">
        <f t="shared" si="1"/>
        <v>4</v>
      </c>
      <c r="T8" s="10">
        <f t="shared" si="2"/>
        <v>0.0380952381</v>
      </c>
      <c r="U8" s="47"/>
    </row>
    <row r="9" ht="14.25" customHeight="1">
      <c r="A9" s="7" t="s">
        <v>163</v>
      </c>
      <c r="B9" s="8">
        <v>3.0</v>
      </c>
      <c r="C9" s="8">
        <v>9.0</v>
      </c>
      <c r="D9" s="8"/>
      <c r="E9" s="8"/>
      <c r="F9" s="8"/>
      <c r="G9" s="8"/>
      <c r="H9" s="8"/>
      <c r="I9" s="8"/>
      <c r="J9" s="8"/>
      <c r="K9" s="8"/>
      <c r="L9" s="8"/>
      <c r="M9" s="24"/>
      <c r="N9" s="59"/>
      <c r="O9" s="42"/>
      <c r="P9" s="8">
        <v>2.0</v>
      </c>
      <c r="Q9" s="8"/>
      <c r="R9" s="8"/>
      <c r="S9" s="9">
        <f t="shared" si="1"/>
        <v>14</v>
      </c>
      <c r="T9" s="10">
        <f t="shared" si="2"/>
        <v>0.1333333333</v>
      </c>
      <c r="U9" s="47"/>
    </row>
    <row r="10" ht="14.25" customHeight="1">
      <c r="A10" s="76" t="s">
        <v>29</v>
      </c>
      <c r="B10" s="40"/>
      <c r="C10" s="40">
        <v>13.0</v>
      </c>
      <c r="D10" s="40"/>
      <c r="E10" s="40"/>
      <c r="F10" s="40"/>
      <c r="G10" s="40"/>
      <c r="H10" s="40"/>
      <c r="I10" s="40"/>
      <c r="J10" s="40"/>
      <c r="K10" s="40"/>
      <c r="L10" s="40"/>
      <c r="M10" s="74"/>
      <c r="N10" s="59"/>
      <c r="O10" s="64"/>
      <c r="P10" s="60"/>
      <c r="Q10" s="40"/>
      <c r="R10" s="40"/>
      <c r="S10" s="75">
        <f t="shared" si="1"/>
        <v>13</v>
      </c>
      <c r="T10" s="10">
        <f t="shared" si="2"/>
        <v>0.1238095238</v>
      </c>
      <c r="U10" s="47"/>
    </row>
    <row r="11" ht="14.25" customHeight="1">
      <c r="A11" s="76" t="s">
        <v>156</v>
      </c>
      <c r="B11" s="8"/>
      <c r="C11" s="8">
        <v>5.0</v>
      </c>
      <c r="D11" s="8"/>
      <c r="E11" s="8"/>
      <c r="F11" s="8"/>
      <c r="G11" s="8"/>
      <c r="H11" s="8"/>
      <c r="I11" s="8">
        <v>2.0</v>
      </c>
      <c r="J11" s="8"/>
      <c r="K11" s="8"/>
      <c r="L11" s="8">
        <v>3.0</v>
      </c>
      <c r="M11" s="8"/>
      <c r="N11" s="56"/>
      <c r="O11" s="8"/>
      <c r="P11" s="8"/>
      <c r="Q11" s="8"/>
      <c r="R11" s="8"/>
      <c r="S11" s="75">
        <f t="shared" si="1"/>
        <v>10</v>
      </c>
      <c r="T11" s="10">
        <f t="shared" si="2"/>
        <v>0.09523809524</v>
      </c>
      <c r="U11" s="47"/>
    </row>
    <row r="12" ht="14.25" customHeight="1">
      <c r="A12" s="7" t="s">
        <v>31</v>
      </c>
      <c r="B12" s="8"/>
      <c r="C12" s="8">
        <v>13.0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56"/>
      <c r="O12" s="8"/>
      <c r="P12" s="8"/>
      <c r="Q12" s="8"/>
      <c r="R12" s="8"/>
      <c r="S12" s="75">
        <f t="shared" si="1"/>
        <v>13</v>
      </c>
      <c r="T12" s="10">
        <f t="shared" si="2"/>
        <v>0.1238095238</v>
      </c>
      <c r="U12" s="47"/>
    </row>
    <row r="13" ht="14.25" customHeight="1">
      <c r="A13" s="28" t="s">
        <v>19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9"/>
      <c r="N13" s="78"/>
      <c r="O13" s="78"/>
      <c r="P13" s="80"/>
      <c r="Q13" s="78"/>
      <c r="R13" s="79"/>
      <c r="S13" s="81">
        <f t="shared" si="1"/>
        <v>0</v>
      </c>
      <c r="T13" s="82">
        <f t="shared" si="2"/>
        <v>0</v>
      </c>
      <c r="U13" s="47"/>
    </row>
    <row r="14" ht="14.25" customHeight="1">
      <c r="A14" s="4" t="s">
        <v>34</v>
      </c>
      <c r="B14" s="11">
        <f t="shared" ref="B14:S14" si="3">SUM(B3:B13)</f>
        <v>6</v>
      </c>
      <c r="C14" s="11">
        <f t="shared" si="3"/>
        <v>75</v>
      </c>
      <c r="D14" s="11">
        <f t="shared" si="3"/>
        <v>0</v>
      </c>
      <c r="E14" s="11">
        <f t="shared" si="3"/>
        <v>4</v>
      </c>
      <c r="F14" s="11">
        <f t="shared" si="3"/>
        <v>0</v>
      </c>
      <c r="G14" s="11">
        <f t="shared" si="3"/>
        <v>0</v>
      </c>
      <c r="H14" s="11">
        <f t="shared" si="3"/>
        <v>1</v>
      </c>
      <c r="I14" s="11">
        <f t="shared" si="3"/>
        <v>2</v>
      </c>
      <c r="J14" s="11">
        <f t="shared" si="3"/>
        <v>0</v>
      </c>
      <c r="K14" s="11">
        <f t="shared" si="3"/>
        <v>0</v>
      </c>
      <c r="L14" s="11">
        <f t="shared" si="3"/>
        <v>3</v>
      </c>
      <c r="M14" s="5">
        <f t="shared" si="3"/>
        <v>0</v>
      </c>
      <c r="N14" s="11">
        <f t="shared" si="3"/>
        <v>0</v>
      </c>
      <c r="O14" s="11">
        <f t="shared" si="3"/>
        <v>0</v>
      </c>
      <c r="P14" s="63">
        <f t="shared" si="3"/>
        <v>10</v>
      </c>
      <c r="Q14" s="11">
        <f t="shared" si="3"/>
        <v>0</v>
      </c>
      <c r="R14" s="11">
        <f t="shared" si="3"/>
        <v>4</v>
      </c>
      <c r="S14" s="83">
        <f t="shared" si="3"/>
        <v>105</v>
      </c>
      <c r="T14" s="6">
        <f t="shared" si="2"/>
        <v>1</v>
      </c>
      <c r="U14" s="47"/>
    </row>
    <row r="15" ht="14.25" customHeight="1">
      <c r="U15" s="47"/>
    </row>
    <row r="16" ht="14.25" customHeight="1"/>
    <row r="17" ht="14.25" customHeight="1">
      <c r="U17" s="50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ht="14.25" customHeight="1">
      <c r="A20" s="4" t="s">
        <v>35</v>
      </c>
      <c r="B20" s="4" t="s">
        <v>137</v>
      </c>
      <c r="C20" s="4" t="s">
        <v>36</v>
      </c>
      <c r="D20" s="4" t="s">
        <v>37</v>
      </c>
      <c r="E20" s="4" t="s">
        <v>38</v>
      </c>
      <c r="F20" s="4" t="s">
        <v>39</v>
      </c>
      <c r="G20" s="15" t="s">
        <v>40</v>
      </c>
      <c r="H20" s="4" t="s">
        <v>41</v>
      </c>
      <c r="I20" s="15" t="s">
        <v>99</v>
      </c>
      <c r="J20" s="15" t="s">
        <v>43</v>
      </c>
      <c r="K20" s="15" t="s">
        <v>44</v>
      </c>
      <c r="L20" s="15" t="s">
        <v>45</v>
      </c>
      <c r="M20" s="15" t="s">
        <v>46</v>
      </c>
      <c r="N20" s="15" t="s">
        <v>117</v>
      </c>
      <c r="O20" s="15" t="s">
        <v>145</v>
      </c>
      <c r="P20" s="15" t="s">
        <v>146</v>
      </c>
      <c r="Q20" s="4" t="s">
        <v>147</v>
      </c>
      <c r="R20" s="66" t="s">
        <v>148</v>
      </c>
      <c r="S20" s="66" t="s">
        <v>149</v>
      </c>
      <c r="T20" s="66" t="s">
        <v>150</v>
      </c>
      <c r="U20" s="70" t="s">
        <v>152</v>
      </c>
      <c r="V20" s="66" t="s">
        <v>153</v>
      </c>
      <c r="W20" s="66" t="s">
        <v>157</v>
      </c>
      <c r="X20" s="66" t="s">
        <v>164</v>
      </c>
      <c r="Y20" s="66" t="s">
        <v>166</v>
      </c>
      <c r="Z20" s="66" t="s">
        <v>167</v>
      </c>
    </row>
    <row r="21" ht="14.25" customHeight="1">
      <c r="A21" s="16" t="s">
        <v>14</v>
      </c>
      <c r="B21" s="17">
        <f t="shared" ref="B21:Z21" si="4">B50</f>
        <v>2</v>
      </c>
      <c r="C21" s="17">
        <f t="shared" si="4"/>
        <v>8</v>
      </c>
      <c r="D21" s="17">
        <f t="shared" si="4"/>
        <v>11</v>
      </c>
      <c r="E21" s="17">
        <f t="shared" si="4"/>
        <v>25</v>
      </c>
      <c r="F21" s="17">
        <f t="shared" si="4"/>
        <v>8</v>
      </c>
      <c r="G21" s="25">
        <f t="shared" si="4"/>
        <v>0</v>
      </c>
      <c r="H21" s="17">
        <f t="shared" si="4"/>
        <v>3</v>
      </c>
      <c r="I21" s="17">
        <f t="shared" si="4"/>
        <v>0</v>
      </c>
      <c r="J21" s="25">
        <f t="shared" si="4"/>
        <v>0</v>
      </c>
      <c r="K21" s="25">
        <f t="shared" si="4"/>
        <v>1</v>
      </c>
      <c r="L21" s="25">
        <f t="shared" si="4"/>
        <v>0</v>
      </c>
      <c r="M21" s="25">
        <f t="shared" si="4"/>
        <v>13</v>
      </c>
      <c r="N21" s="25">
        <f t="shared" si="4"/>
        <v>10</v>
      </c>
      <c r="O21" s="17">
        <f t="shared" si="4"/>
        <v>0</v>
      </c>
      <c r="P21" s="17">
        <f t="shared" si="4"/>
        <v>0</v>
      </c>
      <c r="Q21" s="17">
        <f t="shared" si="4"/>
        <v>0</v>
      </c>
      <c r="R21" s="17">
        <f t="shared" si="4"/>
        <v>4</v>
      </c>
      <c r="S21" s="17">
        <f t="shared" si="4"/>
        <v>0</v>
      </c>
      <c r="T21" s="17">
        <f t="shared" si="4"/>
        <v>0</v>
      </c>
      <c r="U21" s="17">
        <f t="shared" si="4"/>
        <v>0</v>
      </c>
      <c r="V21" s="17">
        <f t="shared" si="4"/>
        <v>0</v>
      </c>
      <c r="W21" s="17">
        <f t="shared" si="4"/>
        <v>0</v>
      </c>
      <c r="X21" s="17">
        <f t="shared" si="4"/>
        <v>0</v>
      </c>
      <c r="Y21" s="17">
        <f t="shared" si="4"/>
        <v>0</v>
      </c>
      <c r="Z21" s="17">
        <f t="shared" si="4"/>
        <v>7</v>
      </c>
    </row>
    <row r="22" ht="14.25" customHeight="1">
      <c r="A22" s="18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84"/>
    </row>
    <row r="23" ht="14.25" customHeight="1">
      <c r="A23" s="21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>
        <v>1.0</v>
      </c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77</v>
      </c>
      <c r="B26" s="21"/>
      <c r="C26" s="21"/>
      <c r="D26" s="21"/>
      <c r="E26" s="21"/>
      <c r="F26" s="21">
        <v>1.0</v>
      </c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50</v>
      </c>
      <c r="B27" s="21"/>
      <c r="C27" s="21"/>
      <c r="D27" s="21"/>
      <c r="E27" s="21">
        <v>2.0</v>
      </c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52</v>
      </c>
      <c r="B29" s="21"/>
      <c r="C29" s="21"/>
      <c r="D29" s="21"/>
      <c r="E29" s="21"/>
      <c r="F29" s="21">
        <v>1.0</v>
      </c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53</v>
      </c>
      <c r="B30" s="21"/>
      <c r="C30" s="21"/>
      <c r="D30" s="21">
        <v>1.0</v>
      </c>
      <c r="E30" s="21"/>
      <c r="F30" s="21">
        <v>1.0</v>
      </c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55</v>
      </c>
      <c r="B32" s="21"/>
      <c r="C32" s="21"/>
      <c r="D32" s="21"/>
      <c r="E32" s="21"/>
      <c r="F32" s="21">
        <v>1.0</v>
      </c>
      <c r="G32" s="21"/>
      <c r="H32" s="21"/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56</v>
      </c>
      <c r="B33" s="21"/>
      <c r="C33" s="21"/>
      <c r="D33" s="21">
        <v>1.0</v>
      </c>
      <c r="E33" s="21">
        <v>1.0</v>
      </c>
      <c r="F33" s="21"/>
      <c r="G33" s="21"/>
      <c r="H33" s="21">
        <v>1.0</v>
      </c>
      <c r="I33" s="21"/>
      <c r="J33" s="21"/>
      <c r="K33" s="21"/>
      <c r="L33" s="21"/>
      <c r="M33" s="21"/>
      <c r="N33" s="21">
        <v>1.0</v>
      </c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57</v>
      </c>
      <c r="B34" s="21"/>
      <c r="C34" s="21">
        <v>1.0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58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59</v>
      </c>
      <c r="B36" s="21"/>
      <c r="C36" s="21"/>
      <c r="D36" s="21"/>
      <c r="E36" s="21"/>
      <c r="F36" s="21"/>
      <c r="G36" s="21"/>
      <c r="H36" s="21">
        <v>1.0</v>
      </c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61</v>
      </c>
      <c r="B38" s="21"/>
      <c r="C38" s="21"/>
      <c r="D38" s="21"/>
      <c r="E38" s="21">
        <v>1.0</v>
      </c>
      <c r="F38" s="21"/>
      <c r="G38" s="21"/>
      <c r="H38" s="21"/>
      <c r="I38" s="21"/>
      <c r="J38" s="21"/>
      <c r="K38" s="21"/>
      <c r="L38" s="21"/>
      <c r="M38" s="21"/>
      <c r="N38" s="21">
        <v>1.0</v>
      </c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78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62</v>
      </c>
      <c r="B40" s="21"/>
      <c r="C40" s="21">
        <v>1.0</v>
      </c>
      <c r="D40" s="21">
        <v>1.0</v>
      </c>
      <c r="E40" s="21">
        <v>1.0</v>
      </c>
      <c r="F40" s="21">
        <v>1.0</v>
      </c>
      <c r="G40" s="21"/>
      <c r="H40" s="21">
        <v>1.0</v>
      </c>
      <c r="I40" s="21"/>
      <c r="J40" s="21"/>
      <c r="K40" s="21"/>
      <c r="L40" s="21"/>
      <c r="M40" s="21"/>
      <c r="N40" s="21">
        <v>1.0</v>
      </c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63</v>
      </c>
      <c r="B41" s="21">
        <v>1.0</v>
      </c>
      <c r="C41" s="21"/>
      <c r="D41" s="21"/>
      <c r="E41" s="21">
        <v>7.0</v>
      </c>
      <c r="F41" s="21">
        <v>1.0</v>
      </c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66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>
        <v>1.0</v>
      </c>
      <c r="N45" s="21"/>
      <c r="O45" s="16"/>
      <c r="P45" s="16"/>
      <c r="Q45" s="16"/>
      <c r="R45" s="57"/>
      <c r="S45" s="57"/>
      <c r="T45" s="57"/>
      <c r="U45" s="71"/>
      <c r="V45" s="72"/>
      <c r="W45" s="72"/>
      <c r="X45" s="72"/>
      <c r="Y45" s="72"/>
      <c r="Z45" s="72">
        <v>1.0</v>
      </c>
    </row>
    <row r="46" ht="14.25" customHeight="1">
      <c r="A46" s="21" t="s">
        <v>67</v>
      </c>
      <c r="B46" s="21"/>
      <c r="C46" s="21"/>
      <c r="D46" s="21">
        <v>1.0</v>
      </c>
      <c r="E46" s="21">
        <v>4.0</v>
      </c>
      <c r="F46" s="21"/>
      <c r="G46" s="21"/>
      <c r="H46" s="21"/>
      <c r="I46" s="21"/>
      <c r="J46" s="21"/>
      <c r="K46" s="21">
        <v>1.0</v>
      </c>
      <c r="L46" s="21"/>
      <c r="M46" s="21"/>
      <c r="N46" s="21">
        <v>1.0</v>
      </c>
      <c r="O46" s="16"/>
      <c r="P46" s="16"/>
      <c r="Q46" s="16"/>
      <c r="R46" s="57">
        <v>1.0</v>
      </c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68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16"/>
      <c r="P47" s="16"/>
      <c r="Q47" s="16"/>
      <c r="R47" s="57"/>
      <c r="S47" s="57"/>
      <c r="T47" s="57"/>
      <c r="U47" s="71"/>
      <c r="V47" s="72"/>
      <c r="W47" s="72"/>
      <c r="X47" s="72"/>
      <c r="Y47" s="72"/>
      <c r="Z47" s="72"/>
    </row>
    <row r="48" ht="14.25" customHeight="1">
      <c r="A48" s="21" t="s">
        <v>69</v>
      </c>
      <c r="B48" s="21">
        <v>1.0</v>
      </c>
      <c r="C48" s="21">
        <v>6.0</v>
      </c>
      <c r="D48" s="21">
        <v>7.0</v>
      </c>
      <c r="E48" s="21">
        <v>9.0</v>
      </c>
      <c r="F48" s="21">
        <v>2.0</v>
      </c>
      <c r="G48" s="21"/>
      <c r="H48" s="21"/>
      <c r="I48" s="21"/>
      <c r="J48" s="21"/>
      <c r="K48" s="21"/>
      <c r="L48" s="21"/>
      <c r="M48" s="21">
        <v>12.0</v>
      </c>
      <c r="N48" s="21">
        <v>5.0</v>
      </c>
      <c r="O48" s="16"/>
      <c r="P48" s="16"/>
      <c r="Q48" s="16"/>
      <c r="R48" s="57">
        <v>3.0</v>
      </c>
      <c r="S48" s="57"/>
      <c r="T48" s="57"/>
      <c r="U48" s="71"/>
      <c r="V48" s="72"/>
      <c r="W48" s="72"/>
      <c r="X48" s="72"/>
      <c r="Y48" s="72"/>
      <c r="Z48" s="72">
        <v>6.0</v>
      </c>
    </row>
    <row r="49" ht="14.25" customHeight="1">
      <c r="A49" s="21" t="s">
        <v>80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16"/>
      <c r="P49" s="16"/>
      <c r="Q49" s="16"/>
      <c r="R49" s="57"/>
      <c r="S49" s="57"/>
      <c r="T49" s="57"/>
      <c r="U49" s="71"/>
      <c r="V49" s="72"/>
      <c r="W49" s="72"/>
      <c r="X49" s="72"/>
      <c r="Y49" s="72"/>
      <c r="Z49" s="72"/>
    </row>
    <row r="50" ht="14.25" customHeight="1">
      <c r="A50" s="4" t="s">
        <v>14</v>
      </c>
      <c r="B50" s="4">
        <f t="shared" ref="B50:Z50" si="5">SUM(B23:B49)</f>
        <v>2</v>
      </c>
      <c r="C50" s="4">
        <f t="shared" si="5"/>
        <v>8</v>
      </c>
      <c r="D50" s="4">
        <f t="shared" si="5"/>
        <v>11</v>
      </c>
      <c r="E50" s="4">
        <f t="shared" si="5"/>
        <v>25</v>
      </c>
      <c r="F50" s="4">
        <f t="shared" si="5"/>
        <v>8</v>
      </c>
      <c r="G50" s="4">
        <f t="shared" si="5"/>
        <v>0</v>
      </c>
      <c r="H50" s="4">
        <f t="shared" si="5"/>
        <v>3</v>
      </c>
      <c r="I50" s="4">
        <f t="shared" si="5"/>
        <v>0</v>
      </c>
      <c r="J50" s="4">
        <f t="shared" si="5"/>
        <v>0</v>
      </c>
      <c r="K50" s="4">
        <f t="shared" si="5"/>
        <v>1</v>
      </c>
      <c r="L50" s="4">
        <f t="shared" si="5"/>
        <v>0</v>
      </c>
      <c r="M50" s="4">
        <f t="shared" si="5"/>
        <v>13</v>
      </c>
      <c r="N50" s="4">
        <f t="shared" si="5"/>
        <v>10</v>
      </c>
      <c r="O50" s="4">
        <f t="shared" si="5"/>
        <v>0</v>
      </c>
      <c r="P50" s="4">
        <f t="shared" si="5"/>
        <v>0</v>
      </c>
      <c r="Q50" s="4">
        <f t="shared" si="5"/>
        <v>0</v>
      </c>
      <c r="R50" s="4">
        <f t="shared" si="5"/>
        <v>4</v>
      </c>
      <c r="S50" s="4">
        <f t="shared" si="5"/>
        <v>0</v>
      </c>
      <c r="T50" s="4">
        <f t="shared" si="5"/>
        <v>0</v>
      </c>
      <c r="U50" s="23">
        <f t="shared" si="5"/>
        <v>0</v>
      </c>
      <c r="V50" s="23">
        <f t="shared" si="5"/>
        <v>0</v>
      </c>
      <c r="W50" s="23">
        <f t="shared" si="5"/>
        <v>0</v>
      </c>
      <c r="X50" s="23">
        <f t="shared" si="5"/>
        <v>0</v>
      </c>
      <c r="Y50" s="23">
        <f t="shared" si="5"/>
        <v>0</v>
      </c>
      <c r="Z50" s="23">
        <f t="shared" si="5"/>
        <v>7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AA51" s="13">
        <f>SUM(B50:Z50)</f>
        <v>92</v>
      </c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2:Z22"/>
  </mergeCells>
  <printOptions/>
  <pageMargins bottom="0.787401575" footer="0.0" header="0.0" left="0.511811024" right="0.511811024" top="0.7874015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2.57"/>
    <col customWidth="1" min="22" max="22" width="10.29"/>
    <col customWidth="1" min="23" max="23" width="13.71"/>
    <col customWidth="1" min="24" max="24" width="8.71"/>
    <col customWidth="1" min="25" max="25" width="12.86"/>
    <col customWidth="1" min="26" max="28" width="8.71"/>
  </cols>
  <sheetData>
    <row r="1" ht="14.2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135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2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4"/>
      <c r="N3" s="72"/>
      <c r="O3" s="42"/>
      <c r="P3" s="8"/>
      <c r="Q3" s="8"/>
      <c r="R3" s="8">
        <v>3.0</v>
      </c>
      <c r="S3" s="9">
        <f t="shared" ref="S3:S12" si="1">SUM(B3:R3)</f>
        <v>3</v>
      </c>
      <c r="T3" s="10">
        <f t="shared" ref="T3:T13" si="2">S3/$S$13</f>
        <v>0.03370786517</v>
      </c>
      <c r="U3" s="47"/>
      <c r="V3" s="38" t="s">
        <v>116</v>
      </c>
      <c r="W3" s="48">
        <f>SUM(C13:M13)+O13+Q13+R13+N13</f>
        <v>81</v>
      </c>
    </row>
    <row r="4" ht="15.75" customHeight="1">
      <c r="A4" s="7" t="s">
        <v>17</v>
      </c>
      <c r="B4" s="8"/>
      <c r="C4" s="8">
        <v>10.0</v>
      </c>
      <c r="E4" s="8"/>
      <c r="F4" s="8"/>
      <c r="G4" s="8"/>
      <c r="H4" s="8"/>
      <c r="I4" s="8"/>
      <c r="J4" s="8"/>
      <c r="K4" s="8"/>
      <c r="L4" s="8"/>
      <c r="M4" s="24"/>
      <c r="N4" s="57">
        <v>1.0</v>
      </c>
      <c r="O4" s="42"/>
      <c r="P4" s="8"/>
      <c r="Q4" s="8"/>
      <c r="R4" s="8"/>
      <c r="S4" s="9">
        <f t="shared" si="1"/>
        <v>11</v>
      </c>
      <c r="T4" s="10">
        <f t="shared" si="2"/>
        <v>0.1235955056</v>
      </c>
      <c r="U4" s="47"/>
      <c r="V4" s="38" t="s">
        <v>129</v>
      </c>
      <c r="W4" s="48">
        <f>P13</f>
        <v>3</v>
      </c>
    </row>
    <row r="5" ht="14.25" customHeight="1">
      <c r="A5" s="7" t="s">
        <v>118</v>
      </c>
      <c r="B5" s="8">
        <v>2.0</v>
      </c>
      <c r="C5" s="8">
        <v>11.0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/>
      <c r="Q5" s="8"/>
      <c r="R5" s="8"/>
      <c r="S5" s="9">
        <f t="shared" si="1"/>
        <v>13</v>
      </c>
      <c r="T5" s="10">
        <f t="shared" si="2"/>
        <v>0.1460674157</v>
      </c>
      <c r="U5" s="47"/>
      <c r="V5" s="38" t="s">
        <v>136</v>
      </c>
      <c r="W5" s="48">
        <f>B13</f>
        <v>5</v>
      </c>
    </row>
    <row r="6" ht="15.75" customHeight="1">
      <c r="A6" s="27" t="s">
        <v>26</v>
      </c>
      <c r="B6" s="8"/>
      <c r="C6" s="8">
        <v>7.0</v>
      </c>
      <c r="D6" s="8"/>
      <c r="E6" s="8">
        <v>1.0</v>
      </c>
      <c r="F6" s="8"/>
      <c r="G6" s="8"/>
      <c r="H6" s="8"/>
      <c r="I6" s="8"/>
      <c r="J6" s="8"/>
      <c r="K6" s="8"/>
      <c r="L6" s="8"/>
      <c r="M6" s="24"/>
      <c r="N6" s="56"/>
      <c r="O6" s="42"/>
      <c r="P6" s="8"/>
      <c r="Q6" s="8"/>
      <c r="R6" s="8">
        <v>1.0</v>
      </c>
      <c r="S6" s="9">
        <f t="shared" si="1"/>
        <v>9</v>
      </c>
      <c r="T6" s="10">
        <f t="shared" si="2"/>
        <v>0.1011235955</v>
      </c>
      <c r="U6" s="47"/>
      <c r="W6" s="58">
        <f>SUM(W3:W5)</f>
        <v>89</v>
      </c>
    </row>
    <row r="7" ht="14.25" customHeight="1">
      <c r="A7" s="7" t="s">
        <v>28</v>
      </c>
      <c r="B7" s="8"/>
      <c r="C7" s="8">
        <v>9.0</v>
      </c>
      <c r="D7" s="8"/>
      <c r="E7" s="8"/>
      <c r="F7" s="8"/>
      <c r="G7" s="8"/>
      <c r="H7" s="8"/>
      <c r="I7" s="8"/>
      <c r="J7" s="8"/>
      <c r="K7" s="8"/>
      <c r="L7" s="8"/>
      <c r="M7" s="24"/>
      <c r="N7" s="57"/>
      <c r="O7" s="42"/>
      <c r="P7" s="8">
        <v>2.0</v>
      </c>
      <c r="Q7" s="8">
        <v>1.0</v>
      </c>
      <c r="R7" s="8"/>
      <c r="S7" s="9">
        <f t="shared" si="1"/>
        <v>12</v>
      </c>
      <c r="T7" s="10">
        <f t="shared" si="2"/>
        <v>0.1348314607</v>
      </c>
      <c r="U7" s="47"/>
    </row>
    <row r="8" ht="14.25" customHeight="1">
      <c r="A8" s="7" t="s">
        <v>168</v>
      </c>
      <c r="B8" s="8"/>
      <c r="C8" s="8">
        <v>12.0</v>
      </c>
      <c r="D8" s="8"/>
      <c r="E8" s="8"/>
      <c r="F8" s="8"/>
      <c r="G8" s="8"/>
      <c r="H8" s="8"/>
      <c r="I8" s="8"/>
      <c r="J8" s="8"/>
      <c r="K8" s="8"/>
      <c r="L8" s="8"/>
      <c r="M8" s="24"/>
      <c r="N8" s="88"/>
      <c r="O8" s="42"/>
      <c r="P8" s="8"/>
      <c r="Q8" s="8"/>
      <c r="R8" s="8"/>
      <c r="S8" s="9">
        <f t="shared" si="1"/>
        <v>12</v>
      </c>
      <c r="T8" s="10">
        <f t="shared" si="2"/>
        <v>0.1348314607</v>
      </c>
      <c r="U8" s="47"/>
    </row>
    <row r="9" ht="14.25" customHeight="1">
      <c r="A9" s="7" t="s">
        <v>163</v>
      </c>
      <c r="B9" s="8">
        <v>3.0</v>
      </c>
      <c r="C9" s="8">
        <v>8.0</v>
      </c>
      <c r="D9" s="8"/>
      <c r="E9" s="8"/>
      <c r="F9" s="8"/>
      <c r="G9" s="8"/>
      <c r="H9" s="8"/>
      <c r="I9" s="8"/>
      <c r="J9" s="8"/>
      <c r="K9" s="8"/>
      <c r="L9" s="8"/>
      <c r="M9" s="24"/>
      <c r="N9" s="59"/>
      <c r="O9" s="42"/>
      <c r="P9" s="8">
        <v>1.0</v>
      </c>
      <c r="Q9" s="8"/>
      <c r="R9" s="8"/>
      <c r="S9" s="9">
        <f t="shared" si="1"/>
        <v>12</v>
      </c>
      <c r="T9" s="10">
        <f t="shared" si="2"/>
        <v>0.1348314607</v>
      </c>
      <c r="U9" s="47"/>
    </row>
    <row r="10" ht="14.25" customHeight="1">
      <c r="A10" s="76" t="s">
        <v>156</v>
      </c>
      <c r="B10" s="8"/>
      <c r="C10" s="8">
        <v>2.0</v>
      </c>
      <c r="D10" s="8"/>
      <c r="E10" s="8"/>
      <c r="F10" s="8"/>
      <c r="G10" s="8"/>
      <c r="H10" s="8"/>
      <c r="I10" s="8"/>
      <c r="J10" s="8"/>
      <c r="K10" s="8"/>
      <c r="L10" s="8">
        <v>2.0</v>
      </c>
      <c r="M10" s="8"/>
      <c r="N10" s="56"/>
      <c r="O10" s="8"/>
      <c r="P10" s="8"/>
      <c r="Q10" s="8"/>
      <c r="R10" s="8"/>
      <c r="S10" s="75">
        <f t="shared" si="1"/>
        <v>4</v>
      </c>
      <c r="T10" s="10">
        <f t="shared" si="2"/>
        <v>0.04494382022</v>
      </c>
      <c r="U10" s="47"/>
    </row>
    <row r="11" ht="14.25" customHeight="1">
      <c r="A11" s="7" t="s">
        <v>31</v>
      </c>
      <c r="B11" s="8"/>
      <c r="C11" s="8">
        <v>13.0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56"/>
      <c r="O11" s="8"/>
      <c r="P11" s="8"/>
      <c r="Q11" s="8"/>
      <c r="R11" s="8"/>
      <c r="S11" s="75">
        <f t="shared" si="1"/>
        <v>13</v>
      </c>
      <c r="T11" s="10">
        <f t="shared" si="2"/>
        <v>0.1460674157</v>
      </c>
      <c r="U11" s="47"/>
    </row>
    <row r="12" ht="14.25" customHeight="1">
      <c r="A12" s="28" t="s">
        <v>19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9"/>
      <c r="N12" s="78"/>
      <c r="O12" s="78"/>
      <c r="P12" s="80"/>
      <c r="Q12" s="78"/>
      <c r="R12" s="79"/>
      <c r="S12" s="81">
        <f t="shared" si="1"/>
        <v>0</v>
      </c>
      <c r="T12" s="82">
        <f t="shared" si="2"/>
        <v>0</v>
      </c>
      <c r="U12" s="47"/>
    </row>
    <row r="13" ht="14.25" customHeight="1">
      <c r="A13" s="4" t="s">
        <v>34</v>
      </c>
      <c r="B13" s="11">
        <f t="shared" ref="B13:S13" si="3">SUM(B3:B12)</f>
        <v>5</v>
      </c>
      <c r="C13" s="11">
        <f t="shared" si="3"/>
        <v>72</v>
      </c>
      <c r="D13" s="11">
        <f t="shared" si="3"/>
        <v>0</v>
      </c>
      <c r="E13" s="11">
        <f t="shared" si="3"/>
        <v>1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2</v>
      </c>
      <c r="M13" s="5">
        <f t="shared" si="3"/>
        <v>0</v>
      </c>
      <c r="N13" s="11">
        <f t="shared" si="3"/>
        <v>1</v>
      </c>
      <c r="O13" s="11">
        <f t="shared" si="3"/>
        <v>0</v>
      </c>
      <c r="P13" s="63">
        <f t="shared" si="3"/>
        <v>3</v>
      </c>
      <c r="Q13" s="11">
        <f t="shared" si="3"/>
        <v>1</v>
      </c>
      <c r="R13" s="11">
        <f t="shared" si="3"/>
        <v>4</v>
      </c>
      <c r="S13" s="83">
        <f t="shared" si="3"/>
        <v>89</v>
      </c>
      <c r="T13" s="6">
        <f t="shared" si="2"/>
        <v>1</v>
      </c>
      <c r="U13" s="47"/>
    </row>
    <row r="14" ht="14.25" customHeight="1">
      <c r="U14" s="47"/>
    </row>
    <row r="15" ht="14.25" customHeight="1"/>
    <row r="16" ht="14.25" customHeight="1">
      <c r="U16" s="50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4" t="s">
        <v>35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39</v>
      </c>
      <c r="G19" s="15" t="s">
        <v>40</v>
      </c>
      <c r="H19" s="4" t="s">
        <v>41</v>
      </c>
      <c r="I19" s="15" t="s">
        <v>99</v>
      </c>
      <c r="J19" s="15" t="s">
        <v>43</v>
      </c>
      <c r="K19" s="15" t="s">
        <v>44</v>
      </c>
      <c r="L19" s="15" t="s">
        <v>45</v>
      </c>
      <c r="M19" s="15" t="s">
        <v>46</v>
      </c>
      <c r="N19" s="15" t="s">
        <v>117</v>
      </c>
      <c r="O19" s="15" t="s">
        <v>145</v>
      </c>
      <c r="P19" s="15" t="s">
        <v>146</v>
      </c>
      <c r="Q19" s="4" t="s">
        <v>147</v>
      </c>
      <c r="R19" s="66" t="s">
        <v>148</v>
      </c>
      <c r="S19" s="66" t="s">
        <v>149</v>
      </c>
      <c r="T19" s="66" t="s">
        <v>150</v>
      </c>
      <c r="U19" s="70" t="s">
        <v>152</v>
      </c>
      <c r="V19" s="66" t="s">
        <v>153</v>
      </c>
      <c r="W19" s="66" t="s">
        <v>157</v>
      </c>
      <c r="X19" s="66" t="s">
        <v>164</v>
      </c>
      <c r="Y19" s="66" t="s">
        <v>166</v>
      </c>
      <c r="Z19" s="66" t="s">
        <v>167</v>
      </c>
    </row>
    <row r="20" ht="14.25" customHeight="1">
      <c r="A20" s="16" t="s">
        <v>14</v>
      </c>
      <c r="B20" s="17">
        <f t="shared" ref="B20:Z20" si="4">B49</f>
        <v>5</v>
      </c>
      <c r="C20" s="17">
        <f t="shared" si="4"/>
        <v>4</v>
      </c>
      <c r="D20" s="17">
        <f t="shared" si="4"/>
        <v>19</v>
      </c>
      <c r="E20" s="17">
        <f t="shared" si="4"/>
        <v>27</v>
      </c>
      <c r="F20" s="17">
        <f t="shared" si="4"/>
        <v>11</v>
      </c>
      <c r="G20" s="25">
        <f t="shared" si="4"/>
        <v>0</v>
      </c>
      <c r="H20" s="17">
        <f t="shared" si="4"/>
        <v>8</v>
      </c>
      <c r="I20" s="17">
        <f t="shared" si="4"/>
        <v>1</v>
      </c>
      <c r="J20" s="25">
        <f t="shared" si="4"/>
        <v>2</v>
      </c>
      <c r="K20" s="25">
        <f t="shared" si="4"/>
        <v>0</v>
      </c>
      <c r="L20" s="25">
        <f t="shared" si="4"/>
        <v>0</v>
      </c>
      <c r="M20" s="25">
        <f t="shared" si="4"/>
        <v>2</v>
      </c>
      <c r="N20" s="25">
        <f t="shared" si="4"/>
        <v>3</v>
      </c>
      <c r="O20" s="17">
        <f t="shared" si="4"/>
        <v>0</v>
      </c>
      <c r="P20" s="17">
        <f t="shared" si="4"/>
        <v>0</v>
      </c>
      <c r="Q20" s="17">
        <f t="shared" si="4"/>
        <v>0</v>
      </c>
      <c r="R20" s="17">
        <f t="shared" si="4"/>
        <v>0</v>
      </c>
      <c r="S20" s="17">
        <f t="shared" si="4"/>
        <v>1</v>
      </c>
      <c r="T20" s="17">
        <f t="shared" si="4"/>
        <v>0</v>
      </c>
      <c r="U20" s="17">
        <f t="shared" si="4"/>
        <v>1</v>
      </c>
      <c r="V20" s="17">
        <f t="shared" si="4"/>
        <v>3</v>
      </c>
      <c r="W20" s="17">
        <f t="shared" si="4"/>
        <v>0</v>
      </c>
      <c r="X20" s="17">
        <f t="shared" si="4"/>
        <v>0</v>
      </c>
      <c r="Y20" s="17">
        <f t="shared" si="4"/>
        <v>0</v>
      </c>
      <c r="Z20" s="17">
        <f t="shared" si="4"/>
        <v>0</v>
      </c>
    </row>
    <row r="21" ht="14.2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84"/>
    </row>
    <row r="22" ht="14.2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49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76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50</v>
      </c>
      <c r="B26" s="21"/>
      <c r="C26" s="21"/>
      <c r="D26" s="21">
        <v>3.0</v>
      </c>
      <c r="E26" s="21">
        <v>1.0</v>
      </c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52</v>
      </c>
      <c r="B28" s="21"/>
      <c r="C28" s="21"/>
      <c r="D28" s="21">
        <v>1.0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54</v>
      </c>
      <c r="B30" s="21"/>
      <c r="C30" s="21"/>
      <c r="D30" s="21"/>
      <c r="E30" s="21"/>
      <c r="F30" s="21">
        <v>1.0</v>
      </c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56</v>
      </c>
      <c r="B32" s="21"/>
      <c r="C32" s="21">
        <v>1.0</v>
      </c>
      <c r="D32" s="21">
        <v>1.0</v>
      </c>
      <c r="E32" s="21">
        <v>2.0</v>
      </c>
      <c r="F32" s="21"/>
      <c r="G32" s="21"/>
      <c r="H32" s="21">
        <v>1.0</v>
      </c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57</v>
      </c>
      <c r="B33" s="21"/>
      <c r="C33" s="21"/>
      <c r="D33" s="21"/>
      <c r="E33" s="21">
        <v>2.0</v>
      </c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58</v>
      </c>
      <c r="B34" s="21"/>
      <c r="C34" s="21"/>
      <c r="D34" s="21">
        <v>1.0</v>
      </c>
      <c r="E34" s="21"/>
      <c r="F34" s="21"/>
      <c r="G34" s="21"/>
      <c r="H34" s="21">
        <v>1.0</v>
      </c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  <c r="AB34" s="44" t="s">
        <v>169</v>
      </c>
    </row>
    <row r="35" ht="14.25" customHeight="1">
      <c r="A35" s="21" t="s">
        <v>59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  <c r="AB35" s="44" t="s">
        <v>170</v>
      </c>
    </row>
    <row r="36" ht="14.25" customHeight="1">
      <c r="A36" s="21" t="s">
        <v>60</v>
      </c>
      <c r="B36" s="21"/>
      <c r="C36" s="21"/>
      <c r="D36" s="21"/>
      <c r="E36" s="21"/>
      <c r="F36" s="21"/>
      <c r="G36" s="21"/>
      <c r="H36" s="21">
        <v>2.0</v>
      </c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62</v>
      </c>
      <c r="B39" s="21"/>
      <c r="C39" s="21"/>
      <c r="D39" s="21">
        <v>1.0</v>
      </c>
      <c r="E39" s="21">
        <v>2.0</v>
      </c>
      <c r="F39" s="21"/>
      <c r="G39" s="21"/>
      <c r="H39" s="21">
        <v>1.0</v>
      </c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63</v>
      </c>
      <c r="B40" s="21">
        <v>3.0</v>
      </c>
      <c r="C40" s="21"/>
      <c r="D40" s="21"/>
      <c r="E40" s="21">
        <v>2.0</v>
      </c>
      <c r="F40" s="21">
        <v>4.0</v>
      </c>
      <c r="G40" s="21"/>
      <c r="H40" s="21">
        <v>1.0</v>
      </c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65</v>
      </c>
      <c r="B42" s="21"/>
      <c r="C42" s="21"/>
      <c r="D42" s="21"/>
      <c r="E42" s="21"/>
      <c r="F42" s="21">
        <v>1.0</v>
      </c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66</v>
      </c>
      <c r="B44" s="21"/>
      <c r="C44" s="21"/>
      <c r="D44" s="21">
        <v>1.0</v>
      </c>
      <c r="E44" s="34">
        <v>2.0</v>
      </c>
      <c r="F44" s="21">
        <v>2.0</v>
      </c>
      <c r="G44" s="21"/>
      <c r="H44" s="21"/>
      <c r="I44" s="21"/>
      <c r="J44" s="21"/>
      <c r="K44" s="21"/>
      <c r="L44" s="21"/>
      <c r="M44" s="21"/>
      <c r="N44" s="21">
        <v>1.0</v>
      </c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67</v>
      </c>
      <c r="B45" s="21"/>
      <c r="C45" s="21">
        <v>1.0</v>
      </c>
      <c r="D45" s="21">
        <v>2.0</v>
      </c>
      <c r="E45" s="21">
        <v>3.0</v>
      </c>
      <c r="F45" s="21"/>
      <c r="G45" s="21"/>
      <c r="H45" s="21"/>
      <c r="I45" s="21"/>
      <c r="J45" s="21">
        <v>1.0</v>
      </c>
      <c r="K45" s="21"/>
      <c r="L45" s="21"/>
      <c r="M45" s="21"/>
      <c r="N45" s="21"/>
      <c r="O45" s="16"/>
      <c r="P45" s="16"/>
      <c r="Q45" s="16"/>
      <c r="R45" s="57"/>
      <c r="S45" s="57"/>
      <c r="T45" s="57"/>
      <c r="U45" s="71"/>
      <c r="V45" s="72">
        <v>1.0</v>
      </c>
      <c r="W45" s="72"/>
      <c r="X45" s="72"/>
      <c r="Y45" s="72"/>
      <c r="Z45" s="72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69</v>
      </c>
      <c r="B47" s="21">
        <v>2.0</v>
      </c>
      <c r="C47" s="21">
        <v>2.0</v>
      </c>
      <c r="D47" s="21">
        <v>9.0</v>
      </c>
      <c r="E47" s="21">
        <v>13.0</v>
      </c>
      <c r="F47" s="21">
        <v>3.0</v>
      </c>
      <c r="G47" s="21"/>
      <c r="H47" s="21">
        <v>2.0</v>
      </c>
      <c r="I47" s="21">
        <v>1.0</v>
      </c>
      <c r="J47" s="21">
        <v>1.0</v>
      </c>
      <c r="K47" s="21"/>
      <c r="L47" s="21"/>
      <c r="M47" s="21">
        <v>2.0</v>
      </c>
      <c r="N47" s="21">
        <v>2.0</v>
      </c>
      <c r="O47" s="16"/>
      <c r="P47" s="16"/>
      <c r="Q47" s="16"/>
      <c r="R47" s="57"/>
      <c r="S47" s="57">
        <v>1.0</v>
      </c>
      <c r="T47" s="57"/>
      <c r="U47" s="71">
        <v>1.0</v>
      </c>
      <c r="V47" s="72">
        <v>2.0</v>
      </c>
      <c r="W47" s="72"/>
      <c r="X47" s="72"/>
      <c r="Y47" s="72"/>
      <c r="Z47" s="72"/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6"/>
      <c r="P48" s="16"/>
      <c r="Q48" s="16"/>
      <c r="R48" s="57"/>
      <c r="S48" s="57"/>
      <c r="T48" s="57"/>
      <c r="U48" s="71"/>
      <c r="V48" s="72"/>
      <c r="W48" s="72"/>
      <c r="X48" s="72"/>
      <c r="Y48" s="72"/>
      <c r="Z48" s="72"/>
    </row>
    <row r="49" ht="14.25" customHeight="1">
      <c r="A49" s="4" t="s">
        <v>14</v>
      </c>
      <c r="B49" s="4">
        <f t="shared" ref="B49:Z49" si="5">SUM(B22:B48)</f>
        <v>5</v>
      </c>
      <c r="C49" s="4">
        <f t="shared" si="5"/>
        <v>4</v>
      </c>
      <c r="D49" s="4">
        <f t="shared" si="5"/>
        <v>19</v>
      </c>
      <c r="E49" s="4">
        <f t="shared" si="5"/>
        <v>27</v>
      </c>
      <c r="F49" s="4">
        <f t="shared" si="5"/>
        <v>11</v>
      </c>
      <c r="G49" s="4">
        <f t="shared" si="5"/>
        <v>0</v>
      </c>
      <c r="H49" s="4">
        <f t="shared" si="5"/>
        <v>8</v>
      </c>
      <c r="I49" s="4">
        <f t="shared" si="5"/>
        <v>1</v>
      </c>
      <c r="J49" s="4">
        <f t="shared" si="5"/>
        <v>2</v>
      </c>
      <c r="K49" s="4">
        <f t="shared" si="5"/>
        <v>0</v>
      </c>
      <c r="L49" s="4">
        <f t="shared" si="5"/>
        <v>0</v>
      </c>
      <c r="M49" s="4">
        <f t="shared" si="5"/>
        <v>2</v>
      </c>
      <c r="N49" s="4">
        <f t="shared" si="5"/>
        <v>3</v>
      </c>
      <c r="O49" s="4">
        <f t="shared" si="5"/>
        <v>0</v>
      </c>
      <c r="P49" s="4">
        <f t="shared" si="5"/>
        <v>0</v>
      </c>
      <c r="Q49" s="4">
        <f t="shared" si="5"/>
        <v>0</v>
      </c>
      <c r="R49" s="4">
        <f t="shared" si="5"/>
        <v>0</v>
      </c>
      <c r="S49" s="4">
        <f t="shared" si="5"/>
        <v>1</v>
      </c>
      <c r="T49" s="4">
        <f t="shared" si="5"/>
        <v>0</v>
      </c>
      <c r="U49" s="23">
        <f t="shared" si="5"/>
        <v>1</v>
      </c>
      <c r="V49" s="23">
        <f t="shared" si="5"/>
        <v>3</v>
      </c>
      <c r="W49" s="23">
        <f t="shared" si="5"/>
        <v>0</v>
      </c>
      <c r="X49" s="23">
        <f t="shared" si="5"/>
        <v>0</v>
      </c>
      <c r="Y49" s="23">
        <f t="shared" si="5"/>
        <v>0</v>
      </c>
      <c r="Z49" s="23">
        <f t="shared" si="5"/>
        <v>0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AA50" s="13">
        <f>SUM(B49:Z49)</f>
        <v>87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1:Z21"/>
  </mergeCells>
  <printOptions/>
  <pageMargins bottom="0.787401575" footer="0.0" header="0.0" left="0.511811024" right="0.511811024" top="0.7874015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2.57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135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2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4"/>
      <c r="N3" s="72"/>
      <c r="O3" s="42"/>
      <c r="P3" s="8"/>
      <c r="Q3" s="8"/>
      <c r="R3" s="8">
        <v>3.0</v>
      </c>
      <c r="S3" s="9">
        <f t="shared" ref="S3:S12" si="1">SUM(B3:R3)</f>
        <v>3</v>
      </c>
      <c r="T3" s="10">
        <f t="shared" ref="T3:T13" si="2">S3/$S$13</f>
        <v>0.03797468354</v>
      </c>
      <c r="U3" s="47"/>
      <c r="V3" s="38" t="s">
        <v>116</v>
      </c>
      <c r="W3" s="48">
        <f>SUM(C13:M13)+O13+Q13+R13+N13</f>
        <v>71</v>
      </c>
    </row>
    <row r="4" ht="15.75" customHeight="1">
      <c r="A4" s="7" t="s">
        <v>17</v>
      </c>
      <c r="B4" s="8"/>
      <c r="C4" s="8">
        <v>6.0</v>
      </c>
      <c r="E4" s="8"/>
      <c r="F4" s="8"/>
      <c r="G4" s="8"/>
      <c r="H4" s="8"/>
      <c r="I4" s="8"/>
      <c r="J4" s="8"/>
      <c r="K4" s="8"/>
      <c r="L4" s="8"/>
      <c r="M4" s="24"/>
      <c r="N4" s="57">
        <v>3.0</v>
      </c>
      <c r="O4" s="42"/>
      <c r="P4" s="8"/>
      <c r="Q4" s="8"/>
      <c r="R4" s="8"/>
      <c r="S4" s="9">
        <f t="shared" si="1"/>
        <v>9</v>
      </c>
      <c r="T4" s="10">
        <f t="shared" si="2"/>
        <v>0.1139240506</v>
      </c>
      <c r="U4" s="47"/>
      <c r="V4" s="38" t="s">
        <v>129</v>
      </c>
      <c r="W4" s="48">
        <f>P13</f>
        <v>1</v>
      </c>
    </row>
    <row r="5" ht="14.25" customHeight="1">
      <c r="A5" s="7" t="s">
        <v>118</v>
      </c>
      <c r="B5" s="8">
        <v>2.0</v>
      </c>
      <c r="C5" s="8">
        <v>8.0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>
        <v>1.0</v>
      </c>
      <c r="Q5" s="8">
        <v>1.0</v>
      </c>
      <c r="R5" s="8"/>
      <c r="S5" s="9">
        <f t="shared" si="1"/>
        <v>12</v>
      </c>
      <c r="T5" s="10">
        <f t="shared" si="2"/>
        <v>0.1518987342</v>
      </c>
      <c r="U5" s="47"/>
      <c r="V5" s="38" t="s">
        <v>136</v>
      </c>
      <c r="W5" s="48">
        <f>B13</f>
        <v>7</v>
      </c>
    </row>
    <row r="6" ht="15.75" customHeight="1">
      <c r="A6" s="27" t="s">
        <v>26</v>
      </c>
      <c r="B6" s="8"/>
      <c r="C6" s="8">
        <v>3.0</v>
      </c>
      <c r="D6" s="8"/>
      <c r="E6" s="8">
        <v>1.0</v>
      </c>
      <c r="F6" s="8"/>
      <c r="G6" s="8"/>
      <c r="H6" s="8"/>
      <c r="I6" s="8"/>
      <c r="J6" s="8"/>
      <c r="K6" s="8"/>
      <c r="L6" s="8"/>
      <c r="M6" s="24"/>
      <c r="N6" s="56"/>
      <c r="O6" s="42"/>
      <c r="P6" s="8"/>
      <c r="Q6" s="8"/>
      <c r="R6" s="8">
        <v>4.0</v>
      </c>
      <c r="S6" s="9">
        <f t="shared" si="1"/>
        <v>8</v>
      </c>
      <c r="T6" s="10">
        <f t="shared" si="2"/>
        <v>0.1012658228</v>
      </c>
      <c r="U6" s="47"/>
      <c r="W6" s="58">
        <f>SUM(W3:W5)</f>
        <v>79</v>
      </c>
    </row>
    <row r="7" ht="14.25" customHeight="1">
      <c r="A7" s="7" t="s">
        <v>28</v>
      </c>
      <c r="B7" s="8"/>
      <c r="C7" s="8">
        <v>7.0</v>
      </c>
      <c r="D7" s="8"/>
      <c r="E7" s="8">
        <v>1.0</v>
      </c>
      <c r="F7" s="8"/>
      <c r="G7" s="8"/>
      <c r="H7" s="8"/>
      <c r="I7" s="8"/>
      <c r="J7" s="8"/>
      <c r="K7" s="8"/>
      <c r="L7" s="8"/>
      <c r="M7" s="24"/>
      <c r="N7" s="57"/>
      <c r="O7" s="42"/>
      <c r="P7" s="8"/>
      <c r="Q7" s="8"/>
      <c r="R7" s="8"/>
      <c r="S7" s="9">
        <f t="shared" si="1"/>
        <v>8</v>
      </c>
      <c r="T7" s="10">
        <f t="shared" si="2"/>
        <v>0.1012658228</v>
      </c>
      <c r="U7" s="47"/>
    </row>
    <row r="8" ht="14.25" customHeight="1">
      <c r="A8" s="7" t="s">
        <v>168</v>
      </c>
      <c r="B8" s="8"/>
      <c r="C8" s="8">
        <v>10.0</v>
      </c>
      <c r="D8" s="8"/>
      <c r="E8" s="8"/>
      <c r="F8" s="8"/>
      <c r="G8" s="8"/>
      <c r="H8" s="8"/>
      <c r="I8" s="8"/>
      <c r="J8" s="8"/>
      <c r="K8" s="8"/>
      <c r="L8" s="8"/>
      <c r="M8" s="24"/>
      <c r="N8" s="88"/>
      <c r="O8" s="42"/>
      <c r="P8" s="8"/>
      <c r="Q8" s="8"/>
      <c r="R8" s="8"/>
      <c r="S8" s="9">
        <f t="shared" si="1"/>
        <v>10</v>
      </c>
      <c r="T8" s="10">
        <f t="shared" si="2"/>
        <v>0.1265822785</v>
      </c>
      <c r="U8" s="47"/>
    </row>
    <row r="9" ht="14.25" customHeight="1">
      <c r="A9" s="7" t="s">
        <v>163</v>
      </c>
      <c r="B9" s="8">
        <v>5.0</v>
      </c>
      <c r="C9" s="8">
        <v>7.0</v>
      </c>
      <c r="D9" s="8"/>
      <c r="E9" s="8"/>
      <c r="F9" s="8"/>
      <c r="G9" s="8"/>
      <c r="H9" s="8"/>
      <c r="I9" s="8"/>
      <c r="J9" s="8"/>
      <c r="K9" s="8"/>
      <c r="L9" s="8"/>
      <c r="M9" s="24"/>
      <c r="N9" s="59"/>
      <c r="O9" s="42"/>
      <c r="P9" s="8"/>
      <c r="Q9" s="8"/>
      <c r="R9" s="8"/>
      <c r="S9" s="9">
        <f t="shared" si="1"/>
        <v>12</v>
      </c>
      <c r="T9" s="10">
        <f t="shared" si="2"/>
        <v>0.1518987342</v>
      </c>
      <c r="U9" s="47"/>
    </row>
    <row r="10" ht="14.25" customHeight="1">
      <c r="A10" s="76" t="s">
        <v>156</v>
      </c>
      <c r="B10" s="8"/>
      <c r="C10" s="8">
        <v>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56"/>
      <c r="O10" s="8"/>
      <c r="P10" s="8"/>
      <c r="Q10" s="8"/>
      <c r="R10" s="8"/>
      <c r="S10" s="75">
        <f t="shared" si="1"/>
        <v>6</v>
      </c>
      <c r="T10" s="10">
        <f t="shared" si="2"/>
        <v>0.07594936709</v>
      </c>
      <c r="U10" s="47"/>
    </row>
    <row r="11" ht="14.25" customHeight="1">
      <c r="A11" s="7" t="s">
        <v>31</v>
      </c>
      <c r="B11" s="8"/>
      <c r="C11" s="8">
        <v>11.0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56"/>
      <c r="O11" s="8"/>
      <c r="P11" s="8"/>
      <c r="Q11" s="8"/>
      <c r="R11" s="8"/>
      <c r="S11" s="75">
        <f t="shared" si="1"/>
        <v>11</v>
      </c>
      <c r="T11" s="10">
        <f t="shared" si="2"/>
        <v>0.1392405063</v>
      </c>
      <c r="U11" s="47"/>
    </row>
    <row r="12" ht="14.25" customHeight="1">
      <c r="A12" s="28" t="s">
        <v>19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9"/>
      <c r="N12" s="78"/>
      <c r="O12" s="78"/>
      <c r="P12" s="80"/>
      <c r="Q12" s="78"/>
      <c r="R12" s="79"/>
      <c r="S12" s="81">
        <f t="shared" si="1"/>
        <v>0</v>
      </c>
      <c r="T12" s="82">
        <f t="shared" si="2"/>
        <v>0</v>
      </c>
      <c r="U12" s="47"/>
    </row>
    <row r="13" ht="14.25" customHeight="1">
      <c r="A13" s="4" t="s">
        <v>34</v>
      </c>
      <c r="B13" s="11">
        <f t="shared" ref="B13:S13" si="3">SUM(B3:B12)</f>
        <v>7</v>
      </c>
      <c r="C13" s="11">
        <f t="shared" si="3"/>
        <v>58</v>
      </c>
      <c r="D13" s="11">
        <f t="shared" si="3"/>
        <v>0</v>
      </c>
      <c r="E13" s="11">
        <f t="shared" si="3"/>
        <v>2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5">
        <f t="shared" si="3"/>
        <v>0</v>
      </c>
      <c r="N13" s="11">
        <f t="shared" si="3"/>
        <v>3</v>
      </c>
      <c r="O13" s="11">
        <f t="shared" si="3"/>
        <v>0</v>
      </c>
      <c r="P13" s="63">
        <f t="shared" si="3"/>
        <v>1</v>
      </c>
      <c r="Q13" s="11">
        <f t="shared" si="3"/>
        <v>1</v>
      </c>
      <c r="R13" s="11">
        <f t="shared" si="3"/>
        <v>7</v>
      </c>
      <c r="S13" s="83">
        <f t="shared" si="3"/>
        <v>79</v>
      </c>
      <c r="T13" s="6">
        <f t="shared" si="2"/>
        <v>1</v>
      </c>
      <c r="U13" s="47"/>
    </row>
    <row r="14" ht="14.25" customHeight="1">
      <c r="U14" s="47"/>
    </row>
    <row r="15" ht="14.25" customHeight="1"/>
    <row r="16" ht="14.25" customHeight="1">
      <c r="U16" s="50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4" t="s">
        <v>35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39</v>
      </c>
      <c r="G19" s="15" t="s">
        <v>40</v>
      </c>
      <c r="H19" s="4" t="s">
        <v>41</v>
      </c>
      <c r="I19" s="15" t="s">
        <v>99</v>
      </c>
      <c r="J19" s="15" t="s">
        <v>43</v>
      </c>
      <c r="K19" s="15" t="s">
        <v>44</v>
      </c>
      <c r="L19" s="15" t="s">
        <v>45</v>
      </c>
      <c r="M19" s="15" t="s">
        <v>46</v>
      </c>
      <c r="N19" s="15" t="s">
        <v>117</v>
      </c>
      <c r="O19" s="15" t="s">
        <v>145</v>
      </c>
      <c r="P19" s="15" t="s">
        <v>146</v>
      </c>
      <c r="Q19" s="4" t="s">
        <v>147</v>
      </c>
      <c r="R19" s="66" t="s">
        <v>148</v>
      </c>
      <c r="S19" s="66" t="s">
        <v>149</v>
      </c>
      <c r="T19" s="66" t="s">
        <v>150</v>
      </c>
      <c r="U19" s="70" t="s">
        <v>152</v>
      </c>
      <c r="V19" s="66" t="s">
        <v>153</v>
      </c>
      <c r="W19" s="66" t="s">
        <v>157</v>
      </c>
      <c r="X19" s="66" t="s">
        <v>164</v>
      </c>
      <c r="Y19" s="66" t="s">
        <v>166</v>
      </c>
      <c r="Z19" s="66" t="s">
        <v>167</v>
      </c>
    </row>
    <row r="20" ht="14.25" customHeight="1">
      <c r="A20" s="16" t="s">
        <v>14</v>
      </c>
      <c r="B20" s="17">
        <f t="shared" ref="B20:Z20" si="4">B49</f>
        <v>7</v>
      </c>
      <c r="C20" s="17">
        <f t="shared" si="4"/>
        <v>5</v>
      </c>
      <c r="D20" s="17">
        <f t="shared" si="4"/>
        <v>10</v>
      </c>
      <c r="E20" s="17">
        <f t="shared" si="4"/>
        <v>28</v>
      </c>
      <c r="F20" s="17">
        <f t="shared" si="4"/>
        <v>10</v>
      </c>
      <c r="G20" s="25">
        <f t="shared" si="4"/>
        <v>0</v>
      </c>
      <c r="H20" s="17">
        <f t="shared" si="4"/>
        <v>6</v>
      </c>
      <c r="I20" s="17">
        <f t="shared" si="4"/>
        <v>1</v>
      </c>
      <c r="J20" s="25">
        <f t="shared" si="4"/>
        <v>2</v>
      </c>
      <c r="K20" s="25">
        <f t="shared" si="4"/>
        <v>3</v>
      </c>
      <c r="L20" s="25">
        <f t="shared" si="4"/>
        <v>0</v>
      </c>
      <c r="M20" s="25">
        <f t="shared" si="4"/>
        <v>0</v>
      </c>
      <c r="N20" s="25">
        <f t="shared" si="4"/>
        <v>1</v>
      </c>
      <c r="O20" s="17">
        <f t="shared" si="4"/>
        <v>1</v>
      </c>
      <c r="P20" s="17">
        <f t="shared" si="4"/>
        <v>0</v>
      </c>
      <c r="Q20" s="17">
        <f t="shared" si="4"/>
        <v>0</v>
      </c>
      <c r="R20" s="17">
        <f t="shared" si="4"/>
        <v>0</v>
      </c>
      <c r="S20" s="17">
        <f t="shared" si="4"/>
        <v>0</v>
      </c>
      <c r="T20" s="17">
        <f t="shared" si="4"/>
        <v>0</v>
      </c>
      <c r="U20" s="17">
        <f t="shared" si="4"/>
        <v>0</v>
      </c>
      <c r="V20" s="17">
        <f t="shared" si="4"/>
        <v>3</v>
      </c>
      <c r="W20" s="17">
        <f t="shared" si="4"/>
        <v>0</v>
      </c>
      <c r="X20" s="17">
        <f t="shared" si="4"/>
        <v>0</v>
      </c>
      <c r="Y20" s="17">
        <f t="shared" si="4"/>
        <v>0</v>
      </c>
      <c r="Z20" s="17">
        <f t="shared" si="4"/>
        <v>1</v>
      </c>
    </row>
    <row r="21" ht="14.2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84"/>
    </row>
    <row r="22" ht="14.2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49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76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50</v>
      </c>
      <c r="B26" s="21"/>
      <c r="C26" s="21"/>
      <c r="D26" s="21"/>
      <c r="E26" s="21">
        <v>1.0</v>
      </c>
      <c r="F26" s="21"/>
      <c r="G26" s="21"/>
      <c r="H26" s="21"/>
      <c r="I26" s="21"/>
      <c r="J26" s="21"/>
      <c r="K26" s="21">
        <v>2.0</v>
      </c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56</v>
      </c>
      <c r="B32" s="21"/>
      <c r="C32" s="21"/>
      <c r="D32" s="21">
        <v>2.0</v>
      </c>
      <c r="E32" s="21"/>
      <c r="F32" s="21"/>
      <c r="G32" s="21"/>
      <c r="H32" s="21">
        <v>3.0</v>
      </c>
      <c r="I32" s="21"/>
      <c r="J32" s="21"/>
      <c r="K32" s="21"/>
      <c r="L32" s="21"/>
      <c r="M32" s="21"/>
      <c r="N32" s="21">
        <v>1.0</v>
      </c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>
        <v>1.0</v>
      </c>
    </row>
    <row r="33" ht="14.25" customHeight="1">
      <c r="A33" s="21" t="s">
        <v>57</v>
      </c>
      <c r="B33" s="21"/>
      <c r="C33" s="21"/>
      <c r="D33" s="21"/>
      <c r="E33" s="21">
        <v>2.0</v>
      </c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59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61</v>
      </c>
      <c r="B37" s="21"/>
      <c r="C37" s="21"/>
      <c r="D37" s="21">
        <v>1.0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62</v>
      </c>
      <c r="B39" s="21"/>
      <c r="C39" s="21">
        <v>4.0</v>
      </c>
      <c r="D39" s="21">
        <v>1.0</v>
      </c>
      <c r="E39" s="21">
        <v>2.0</v>
      </c>
      <c r="F39" s="21">
        <v>2.0</v>
      </c>
      <c r="G39" s="21"/>
      <c r="H39" s="21"/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>
        <v>1.0</v>
      </c>
      <c r="W39" s="72"/>
      <c r="X39" s="72"/>
      <c r="Y39" s="72"/>
      <c r="Z39" s="72"/>
    </row>
    <row r="40" ht="14.25" customHeight="1">
      <c r="A40" s="21" t="s">
        <v>63</v>
      </c>
      <c r="B40" s="21">
        <v>7.0</v>
      </c>
      <c r="C40" s="21"/>
      <c r="D40" s="21"/>
      <c r="E40" s="21">
        <v>2.0</v>
      </c>
      <c r="F40" s="21">
        <v>3.0</v>
      </c>
      <c r="G40" s="21"/>
      <c r="H40" s="21"/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65</v>
      </c>
      <c r="B42" s="21"/>
      <c r="C42" s="21"/>
      <c r="D42" s="21"/>
      <c r="E42" s="21"/>
      <c r="F42" s="21">
        <v>1.0</v>
      </c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66</v>
      </c>
      <c r="B44" s="21"/>
      <c r="C44" s="21"/>
      <c r="D44" s="21">
        <v>1.0</v>
      </c>
      <c r="E44" s="34">
        <v>1.0</v>
      </c>
      <c r="F44" s="21"/>
      <c r="G44" s="21"/>
      <c r="H44" s="21"/>
      <c r="I44" s="21"/>
      <c r="J44" s="21">
        <v>1.0</v>
      </c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67</v>
      </c>
      <c r="B45" s="21"/>
      <c r="C45" s="21"/>
      <c r="D45" s="21"/>
      <c r="E45" s="21">
        <v>4.0</v>
      </c>
      <c r="F45" s="21">
        <v>1.0</v>
      </c>
      <c r="G45" s="21"/>
      <c r="H45" s="21"/>
      <c r="I45" s="21">
        <v>1.0</v>
      </c>
      <c r="J45" s="21"/>
      <c r="K45" s="21"/>
      <c r="L45" s="21"/>
      <c r="M45" s="21"/>
      <c r="N45" s="21"/>
      <c r="O45" s="16"/>
      <c r="P45" s="16"/>
      <c r="Q45" s="16"/>
      <c r="R45" s="57"/>
      <c r="S45" s="57"/>
      <c r="T45" s="57"/>
      <c r="U45" s="71"/>
      <c r="V45" s="72"/>
      <c r="W45" s="72"/>
      <c r="X45" s="72"/>
      <c r="Y45" s="72"/>
      <c r="Z45" s="72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69</v>
      </c>
      <c r="B47" s="21"/>
      <c r="C47" s="21">
        <v>1.0</v>
      </c>
      <c r="D47" s="21">
        <v>5.0</v>
      </c>
      <c r="E47" s="21">
        <v>16.0</v>
      </c>
      <c r="F47" s="21">
        <v>3.0</v>
      </c>
      <c r="G47" s="21"/>
      <c r="H47" s="21">
        <v>2.0</v>
      </c>
      <c r="I47" s="21"/>
      <c r="J47" s="21">
        <v>1.0</v>
      </c>
      <c r="K47" s="21">
        <v>1.0</v>
      </c>
      <c r="L47" s="21"/>
      <c r="M47" s="21"/>
      <c r="N47" s="21"/>
      <c r="O47" s="16">
        <v>1.0</v>
      </c>
      <c r="P47" s="16"/>
      <c r="Q47" s="16"/>
      <c r="R47" s="57"/>
      <c r="S47" s="57"/>
      <c r="T47" s="57"/>
      <c r="U47" s="71"/>
      <c r="V47" s="72">
        <v>2.0</v>
      </c>
      <c r="W47" s="72"/>
      <c r="X47" s="72"/>
      <c r="Y47" s="72"/>
      <c r="Z47" s="72"/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>
        <v>1.0</v>
      </c>
      <c r="I48" s="21"/>
      <c r="J48" s="21"/>
      <c r="K48" s="21"/>
      <c r="L48" s="21"/>
      <c r="M48" s="21"/>
      <c r="N48" s="21"/>
      <c r="O48" s="16"/>
      <c r="P48" s="16"/>
      <c r="Q48" s="16"/>
      <c r="R48" s="57"/>
      <c r="S48" s="57"/>
      <c r="T48" s="57"/>
      <c r="U48" s="71"/>
      <c r="V48" s="72"/>
      <c r="W48" s="72"/>
      <c r="X48" s="72"/>
      <c r="Y48" s="72"/>
      <c r="Z48" s="72"/>
    </row>
    <row r="49" ht="14.25" customHeight="1">
      <c r="A49" s="4" t="s">
        <v>14</v>
      </c>
      <c r="B49" s="4">
        <f t="shared" ref="B49:Z49" si="5">SUM(B22:B48)</f>
        <v>7</v>
      </c>
      <c r="C49" s="4">
        <f t="shared" si="5"/>
        <v>5</v>
      </c>
      <c r="D49" s="4">
        <f t="shared" si="5"/>
        <v>10</v>
      </c>
      <c r="E49" s="4">
        <f t="shared" si="5"/>
        <v>28</v>
      </c>
      <c r="F49" s="4">
        <f t="shared" si="5"/>
        <v>10</v>
      </c>
      <c r="G49" s="4">
        <f t="shared" si="5"/>
        <v>0</v>
      </c>
      <c r="H49" s="4">
        <f t="shared" si="5"/>
        <v>6</v>
      </c>
      <c r="I49" s="4">
        <f t="shared" si="5"/>
        <v>1</v>
      </c>
      <c r="J49" s="4">
        <f t="shared" si="5"/>
        <v>2</v>
      </c>
      <c r="K49" s="4">
        <f t="shared" si="5"/>
        <v>3</v>
      </c>
      <c r="L49" s="4">
        <f t="shared" si="5"/>
        <v>0</v>
      </c>
      <c r="M49" s="4">
        <f t="shared" si="5"/>
        <v>0</v>
      </c>
      <c r="N49" s="4">
        <f t="shared" si="5"/>
        <v>1</v>
      </c>
      <c r="O49" s="4">
        <f t="shared" si="5"/>
        <v>1</v>
      </c>
      <c r="P49" s="4">
        <f t="shared" si="5"/>
        <v>0</v>
      </c>
      <c r="Q49" s="4">
        <f t="shared" si="5"/>
        <v>0</v>
      </c>
      <c r="R49" s="4">
        <f t="shared" si="5"/>
        <v>0</v>
      </c>
      <c r="S49" s="4">
        <f t="shared" si="5"/>
        <v>0</v>
      </c>
      <c r="T49" s="4">
        <f t="shared" si="5"/>
        <v>0</v>
      </c>
      <c r="U49" s="23">
        <f t="shared" si="5"/>
        <v>0</v>
      </c>
      <c r="V49" s="23">
        <f t="shared" si="5"/>
        <v>3</v>
      </c>
      <c r="W49" s="23">
        <f t="shared" si="5"/>
        <v>0</v>
      </c>
      <c r="X49" s="23">
        <f t="shared" si="5"/>
        <v>0</v>
      </c>
      <c r="Y49" s="23">
        <f t="shared" si="5"/>
        <v>0</v>
      </c>
      <c r="Z49" s="23">
        <f t="shared" si="5"/>
        <v>1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AA50" s="13">
        <f>SUM(B49:Z49)</f>
        <v>78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1:Z21"/>
  </mergeCells>
  <printOptions/>
  <pageMargins bottom="0.787401575" footer="0.0" header="0.0" left="0.511811024" right="0.511811024" top="0.7874015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2.57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2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4"/>
      <c r="N3" s="72"/>
      <c r="O3" s="42"/>
      <c r="P3" s="8"/>
      <c r="Q3" s="8"/>
      <c r="R3" s="8">
        <v>3.0</v>
      </c>
      <c r="S3" s="9">
        <f t="shared" ref="S3:S12" si="1">SUM(B3:R3)</f>
        <v>3</v>
      </c>
      <c r="T3" s="10">
        <f t="shared" ref="T3:T13" si="2">S3/$S$13</f>
        <v>0.03529411765</v>
      </c>
      <c r="U3" s="47"/>
      <c r="V3" s="38" t="s">
        <v>116</v>
      </c>
      <c r="W3" s="48">
        <f>SUM(C13:M13)+O13+Q13+R13+N13</f>
        <v>81</v>
      </c>
    </row>
    <row r="4" ht="15.75" customHeight="1">
      <c r="A4" s="7" t="s">
        <v>17</v>
      </c>
      <c r="B4" s="8"/>
      <c r="C4" s="8">
        <v>6.0</v>
      </c>
      <c r="E4" s="8"/>
      <c r="F4" s="8"/>
      <c r="G4" s="8"/>
      <c r="H4" s="8"/>
      <c r="I4" s="8"/>
      <c r="J4" s="8"/>
      <c r="K4" s="8"/>
      <c r="L4" s="8"/>
      <c r="M4" s="24"/>
      <c r="N4" s="57">
        <v>4.0</v>
      </c>
      <c r="O4" s="42"/>
      <c r="P4" s="8"/>
      <c r="Q4" s="8"/>
      <c r="R4" s="8"/>
      <c r="S4" s="9">
        <f t="shared" si="1"/>
        <v>10</v>
      </c>
      <c r="T4" s="10">
        <f t="shared" si="2"/>
        <v>0.1176470588</v>
      </c>
      <c r="U4" s="47"/>
      <c r="V4" s="38" t="s">
        <v>129</v>
      </c>
      <c r="W4" s="48">
        <f>P13</f>
        <v>3</v>
      </c>
    </row>
    <row r="5" ht="14.25" customHeight="1">
      <c r="A5" s="7" t="s">
        <v>118</v>
      </c>
      <c r="B5" s="8"/>
      <c r="C5" s="8">
        <v>9.0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>
        <v>2.0</v>
      </c>
      <c r="Q5" s="8"/>
      <c r="R5" s="8"/>
      <c r="S5" s="9">
        <f t="shared" si="1"/>
        <v>11</v>
      </c>
      <c r="T5" s="10">
        <f t="shared" si="2"/>
        <v>0.1294117647</v>
      </c>
      <c r="U5" s="47"/>
      <c r="V5" s="38" t="s">
        <v>136</v>
      </c>
      <c r="W5" s="48">
        <f>B13</f>
        <v>1</v>
      </c>
    </row>
    <row r="6" ht="15.75" customHeight="1">
      <c r="A6" s="27" t="s">
        <v>26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4"/>
      <c r="N6" s="56"/>
      <c r="O6" s="42"/>
      <c r="P6" s="8"/>
      <c r="Q6" s="8"/>
      <c r="R6" s="8">
        <v>3.0</v>
      </c>
      <c r="S6" s="9">
        <f t="shared" si="1"/>
        <v>3</v>
      </c>
      <c r="T6" s="10">
        <f t="shared" si="2"/>
        <v>0.03529411765</v>
      </c>
      <c r="U6" s="47"/>
      <c r="W6" s="58">
        <f>SUM(W3:W5)</f>
        <v>85</v>
      </c>
    </row>
    <row r="7" ht="14.25" customHeight="1">
      <c r="A7" s="7" t="s">
        <v>28</v>
      </c>
      <c r="B7" s="8"/>
      <c r="C7" s="8">
        <v>8.0</v>
      </c>
      <c r="D7" s="8"/>
      <c r="E7" s="8"/>
      <c r="F7" s="8"/>
      <c r="G7" s="8"/>
      <c r="H7" s="8"/>
      <c r="I7" s="8"/>
      <c r="J7" s="8"/>
      <c r="K7" s="8"/>
      <c r="L7" s="8"/>
      <c r="M7" s="24"/>
      <c r="N7" s="57"/>
      <c r="O7" s="42"/>
      <c r="P7" s="8">
        <v>1.0</v>
      </c>
      <c r="Q7" s="8"/>
      <c r="R7" s="8">
        <v>6.0</v>
      </c>
      <c r="S7" s="9">
        <f t="shared" si="1"/>
        <v>15</v>
      </c>
      <c r="T7" s="10">
        <f t="shared" si="2"/>
        <v>0.1764705882</v>
      </c>
      <c r="U7" s="47"/>
    </row>
    <row r="8" ht="14.25" customHeight="1">
      <c r="A8" s="7" t="s">
        <v>168</v>
      </c>
      <c r="B8" s="8"/>
      <c r="C8" s="8">
        <v>11.0</v>
      </c>
      <c r="D8" s="8"/>
      <c r="E8" s="8"/>
      <c r="F8" s="8"/>
      <c r="G8" s="8"/>
      <c r="H8" s="8"/>
      <c r="I8" s="8"/>
      <c r="J8" s="8"/>
      <c r="K8" s="8"/>
      <c r="L8" s="8"/>
      <c r="M8" s="24"/>
      <c r="N8" s="88"/>
      <c r="O8" s="42"/>
      <c r="P8" s="8"/>
      <c r="Q8" s="8"/>
      <c r="R8" s="8"/>
      <c r="S8" s="9">
        <f t="shared" si="1"/>
        <v>11</v>
      </c>
      <c r="T8" s="10">
        <f t="shared" si="2"/>
        <v>0.1294117647</v>
      </c>
      <c r="U8" s="47"/>
    </row>
    <row r="9" ht="14.25" customHeight="1">
      <c r="A9" s="7" t="s">
        <v>163</v>
      </c>
      <c r="B9" s="8">
        <v>1.0</v>
      </c>
      <c r="C9" s="8">
        <v>11.0</v>
      </c>
      <c r="D9" s="8"/>
      <c r="E9" s="8"/>
      <c r="F9" s="8"/>
      <c r="G9" s="8"/>
      <c r="H9" s="8"/>
      <c r="I9" s="8"/>
      <c r="J9" s="8"/>
      <c r="K9" s="8"/>
      <c r="L9" s="8"/>
      <c r="M9" s="24"/>
      <c r="N9" s="59"/>
      <c r="O9" s="42"/>
      <c r="P9" s="8"/>
      <c r="Q9" s="8"/>
      <c r="R9" s="8"/>
      <c r="S9" s="9">
        <f t="shared" si="1"/>
        <v>12</v>
      </c>
      <c r="T9" s="10">
        <f t="shared" si="2"/>
        <v>0.1411764706</v>
      </c>
      <c r="U9" s="47"/>
    </row>
    <row r="10" ht="14.25" customHeight="1">
      <c r="A10" s="76" t="s">
        <v>156</v>
      </c>
      <c r="B10" s="8"/>
      <c r="C10" s="8">
        <v>11.0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56"/>
      <c r="O10" s="8"/>
      <c r="P10" s="8"/>
      <c r="Q10" s="8"/>
      <c r="R10" s="8"/>
      <c r="S10" s="75">
        <f t="shared" si="1"/>
        <v>11</v>
      </c>
      <c r="T10" s="10">
        <f t="shared" si="2"/>
        <v>0.1294117647</v>
      </c>
      <c r="U10" s="47"/>
    </row>
    <row r="11" ht="14.25" customHeight="1">
      <c r="A11" s="7" t="s">
        <v>31</v>
      </c>
      <c r="B11" s="8"/>
      <c r="C11" s="8">
        <v>9.0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56"/>
      <c r="O11" s="8"/>
      <c r="P11" s="8"/>
      <c r="Q11" s="8"/>
      <c r="R11" s="8"/>
      <c r="S11" s="75">
        <f t="shared" si="1"/>
        <v>9</v>
      </c>
      <c r="T11" s="10">
        <f t="shared" si="2"/>
        <v>0.1058823529</v>
      </c>
      <c r="U11" s="47"/>
    </row>
    <row r="12" ht="14.25" customHeight="1">
      <c r="A12" s="28" t="s">
        <v>19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9"/>
      <c r="N12" s="78"/>
      <c r="O12" s="78"/>
      <c r="P12" s="80"/>
      <c r="Q12" s="78"/>
      <c r="R12" s="79"/>
      <c r="S12" s="81">
        <f t="shared" si="1"/>
        <v>0</v>
      </c>
      <c r="T12" s="82">
        <f t="shared" si="2"/>
        <v>0</v>
      </c>
      <c r="U12" s="47"/>
    </row>
    <row r="13" ht="14.25" customHeight="1">
      <c r="A13" s="4" t="s">
        <v>34</v>
      </c>
      <c r="B13" s="11">
        <f t="shared" ref="B13:S13" si="3">SUM(B3:B12)</f>
        <v>1</v>
      </c>
      <c r="C13" s="11">
        <f t="shared" si="3"/>
        <v>65</v>
      </c>
      <c r="D13" s="11">
        <f t="shared" si="3"/>
        <v>0</v>
      </c>
      <c r="E13" s="11">
        <f t="shared" si="3"/>
        <v>0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0</v>
      </c>
      <c r="J13" s="11">
        <f t="shared" si="3"/>
        <v>0</v>
      </c>
      <c r="K13" s="11">
        <f t="shared" si="3"/>
        <v>0</v>
      </c>
      <c r="L13" s="11">
        <f t="shared" si="3"/>
        <v>0</v>
      </c>
      <c r="M13" s="5">
        <f t="shared" si="3"/>
        <v>0</v>
      </c>
      <c r="N13" s="11">
        <f t="shared" si="3"/>
        <v>4</v>
      </c>
      <c r="O13" s="11">
        <f t="shared" si="3"/>
        <v>0</v>
      </c>
      <c r="P13" s="63">
        <f t="shared" si="3"/>
        <v>3</v>
      </c>
      <c r="Q13" s="11">
        <f t="shared" si="3"/>
        <v>0</v>
      </c>
      <c r="R13" s="11">
        <f t="shared" si="3"/>
        <v>12</v>
      </c>
      <c r="S13" s="83">
        <f t="shared" si="3"/>
        <v>85</v>
      </c>
      <c r="T13" s="6">
        <f t="shared" si="2"/>
        <v>1</v>
      </c>
      <c r="U13" s="47"/>
    </row>
    <row r="14" ht="14.25" customHeight="1">
      <c r="U14" s="47"/>
    </row>
    <row r="15" ht="14.25" customHeight="1"/>
    <row r="16" ht="14.25" customHeight="1">
      <c r="U16" s="50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4" t="s">
        <v>35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39</v>
      </c>
      <c r="G19" s="15" t="s">
        <v>40</v>
      </c>
      <c r="H19" s="4" t="s">
        <v>41</v>
      </c>
      <c r="I19" s="15" t="s">
        <v>99</v>
      </c>
      <c r="J19" s="15" t="s">
        <v>43</v>
      </c>
      <c r="K19" s="15" t="s">
        <v>44</v>
      </c>
      <c r="L19" s="15" t="s">
        <v>45</v>
      </c>
      <c r="M19" s="15" t="s">
        <v>46</v>
      </c>
      <c r="N19" s="15" t="s">
        <v>117</v>
      </c>
      <c r="O19" s="15" t="s">
        <v>145</v>
      </c>
      <c r="P19" s="15" t="s">
        <v>146</v>
      </c>
      <c r="Q19" s="4" t="s">
        <v>147</v>
      </c>
      <c r="R19" s="66" t="s">
        <v>148</v>
      </c>
      <c r="S19" s="66" t="s">
        <v>149</v>
      </c>
      <c r="T19" s="66" t="s">
        <v>150</v>
      </c>
      <c r="U19" s="70" t="s">
        <v>152</v>
      </c>
      <c r="V19" s="66" t="s">
        <v>153</v>
      </c>
      <c r="W19" s="66" t="s">
        <v>157</v>
      </c>
      <c r="X19" s="66" t="s">
        <v>164</v>
      </c>
      <c r="Y19" s="66" t="s">
        <v>166</v>
      </c>
      <c r="Z19" s="66" t="s">
        <v>167</v>
      </c>
    </row>
    <row r="20" ht="14.25" customHeight="1">
      <c r="A20" s="16" t="s">
        <v>14</v>
      </c>
      <c r="B20" s="17">
        <f t="shared" ref="B20:Z20" si="4">B49</f>
        <v>1</v>
      </c>
      <c r="C20" s="17">
        <f t="shared" si="4"/>
        <v>6</v>
      </c>
      <c r="D20" s="17">
        <f t="shared" si="4"/>
        <v>13</v>
      </c>
      <c r="E20" s="17">
        <f t="shared" si="4"/>
        <v>33</v>
      </c>
      <c r="F20" s="17">
        <f t="shared" si="4"/>
        <v>9</v>
      </c>
      <c r="G20" s="25">
        <f t="shared" si="4"/>
        <v>0</v>
      </c>
      <c r="H20" s="17">
        <f t="shared" si="4"/>
        <v>4</v>
      </c>
      <c r="I20" s="17">
        <f t="shared" si="4"/>
        <v>1</v>
      </c>
      <c r="J20" s="25">
        <f t="shared" si="4"/>
        <v>2</v>
      </c>
      <c r="K20" s="25">
        <f t="shared" si="4"/>
        <v>0</v>
      </c>
      <c r="L20" s="25">
        <f t="shared" si="4"/>
        <v>0</v>
      </c>
      <c r="M20" s="25">
        <f t="shared" si="4"/>
        <v>2</v>
      </c>
      <c r="N20" s="25">
        <f t="shared" si="4"/>
        <v>3</v>
      </c>
      <c r="O20" s="17">
        <f t="shared" si="4"/>
        <v>0</v>
      </c>
      <c r="P20" s="17">
        <f t="shared" si="4"/>
        <v>0</v>
      </c>
      <c r="Q20" s="17">
        <f t="shared" si="4"/>
        <v>4</v>
      </c>
      <c r="R20" s="17">
        <f t="shared" si="4"/>
        <v>5</v>
      </c>
      <c r="S20" s="17">
        <f t="shared" si="4"/>
        <v>0</v>
      </c>
      <c r="T20" s="17">
        <f t="shared" si="4"/>
        <v>0</v>
      </c>
      <c r="U20" s="17">
        <f t="shared" si="4"/>
        <v>0</v>
      </c>
      <c r="V20" s="17">
        <f t="shared" si="4"/>
        <v>1</v>
      </c>
      <c r="W20" s="17">
        <f t="shared" si="4"/>
        <v>0</v>
      </c>
      <c r="X20" s="17">
        <f t="shared" si="4"/>
        <v>0</v>
      </c>
      <c r="Y20" s="17">
        <f t="shared" si="4"/>
        <v>0</v>
      </c>
      <c r="Z20" s="17">
        <f t="shared" si="4"/>
        <v>0</v>
      </c>
    </row>
    <row r="21" ht="14.2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84"/>
    </row>
    <row r="22" ht="14.2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49</v>
      </c>
      <c r="B23" s="21"/>
      <c r="C23" s="21">
        <v>1.0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76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50</v>
      </c>
      <c r="B26" s="21"/>
      <c r="C26" s="21">
        <v>1.0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53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56</v>
      </c>
      <c r="B32" s="21"/>
      <c r="C32" s="21"/>
      <c r="D32" s="21">
        <v>2.0</v>
      </c>
      <c r="E32" s="21">
        <v>1.0</v>
      </c>
      <c r="F32" s="21">
        <v>4.0</v>
      </c>
      <c r="G32" s="21"/>
      <c r="H32" s="21"/>
      <c r="I32" s="21"/>
      <c r="J32" s="21"/>
      <c r="K32" s="21"/>
      <c r="L32" s="21"/>
      <c r="M32" s="21"/>
      <c r="N32" s="21">
        <v>1.0</v>
      </c>
      <c r="O32" s="16"/>
      <c r="P32" s="16"/>
      <c r="Q32" s="16"/>
      <c r="R32" s="57">
        <v>1.0</v>
      </c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57</v>
      </c>
      <c r="B33" s="21"/>
      <c r="C33" s="21"/>
      <c r="D33" s="21"/>
      <c r="E33" s="21"/>
      <c r="F33" s="21"/>
      <c r="G33" s="21"/>
      <c r="H33" s="21"/>
      <c r="I33" s="21">
        <v>1.0</v>
      </c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59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61</v>
      </c>
      <c r="B37" s="21"/>
      <c r="C37" s="21"/>
      <c r="D37" s="21">
        <v>1.0</v>
      </c>
      <c r="E37" s="21">
        <v>1.0</v>
      </c>
      <c r="F37" s="21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62</v>
      </c>
      <c r="B39" s="21"/>
      <c r="C39" s="21"/>
      <c r="D39" s="21">
        <v>1.0</v>
      </c>
      <c r="E39" s="21">
        <v>3.0</v>
      </c>
      <c r="F39" s="21"/>
      <c r="G39" s="21"/>
      <c r="H39" s="21"/>
      <c r="I39" s="21"/>
      <c r="J39" s="21"/>
      <c r="K39" s="21"/>
      <c r="L39" s="21"/>
      <c r="M39" s="21">
        <v>1.0</v>
      </c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63</v>
      </c>
      <c r="B40" s="21">
        <v>1.0</v>
      </c>
      <c r="C40" s="21"/>
      <c r="D40" s="21"/>
      <c r="E40" s="21">
        <v>8.0</v>
      </c>
      <c r="F40" s="21">
        <v>2.0</v>
      </c>
      <c r="G40" s="21"/>
      <c r="H40" s="21"/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65</v>
      </c>
      <c r="B42" s="21"/>
      <c r="C42" s="21"/>
      <c r="D42" s="21">
        <v>1.0</v>
      </c>
      <c r="E42" s="21"/>
      <c r="F42" s="21"/>
      <c r="G42" s="21"/>
      <c r="H42" s="21">
        <v>1.0</v>
      </c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66</v>
      </c>
      <c r="B44" s="21"/>
      <c r="C44" s="21"/>
      <c r="D44" s="21">
        <v>1.0</v>
      </c>
      <c r="E44" s="34">
        <v>5.0</v>
      </c>
      <c r="F44" s="21"/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67</v>
      </c>
      <c r="B45" s="21"/>
      <c r="C45" s="21"/>
      <c r="D45" s="21">
        <v>1.0</v>
      </c>
      <c r="E45" s="21">
        <v>4.0</v>
      </c>
      <c r="F45" s="21">
        <v>1.0</v>
      </c>
      <c r="G45" s="21"/>
      <c r="H45" s="21"/>
      <c r="I45" s="21"/>
      <c r="J45" s="21"/>
      <c r="K45" s="21"/>
      <c r="L45" s="21"/>
      <c r="M45" s="21"/>
      <c r="N45" s="21"/>
      <c r="O45" s="16"/>
      <c r="P45" s="16"/>
      <c r="Q45" s="16"/>
      <c r="R45" s="57"/>
      <c r="S45" s="57"/>
      <c r="T45" s="57"/>
      <c r="U45" s="71"/>
      <c r="V45" s="72"/>
      <c r="W45" s="72"/>
      <c r="X45" s="72"/>
      <c r="Y45" s="72"/>
      <c r="Z45" s="72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69</v>
      </c>
      <c r="B47" s="21"/>
      <c r="C47" s="21">
        <v>4.0</v>
      </c>
      <c r="D47" s="21">
        <v>5.0</v>
      </c>
      <c r="E47" s="21">
        <v>11.0</v>
      </c>
      <c r="F47" s="21">
        <v>2.0</v>
      </c>
      <c r="G47" s="21"/>
      <c r="H47" s="21">
        <v>3.0</v>
      </c>
      <c r="I47" s="21"/>
      <c r="J47" s="21">
        <v>2.0</v>
      </c>
      <c r="K47" s="21"/>
      <c r="L47" s="21"/>
      <c r="M47" s="21">
        <v>1.0</v>
      </c>
      <c r="N47" s="21">
        <v>2.0</v>
      </c>
      <c r="O47" s="16"/>
      <c r="P47" s="16"/>
      <c r="Q47" s="16">
        <v>4.0</v>
      </c>
      <c r="R47" s="57">
        <v>4.0</v>
      </c>
      <c r="S47" s="57"/>
      <c r="T47" s="57"/>
      <c r="U47" s="71"/>
      <c r="V47" s="72">
        <v>1.0</v>
      </c>
      <c r="W47" s="72"/>
      <c r="X47" s="72"/>
      <c r="Y47" s="72"/>
      <c r="Z47" s="72"/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6"/>
      <c r="P48" s="16"/>
      <c r="Q48" s="16"/>
      <c r="R48" s="57"/>
      <c r="S48" s="57"/>
      <c r="T48" s="57"/>
      <c r="U48" s="71"/>
      <c r="V48" s="72"/>
      <c r="W48" s="72"/>
      <c r="X48" s="72"/>
      <c r="Y48" s="72"/>
      <c r="Z48" s="72"/>
    </row>
    <row r="49" ht="14.25" customHeight="1">
      <c r="A49" s="4" t="s">
        <v>14</v>
      </c>
      <c r="B49" s="4">
        <f t="shared" ref="B49:Z49" si="5">SUM(B22:B48)</f>
        <v>1</v>
      </c>
      <c r="C49" s="4">
        <f t="shared" si="5"/>
        <v>6</v>
      </c>
      <c r="D49" s="4">
        <f t="shared" si="5"/>
        <v>13</v>
      </c>
      <c r="E49" s="4">
        <f t="shared" si="5"/>
        <v>33</v>
      </c>
      <c r="F49" s="4">
        <f t="shared" si="5"/>
        <v>9</v>
      </c>
      <c r="G49" s="4">
        <f t="shared" si="5"/>
        <v>0</v>
      </c>
      <c r="H49" s="4">
        <f t="shared" si="5"/>
        <v>4</v>
      </c>
      <c r="I49" s="4">
        <f t="shared" si="5"/>
        <v>1</v>
      </c>
      <c r="J49" s="4">
        <f t="shared" si="5"/>
        <v>2</v>
      </c>
      <c r="K49" s="4">
        <f t="shared" si="5"/>
        <v>0</v>
      </c>
      <c r="L49" s="4">
        <f t="shared" si="5"/>
        <v>0</v>
      </c>
      <c r="M49" s="4">
        <f t="shared" si="5"/>
        <v>2</v>
      </c>
      <c r="N49" s="4">
        <f t="shared" si="5"/>
        <v>3</v>
      </c>
      <c r="O49" s="4">
        <f t="shared" si="5"/>
        <v>0</v>
      </c>
      <c r="P49" s="4">
        <f t="shared" si="5"/>
        <v>0</v>
      </c>
      <c r="Q49" s="4">
        <f t="shared" si="5"/>
        <v>4</v>
      </c>
      <c r="R49" s="4">
        <f t="shared" si="5"/>
        <v>5</v>
      </c>
      <c r="S49" s="4">
        <f t="shared" si="5"/>
        <v>0</v>
      </c>
      <c r="T49" s="4">
        <f t="shared" si="5"/>
        <v>0</v>
      </c>
      <c r="U49" s="23">
        <f t="shared" si="5"/>
        <v>0</v>
      </c>
      <c r="V49" s="23">
        <f t="shared" si="5"/>
        <v>1</v>
      </c>
      <c r="W49" s="23">
        <f t="shared" si="5"/>
        <v>0</v>
      </c>
      <c r="X49" s="23">
        <f t="shared" si="5"/>
        <v>0</v>
      </c>
      <c r="Y49" s="23">
        <f t="shared" si="5"/>
        <v>0</v>
      </c>
      <c r="Z49" s="23">
        <f t="shared" si="5"/>
        <v>0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AA50" s="13">
        <f>SUM(B49:Z49)</f>
        <v>84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1:Z21"/>
  </mergeCells>
  <printOptions/>
  <pageMargins bottom="0.787401575" footer="0.0" header="0.0" left="0.511811024" right="0.511811024" top="0.7874015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2.57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27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4"/>
      <c r="N3" s="72"/>
      <c r="O3" s="42"/>
      <c r="P3" s="8"/>
      <c r="Q3" s="8"/>
      <c r="R3" s="8"/>
      <c r="S3" s="9">
        <f t="shared" ref="S3:S12" si="1">SUM(B3:R3)</f>
        <v>0</v>
      </c>
      <c r="T3" s="10">
        <f t="shared" ref="T3:T13" si="2">S3/$S$13</f>
        <v>0</v>
      </c>
      <c r="U3" s="47"/>
      <c r="V3" s="38" t="s">
        <v>116</v>
      </c>
      <c r="W3" s="48">
        <f>SUM(C13:M13)+O13+Q13+R13+N13</f>
        <v>83</v>
      </c>
    </row>
    <row r="4" ht="15.75" customHeight="1">
      <c r="A4" s="7" t="s">
        <v>17</v>
      </c>
      <c r="B4" s="8"/>
      <c r="C4" s="8">
        <v>12.0</v>
      </c>
      <c r="E4" s="8">
        <v>1.0</v>
      </c>
      <c r="F4" s="8"/>
      <c r="G4" s="8"/>
      <c r="H4" s="8"/>
      <c r="I4" s="8"/>
      <c r="J4" s="8"/>
      <c r="K4" s="8"/>
      <c r="L4" s="8"/>
      <c r="M4" s="24"/>
      <c r="N4" s="57"/>
      <c r="O4" s="42"/>
      <c r="P4" s="8"/>
      <c r="Q4" s="8"/>
      <c r="R4" s="8"/>
      <c r="S4" s="9">
        <f t="shared" si="1"/>
        <v>13</v>
      </c>
      <c r="T4" s="10">
        <f t="shared" si="2"/>
        <v>0.1444444444</v>
      </c>
      <c r="U4" s="47"/>
      <c r="V4" s="38" t="s">
        <v>129</v>
      </c>
      <c r="W4" s="48">
        <f>P13</f>
        <v>3</v>
      </c>
    </row>
    <row r="5" ht="14.25" customHeight="1">
      <c r="A5" s="7" t="s">
        <v>118</v>
      </c>
      <c r="B5" s="8">
        <v>1.0</v>
      </c>
      <c r="C5" s="8">
        <v>8.0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>
        <v>2.0</v>
      </c>
      <c r="Q5" s="8"/>
      <c r="R5" s="8">
        <v>2.0</v>
      </c>
      <c r="S5" s="9">
        <f t="shared" si="1"/>
        <v>13</v>
      </c>
      <c r="T5" s="10">
        <f t="shared" si="2"/>
        <v>0.1444444444</v>
      </c>
      <c r="U5" s="47"/>
      <c r="V5" s="38" t="s">
        <v>136</v>
      </c>
      <c r="W5" s="48">
        <f>B13</f>
        <v>4</v>
      </c>
    </row>
    <row r="6" ht="15.75" customHeight="1">
      <c r="A6" s="27" t="s">
        <v>172</v>
      </c>
      <c r="B6" s="8"/>
      <c r="C6" s="8">
        <v>8.0</v>
      </c>
      <c r="D6" s="8"/>
      <c r="E6" s="8"/>
      <c r="F6" s="8"/>
      <c r="G6" s="8"/>
      <c r="H6" s="8"/>
      <c r="I6" s="8"/>
      <c r="J6" s="8"/>
      <c r="K6" s="8"/>
      <c r="L6" s="8"/>
      <c r="M6" s="24"/>
      <c r="N6" s="56"/>
      <c r="O6" s="42"/>
      <c r="P6" s="8"/>
      <c r="Q6" s="8"/>
      <c r="R6" s="8"/>
      <c r="S6" s="9">
        <f t="shared" si="1"/>
        <v>8</v>
      </c>
      <c r="T6" s="10">
        <f t="shared" si="2"/>
        <v>0.08888888889</v>
      </c>
      <c r="U6" s="47"/>
      <c r="W6" s="58">
        <f>SUM(W3:W5)</f>
        <v>90</v>
      </c>
    </row>
    <row r="7" ht="14.25" customHeight="1">
      <c r="A7" s="27" t="s">
        <v>26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24"/>
      <c r="N7" s="56"/>
      <c r="O7" s="42"/>
      <c r="P7" s="8"/>
      <c r="Q7" s="8"/>
      <c r="R7" s="8">
        <v>2.0</v>
      </c>
      <c r="S7" s="9">
        <f t="shared" si="1"/>
        <v>2</v>
      </c>
      <c r="T7" s="10">
        <f t="shared" si="2"/>
        <v>0.02222222222</v>
      </c>
      <c r="U7" s="47"/>
    </row>
    <row r="8" ht="14.25" customHeight="1">
      <c r="A8" s="7" t="s">
        <v>168</v>
      </c>
      <c r="B8" s="8"/>
      <c r="C8" s="8">
        <v>14.0</v>
      </c>
      <c r="D8" s="8"/>
      <c r="E8" s="8"/>
      <c r="F8" s="8"/>
      <c r="G8" s="8"/>
      <c r="H8" s="8"/>
      <c r="I8" s="8"/>
      <c r="J8" s="8"/>
      <c r="K8" s="8"/>
      <c r="L8" s="8"/>
      <c r="M8" s="24"/>
      <c r="N8" s="88"/>
      <c r="O8" s="42"/>
      <c r="P8" s="8"/>
      <c r="Q8" s="8"/>
      <c r="R8" s="8"/>
      <c r="S8" s="9">
        <f t="shared" si="1"/>
        <v>14</v>
      </c>
      <c r="T8" s="10">
        <f t="shared" si="2"/>
        <v>0.1555555556</v>
      </c>
      <c r="U8" s="47"/>
    </row>
    <row r="9" ht="14.25" customHeight="1">
      <c r="A9" s="7" t="s">
        <v>163</v>
      </c>
      <c r="B9" s="8">
        <v>3.0</v>
      </c>
      <c r="C9" s="8">
        <v>10.0</v>
      </c>
      <c r="D9" s="8"/>
      <c r="E9" s="8"/>
      <c r="F9" s="8"/>
      <c r="G9" s="8"/>
      <c r="H9" s="8"/>
      <c r="I9" s="8"/>
      <c r="J9" s="8"/>
      <c r="K9" s="8"/>
      <c r="L9" s="8"/>
      <c r="M9" s="24"/>
      <c r="N9" s="59"/>
      <c r="O9" s="42"/>
      <c r="P9" s="8">
        <v>1.0</v>
      </c>
      <c r="Q9" s="8"/>
      <c r="R9" s="8"/>
      <c r="S9" s="9">
        <f t="shared" si="1"/>
        <v>14</v>
      </c>
      <c r="T9" s="10">
        <f t="shared" si="2"/>
        <v>0.1555555556</v>
      </c>
      <c r="U9" s="47"/>
    </row>
    <row r="10" ht="14.25" customHeight="1">
      <c r="A10" s="76" t="s">
        <v>156</v>
      </c>
      <c r="B10" s="8"/>
      <c r="C10" s="8">
        <v>4.0</v>
      </c>
      <c r="D10" s="8"/>
      <c r="E10" s="8"/>
      <c r="F10" s="8"/>
      <c r="G10" s="8"/>
      <c r="H10" s="8"/>
      <c r="I10" s="8">
        <v>1.0</v>
      </c>
      <c r="J10" s="8"/>
      <c r="K10" s="8"/>
      <c r="L10" s="8">
        <v>1.0</v>
      </c>
      <c r="M10" s="8"/>
      <c r="N10" s="56"/>
      <c r="O10" s="8"/>
      <c r="P10" s="8"/>
      <c r="Q10" s="8"/>
      <c r="R10" s="8">
        <v>7.0</v>
      </c>
      <c r="S10" s="75">
        <f t="shared" si="1"/>
        <v>13</v>
      </c>
      <c r="T10" s="10">
        <f t="shared" si="2"/>
        <v>0.1444444444</v>
      </c>
      <c r="U10" s="47"/>
    </row>
    <row r="11" ht="14.25" customHeight="1">
      <c r="A11" s="7" t="s">
        <v>31</v>
      </c>
      <c r="B11" s="8"/>
      <c r="C11" s="8">
        <v>13.0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56"/>
      <c r="O11" s="8"/>
      <c r="P11" s="8"/>
      <c r="Q11" s="8"/>
      <c r="R11" s="8"/>
      <c r="S11" s="75">
        <f t="shared" si="1"/>
        <v>13</v>
      </c>
      <c r="T11" s="10">
        <f t="shared" si="2"/>
        <v>0.1444444444</v>
      </c>
      <c r="U11" s="47"/>
    </row>
    <row r="12" ht="14.25" customHeight="1">
      <c r="A12" s="28" t="s">
        <v>19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9"/>
      <c r="N12" s="78"/>
      <c r="O12" s="78"/>
      <c r="P12" s="80"/>
      <c r="Q12" s="78"/>
      <c r="R12" s="79"/>
      <c r="S12" s="81">
        <f t="shared" si="1"/>
        <v>0</v>
      </c>
      <c r="T12" s="82">
        <f t="shared" si="2"/>
        <v>0</v>
      </c>
      <c r="U12" s="47"/>
    </row>
    <row r="13" ht="14.25" customHeight="1">
      <c r="A13" s="4" t="s">
        <v>34</v>
      </c>
      <c r="B13" s="11">
        <f t="shared" ref="B13:S13" si="3">SUM(B3:B12)</f>
        <v>4</v>
      </c>
      <c r="C13" s="11">
        <f t="shared" si="3"/>
        <v>69</v>
      </c>
      <c r="D13" s="11">
        <f t="shared" si="3"/>
        <v>0</v>
      </c>
      <c r="E13" s="11">
        <f t="shared" si="3"/>
        <v>1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11">
        <f t="shared" si="3"/>
        <v>1</v>
      </c>
      <c r="J13" s="11">
        <f t="shared" si="3"/>
        <v>0</v>
      </c>
      <c r="K13" s="11">
        <f t="shared" si="3"/>
        <v>0</v>
      </c>
      <c r="L13" s="11">
        <f t="shared" si="3"/>
        <v>1</v>
      </c>
      <c r="M13" s="5">
        <f t="shared" si="3"/>
        <v>0</v>
      </c>
      <c r="N13" s="11">
        <f t="shared" si="3"/>
        <v>0</v>
      </c>
      <c r="O13" s="11">
        <f t="shared" si="3"/>
        <v>0</v>
      </c>
      <c r="P13" s="63">
        <f t="shared" si="3"/>
        <v>3</v>
      </c>
      <c r="Q13" s="11">
        <f t="shared" si="3"/>
        <v>0</v>
      </c>
      <c r="R13" s="11">
        <f t="shared" si="3"/>
        <v>11</v>
      </c>
      <c r="S13" s="83">
        <f t="shared" si="3"/>
        <v>90</v>
      </c>
      <c r="T13" s="6">
        <f t="shared" si="2"/>
        <v>1</v>
      </c>
      <c r="U13" s="47"/>
    </row>
    <row r="14" ht="14.25" customHeight="1">
      <c r="U14" s="47"/>
    </row>
    <row r="15" ht="14.25" customHeight="1"/>
    <row r="16" ht="14.25" customHeight="1">
      <c r="U16" s="50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4" t="s">
        <v>35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39</v>
      </c>
      <c r="G19" s="15" t="s">
        <v>40</v>
      </c>
      <c r="H19" s="4" t="s">
        <v>41</v>
      </c>
      <c r="I19" s="15" t="s">
        <v>99</v>
      </c>
      <c r="J19" s="15" t="s">
        <v>43</v>
      </c>
      <c r="K19" s="15" t="s">
        <v>44</v>
      </c>
      <c r="L19" s="15" t="s">
        <v>45</v>
      </c>
      <c r="M19" s="15" t="s">
        <v>46</v>
      </c>
      <c r="N19" s="15" t="s">
        <v>117</v>
      </c>
      <c r="O19" s="15" t="s">
        <v>145</v>
      </c>
      <c r="P19" s="15" t="s">
        <v>146</v>
      </c>
      <c r="Q19" s="4" t="s">
        <v>147</v>
      </c>
      <c r="R19" s="66" t="s">
        <v>148</v>
      </c>
      <c r="S19" s="66" t="s">
        <v>149</v>
      </c>
      <c r="T19" s="66" t="s">
        <v>150</v>
      </c>
      <c r="U19" s="70" t="s">
        <v>152</v>
      </c>
      <c r="V19" s="66" t="s">
        <v>153</v>
      </c>
      <c r="W19" s="66" t="s">
        <v>157</v>
      </c>
      <c r="X19" s="66" t="s">
        <v>164</v>
      </c>
      <c r="Y19" s="66" t="s">
        <v>166</v>
      </c>
      <c r="Z19" s="66" t="s">
        <v>173</v>
      </c>
    </row>
    <row r="20" ht="14.25" customHeight="1">
      <c r="A20" s="16" t="s">
        <v>14</v>
      </c>
      <c r="B20" s="17">
        <f t="shared" ref="B20:Z20" si="4">B49</f>
        <v>4</v>
      </c>
      <c r="C20" s="17">
        <f t="shared" si="4"/>
        <v>6</v>
      </c>
      <c r="D20" s="17">
        <f t="shared" si="4"/>
        <v>12</v>
      </c>
      <c r="E20" s="17">
        <f t="shared" si="4"/>
        <v>30</v>
      </c>
      <c r="F20" s="17">
        <f t="shared" si="4"/>
        <v>5</v>
      </c>
      <c r="G20" s="25">
        <f t="shared" si="4"/>
        <v>0</v>
      </c>
      <c r="H20" s="17">
        <f t="shared" si="4"/>
        <v>3</v>
      </c>
      <c r="I20" s="17">
        <f t="shared" si="4"/>
        <v>0</v>
      </c>
      <c r="J20" s="25">
        <f t="shared" si="4"/>
        <v>0</v>
      </c>
      <c r="K20" s="25">
        <f t="shared" si="4"/>
        <v>0</v>
      </c>
      <c r="L20" s="25">
        <f t="shared" si="4"/>
        <v>0</v>
      </c>
      <c r="M20" s="25">
        <f t="shared" si="4"/>
        <v>1</v>
      </c>
      <c r="N20" s="25">
        <f t="shared" si="4"/>
        <v>3</v>
      </c>
      <c r="O20" s="17">
        <f t="shared" si="4"/>
        <v>1</v>
      </c>
      <c r="P20" s="17">
        <f t="shared" si="4"/>
        <v>0</v>
      </c>
      <c r="Q20" s="17">
        <f t="shared" si="4"/>
        <v>0</v>
      </c>
      <c r="R20" s="17">
        <f t="shared" si="4"/>
        <v>1</v>
      </c>
      <c r="S20" s="17">
        <f t="shared" si="4"/>
        <v>0</v>
      </c>
      <c r="T20" s="17">
        <f t="shared" si="4"/>
        <v>0</v>
      </c>
      <c r="U20" s="17">
        <f t="shared" si="4"/>
        <v>0</v>
      </c>
      <c r="V20" s="17">
        <f t="shared" si="4"/>
        <v>1</v>
      </c>
      <c r="W20" s="17">
        <f t="shared" si="4"/>
        <v>0</v>
      </c>
      <c r="X20" s="17">
        <f t="shared" si="4"/>
        <v>0</v>
      </c>
      <c r="Y20" s="17">
        <f t="shared" si="4"/>
        <v>0</v>
      </c>
      <c r="Z20" s="17">
        <f t="shared" si="4"/>
        <v>1</v>
      </c>
    </row>
    <row r="21" ht="14.2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84"/>
    </row>
    <row r="22" ht="14.25" customHeight="1">
      <c r="A22" s="21" t="s">
        <v>75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49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76</v>
      </c>
      <c r="B24" s="21"/>
      <c r="C24" s="21"/>
      <c r="D24" s="21"/>
      <c r="E24" s="21"/>
      <c r="F24" s="21">
        <v>1.0</v>
      </c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50</v>
      </c>
      <c r="B26" s="21"/>
      <c r="C26" s="21"/>
      <c r="D26" s="21">
        <v>1.0</v>
      </c>
      <c r="E26" s="21">
        <v>1.0</v>
      </c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51</v>
      </c>
      <c r="B27" s="21"/>
      <c r="C27" s="21"/>
      <c r="D27" s="21"/>
      <c r="E27" s="21">
        <v>1.0</v>
      </c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53</v>
      </c>
      <c r="B29" s="21"/>
      <c r="C29" s="21"/>
      <c r="D29" s="21">
        <v>1.0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>
        <v>1.0</v>
      </c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56</v>
      </c>
      <c r="B32" s="21"/>
      <c r="C32" s="21"/>
      <c r="D32" s="21">
        <v>1.0</v>
      </c>
      <c r="E32" s="21">
        <v>2.0</v>
      </c>
      <c r="F32" s="21">
        <v>1.0</v>
      </c>
      <c r="G32" s="21"/>
      <c r="H32" s="21"/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57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59</v>
      </c>
      <c r="B35" s="21"/>
      <c r="C35" s="21"/>
      <c r="D35" s="21">
        <v>1.0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60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61</v>
      </c>
      <c r="B37" s="21"/>
      <c r="C37" s="21"/>
      <c r="D37" s="21">
        <v>1.0</v>
      </c>
      <c r="E37" s="21"/>
      <c r="F37" s="21"/>
      <c r="G37" s="21"/>
      <c r="H37" s="21"/>
      <c r="I37" s="21"/>
      <c r="J37" s="21"/>
      <c r="K37" s="21"/>
      <c r="L37" s="21"/>
      <c r="M37" s="21"/>
      <c r="N37" s="21">
        <v>1.0</v>
      </c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62</v>
      </c>
      <c r="B39" s="21"/>
      <c r="C39" s="21">
        <v>1.0</v>
      </c>
      <c r="D39" s="21">
        <v>1.0</v>
      </c>
      <c r="E39" s="21">
        <v>5.0</v>
      </c>
      <c r="F39" s="21">
        <v>1.0</v>
      </c>
      <c r="G39" s="21"/>
      <c r="H39" s="21"/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63</v>
      </c>
      <c r="B40" s="21">
        <v>4.0</v>
      </c>
      <c r="C40" s="21">
        <v>1.0</v>
      </c>
      <c r="D40" s="21">
        <v>1.0</v>
      </c>
      <c r="E40" s="21">
        <v>8.0</v>
      </c>
      <c r="F40" s="21"/>
      <c r="G40" s="21"/>
      <c r="H40" s="21">
        <v>1.0</v>
      </c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65</v>
      </c>
      <c r="B42" s="21"/>
      <c r="C42" s="21"/>
      <c r="D42" s="21"/>
      <c r="E42" s="21">
        <v>1.0</v>
      </c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66</v>
      </c>
      <c r="B44" s="21"/>
      <c r="C44" s="21"/>
      <c r="D44" s="21"/>
      <c r="E44" s="34">
        <v>3.0</v>
      </c>
      <c r="F44" s="21"/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67</v>
      </c>
      <c r="B45" s="21"/>
      <c r="C45" s="21">
        <v>2.0</v>
      </c>
      <c r="D45" s="21">
        <v>3.0</v>
      </c>
      <c r="E45" s="21">
        <v>3.0</v>
      </c>
      <c r="F45" s="21">
        <v>1.0</v>
      </c>
      <c r="G45" s="21"/>
      <c r="H45" s="21"/>
      <c r="I45" s="21"/>
      <c r="J45" s="21"/>
      <c r="K45" s="21"/>
      <c r="L45" s="21"/>
      <c r="M45" s="21"/>
      <c r="N45" s="21"/>
      <c r="O45" s="16"/>
      <c r="P45" s="16"/>
      <c r="Q45" s="16"/>
      <c r="R45" s="57"/>
      <c r="S45" s="57"/>
      <c r="T45" s="57"/>
      <c r="U45" s="71"/>
      <c r="V45" s="72"/>
      <c r="W45" s="72"/>
      <c r="X45" s="72"/>
      <c r="Y45" s="72"/>
      <c r="Z45" s="72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69</v>
      </c>
      <c r="B47" s="21"/>
      <c r="C47" s="21">
        <v>2.0</v>
      </c>
      <c r="D47" s="21">
        <v>2.0</v>
      </c>
      <c r="E47" s="21">
        <v>6.0</v>
      </c>
      <c r="F47" s="21">
        <v>1.0</v>
      </c>
      <c r="G47" s="21"/>
      <c r="H47" s="21">
        <v>2.0</v>
      </c>
      <c r="I47" s="21"/>
      <c r="J47" s="21"/>
      <c r="K47" s="21"/>
      <c r="L47" s="21"/>
      <c r="M47" s="21"/>
      <c r="N47" s="21">
        <v>2.0</v>
      </c>
      <c r="O47" s="16">
        <v>1.0</v>
      </c>
      <c r="P47" s="16"/>
      <c r="Q47" s="16"/>
      <c r="R47" s="57">
        <v>1.0</v>
      </c>
      <c r="S47" s="57"/>
      <c r="T47" s="57"/>
      <c r="U47" s="71"/>
      <c r="V47" s="72">
        <v>1.0</v>
      </c>
      <c r="W47" s="72"/>
      <c r="X47" s="72"/>
      <c r="Y47" s="72"/>
      <c r="Z47" s="72">
        <v>1.0</v>
      </c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6"/>
      <c r="P48" s="16"/>
      <c r="Q48" s="16"/>
      <c r="R48" s="57"/>
      <c r="S48" s="57"/>
      <c r="T48" s="57"/>
      <c r="U48" s="71"/>
      <c r="V48" s="72"/>
      <c r="W48" s="72"/>
      <c r="X48" s="72"/>
      <c r="Y48" s="72"/>
      <c r="Z48" s="72"/>
    </row>
    <row r="49" ht="14.25" customHeight="1">
      <c r="A49" s="4" t="s">
        <v>14</v>
      </c>
      <c r="B49" s="4">
        <f t="shared" ref="B49:Z49" si="5">SUM(B22:B48)</f>
        <v>4</v>
      </c>
      <c r="C49" s="4">
        <f t="shared" si="5"/>
        <v>6</v>
      </c>
      <c r="D49" s="4">
        <f t="shared" si="5"/>
        <v>12</v>
      </c>
      <c r="E49" s="4">
        <f t="shared" si="5"/>
        <v>30</v>
      </c>
      <c r="F49" s="4">
        <f t="shared" si="5"/>
        <v>5</v>
      </c>
      <c r="G49" s="4">
        <f t="shared" si="5"/>
        <v>0</v>
      </c>
      <c r="H49" s="4">
        <f t="shared" si="5"/>
        <v>3</v>
      </c>
      <c r="I49" s="4">
        <f t="shared" si="5"/>
        <v>0</v>
      </c>
      <c r="J49" s="4">
        <f t="shared" si="5"/>
        <v>0</v>
      </c>
      <c r="K49" s="4">
        <f t="shared" si="5"/>
        <v>0</v>
      </c>
      <c r="L49" s="4">
        <f t="shared" si="5"/>
        <v>0</v>
      </c>
      <c r="M49" s="4">
        <f t="shared" si="5"/>
        <v>1</v>
      </c>
      <c r="N49" s="4">
        <f t="shared" si="5"/>
        <v>3</v>
      </c>
      <c r="O49" s="4">
        <f t="shared" si="5"/>
        <v>1</v>
      </c>
      <c r="P49" s="4">
        <f t="shared" si="5"/>
        <v>0</v>
      </c>
      <c r="Q49" s="4">
        <f t="shared" si="5"/>
        <v>0</v>
      </c>
      <c r="R49" s="4">
        <f t="shared" si="5"/>
        <v>1</v>
      </c>
      <c r="S49" s="4">
        <f t="shared" si="5"/>
        <v>0</v>
      </c>
      <c r="T49" s="4">
        <f t="shared" si="5"/>
        <v>0</v>
      </c>
      <c r="U49" s="23">
        <f t="shared" si="5"/>
        <v>0</v>
      </c>
      <c r="V49" s="23">
        <f t="shared" si="5"/>
        <v>1</v>
      </c>
      <c r="W49" s="23">
        <f t="shared" si="5"/>
        <v>0</v>
      </c>
      <c r="X49" s="23">
        <f t="shared" si="5"/>
        <v>0</v>
      </c>
      <c r="Y49" s="23">
        <f t="shared" si="5"/>
        <v>0</v>
      </c>
      <c r="Z49" s="23">
        <f t="shared" si="5"/>
        <v>1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AA50" s="13">
        <f>SUM(B49:Z49)</f>
        <v>68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1:Z21"/>
  </mergeCells>
  <printOptions/>
  <pageMargins bottom="0.787401575" footer="0.0" header="0.0" left="0.511811024" right="0.511811024" top="0.7874015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1.14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N3" s="92"/>
      <c r="O3" s="93"/>
      <c r="P3" s="90"/>
      <c r="Q3" s="90"/>
      <c r="R3" s="90"/>
      <c r="S3" s="94">
        <f t="shared" ref="S3:S10" si="1">SUM(B3:R3)</f>
        <v>0</v>
      </c>
      <c r="T3" s="10">
        <f t="shared" ref="T3:T11" si="2">S3/$S$11</f>
        <v>0</v>
      </c>
      <c r="U3" s="47"/>
      <c r="V3" s="38" t="s">
        <v>116</v>
      </c>
      <c r="W3" s="48">
        <f>SUM(C11:M11)+O11+Q11+R11+N11</f>
        <v>127</v>
      </c>
    </row>
    <row r="4" ht="15.75" customHeight="1">
      <c r="A4" s="7" t="s">
        <v>17</v>
      </c>
      <c r="B4" s="8"/>
      <c r="C4" s="8">
        <v>6.0</v>
      </c>
      <c r="E4" s="8"/>
      <c r="F4" s="8"/>
      <c r="G4" s="8"/>
      <c r="H4" s="8"/>
      <c r="I4" s="8">
        <v>3.0</v>
      </c>
      <c r="J4" s="8"/>
      <c r="K4" s="8"/>
      <c r="L4" s="8"/>
      <c r="M4" s="24"/>
      <c r="N4" s="57"/>
      <c r="O4" s="42"/>
      <c r="P4" s="8"/>
      <c r="Q4" s="8"/>
      <c r="R4" s="8">
        <v>8.0</v>
      </c>
      <c r="S4" s="9">
        <f t="shared" si="1"/>
        <v>17</v>
      </c>
      <c r="T4" s="10">
        <f t="shared" si="2"/>
        <v>0.1240875912</v>
      </c>
      <c r="U4" s="47"/>
      <c r="V4" s="38" t="s">
        <v>129</v>
      </c>
      <c r="W4" s="48">
        <f>P11</f>
        <v>3</v>
      </c>
    </row>
    <row r="5" ht="14.25" customHeight="1">
      <c r="A5" s="7" t="s">
        <v>118</v>
      </c>
      <c r="B5" s="8">
        <v>3.0</v>
      </c>
      <c r="C5" s="8">
        <v>7.0</v>
      </c>
      <c r="D5" s="8"/>
      <c r="E5" s="8"/>
      <c r="F5" s="8"/>
      <c r="G5" s="8"/>
      <c r="H5" s="8"/>
      <c r="I5" s="8">
        <v>1.0</v>
      </c>
      <c r="J5" s="8"/>
      <c r="K5" s="8"/>
      <c r="L5" s="8"/>
      <c r="M5" s="24"/>
      <c r="N5" s="56"/>
      <c r="O5" s="42"/>
      <c r="P5" s="8">
        <v>1.0</v>
      </c>
      <c r="Q5" s="8"/>
      <c r="R5" s="8">
        <v>5.0</v>
      </c>
      <c r="S5" s="9">
        <f t="shared" si="1"/>
        <v>17</v>
      </c>
      <c r="T5" s="10">
        <f t="shared" si="2"/>
        <v>0.1240875912</v>
      </c>
      <c r="U5" s="47"/>
      <c r="V5" s="38" t="s">
        <v>136</v>
      </c>
      <c r="W5" s="48">
        <f>B11</f>
        <v>7</v>
      </c>
    </row>
    <row r="6" ht="15.75" customHeight="1">
      <c r="A6" s="27" t="s">
        <v>172</v>
      </c>
      <c r="B6" s="8"/>
      <c r="C6" s="8">
        <v>23.0</v>
      </c>
      <c r="D6" s="8"/>
      <c r="E6" s="8"/>
      <c r="F6" s="8"/>
      <c r="G6" s="8"/>
      <c r="H6" s="8"/>
      <c r="I6" s="8"/>
      <c r="J6" s="8"/>
      <c r="K6" s="8"/>
      <c r="L6" s="8"/>
      <c r="M6" s="24"/>
      <c r="N6" s="56"/>
      <c r="O6" s="42"/>
      <c r="P6" s="8"/>
      <c r="Q6" s="8"/>
      <c r="R6" s="8"/>
      <c r="S6" s="9">
        <f t="shared" si="1"/>
        <v>23</v>
      </c>
      <c r="T6" s="10">
        <f t="shared" si="2"/>
        <v>0.1678832117</v>
      </c>
      <c r="U6" s="47"/>
      <c r="W6" s="58">
        <f>SUM(W3:W5)</f>
        <v>137</v>
      </c>
    </row>
    <row r="7" ht="14.25" customHeight="1">
      <c r="A7" s="7" t="s">
        <v>168</v>
      </c>
      <c r="B7" s="8"/>
      <c r="C7" s="8">
        <v>21.0</v>
      </c>
      <c r="D7" s="8"/>
      <c r="E7" s="8"/>
      <c r="F7" s="8"/>
      <c r="G7" s="8"/>
      <c r="H7" s="8"/>
      <c r="I7" s="8"/>
      <c r="J7" s="8"/>
      <c r="K7" s="8"/>
      <c r="L7" s="8"/>
      <c r="M7" s="24"/>
      <c r="N7" s="88"/>
      <c r="O7" s="42"/>
      <c r="P7" s="8"/>
      <c r="Q7" s="8"/>
      <c r="R7" s="8"/>
      <c r="S7" s="9">
        <f t="shared" si="1"/>
        <v>21</v>
      </c>
      <c r="T7" s="10">
        <f t="shared" si="2"/>
        <v>0.1532846715</v>
      </c>
      <c r="U7" s="47"/>
    </row>
    <row r="8" ht="14.25" customHeight="1">
      <c r="A8" s="7" t="s">
        <v>163</v>
      </c>
      <c r="B8" s="8">
        <v>4.0</v>
      </c>
      <c r="C8" s="8">
        <v>13.0</v>
      </c>
      <c r="D8" s="8"/>
      <c r="E8" s="8"/>
      <c r="F8" s="8"/>
      <c r="G8" s="8"/>
      <c r="H8" s="8"/>
      <c r="I8" s="8"/>
      <c r="J8" s="8"/>
      <c r="K8" s="8"/>
      <c r="L8" s="8"/>
      <c r="M8" s="24"/>
      <c r="N8" s="59"/>
      <c r="O8" s="42"/>
      <c r="P8" s="8">
        <v>2.0</v>
      </c>
      <c r="Q8" s="8">
        <v>3.0</v>
      </c>
      <c r="R8" s="8"/>
      <c r="S8" s="9">
        <f t="shared" si="1"/>
        <v>22</v>
      </c>
      <c r="T8" s="10">
        <f t="shared" si="2"/>
        <v>0.1605839416</v>
      </c>
      <c r="U8" s="47"/>
    </row>
    <row r="9" ht="14.25" customHeight="1">
      <c r="A9" s="76" t="s">
        <v>156</v>
      </c>
      <c r="B9" s="8"/>
      <c r="C9" s="8">
        <v>6.0</v>
      </c>
      <c r="D9" s="8"/>
      <c r="E9" s="8"/>
      <c r="F9" s="8"/>
      <c r="G9" s="8"/>
      <c r="H9" s="8"/>
      <c r="I9" s="8">
        <v>3.0</v>
      </c>
      <c r="J9" s="8"/>
      <c r="K9" s="8"/>
      <c r="L9" s="8">
        <v>1.0</v>
      </c>
      <c r="M9" s="8"/>
      <c r="N9" s="56"/>
      <c r="O9" s="8"/>
      <c r="P9" s="8"/>
      <c r="Q9" s="8"/>
      <c r="R9" s="8">
        <v>9.0</v>
      </c>
      <c r="S9" s="75">
        <f t="shared" si="1"/>
        <v>19</v>
      </c>
      <c r="T9" s="10">
        <f t="shared" si="2"/>
        <v>0.1386861314</v>
      </c>
      <c r="U9" s="47"/>
    </row>
    <row r="10" ht="14.25" customHeight="1">
      <c r="A10" s="7" t="s">
        <v>31</v>
      </c>
      <c r="B10" s="8"/>
      <c r="C10" s="8">
        <v>18.0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56"/>
      <c r="O10" s="8"/>
      <c r="P10" s="8"/>
      <c r="Q10" s="8"/>
      <c r="R10" s="8"/>
      <c r="S10" s="75">
        <f t="shared" si="1"/>
        <v>18</v>
      </c>
      <c r="T10" s="10">
        <f t="shared" si="2"/>
        <v>0.1313868613</v>
      </c>
      <c r="U10" s="47"/>
    </row>
    <row r="11" ht="14.25" customHeight="1">
      <c r="A11" s="4" t="s">
        <v>34</v>
      </c>
      <c r="B11" s="11">
        <f t="shared" ref="B11:S11" si="3">SUM(B3:B10)</f>
        <v>7</v>
      </c>
      <c r="C11" s="11">
        <f t="shared" si="3"/>
        <v>94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0</v>
      </c>
      <c r="H11" s="11">
        <f t="shared" si="3"/>
        <v>0</v>
      </c>
      <c r="I11" s="11">
        <f t="shared" si="3"/>
        <v>7</v>
      </c>
      <c r="J11" s="11">
        <f t="shared" si="3"/>
        <v>0</v>
      </c>
      <c r="K11" s="11">
        <f t="shared" si="3"/>
        <v>0</v>
      </c>
      <c r="L11" s="11">
        <f t="shared" si="3"/>
        <v>1</v>
      </c>
      <c r="M11" s="5">
        <f t="shared" si="3"/>
        <v>0</v>
      </c>
      <c r="N11" s="11">
        <f t="shared" si="3"/>
        <v>0</v>
      </c>
      <c r="O11" s="11">
        <f t="shared" si="3"/>
        <v>0</v>
      </c>
      <c r="P11" s="63">
        <f t="shared" si="3"/>
        <v>3</v>
      </c>
      <c r="Q11" s="11">
        <f t="shared" si="3"/>
        <v>3</v>
      </c>
      <c r="R11" s="5">
        <f t="shared" si="3"/>
        <v>22</v>
      </c>
      <c r="S11" s="11">
        <f t="shared" si="3"/>
        <v>137</v>
      </c>
      <c r="T11" s="95">
        <f t="shared" si="2"/>
        <v>1</v>
      </c>
      <c r="U11" s="47"/>
    </row>
    <row r="12" ht="14.25" customHeight="1">
      <c r="U12" s="47"/>
    </row>
    <row r="13" ht="14.25" customHeight="1"/>
    <row r="14" ht="14.25" customHeight="1">
      <c r="U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ht="14.25" customHeight="1">
      <c r="A17" s="4" t="s">
        <v>35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39</v>
      </c>
      <c r="G17" s="15" t="s">
        <v>40</v>
      </c>
      <c r="H17" s="4" t="s">
        <v>41</v>
      </c>
      <c r="I17" s="15" t="s">
        <v>99</v>
      </c>
      <c r="J17" s="15" t="s">
        <v>43</v>
      </c>
      <c r="K17" s="15" t="s">
        <v>44</v>
      </c>
      <c r="L17" s="15" t="s">
        <v>45</v>
      </c>
      <c r="M17" s="15" t="s">
        <v>46</v>
      </c>
      <c r="N17" s="15" t="s">
        <v>117</v>
      </c>
      <c r="O17" s="15" t="s">
        <v>145</v>
      </c>
      <c r="P17" s="15" t="s">
        <v>146</v>
      </c>
      <c r="Q17" s="4" t="s">
        <v>147</v>
      </c>
      <c r="R17" s="66" t="s">
        <v>148</v>
      </c>
      <c r="S17" s="66" t="s">
        <v>149</v>
      </c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</row>
    <row r="18" ht="14.25" customHeight="1">
      <c r="A18" s="16" t="s">
        <v>14</v>
      </c>
      <c r="B18" s="17">
        <f t="shared" ref="B18:Z18" si="4">B47</f>
        <v>4</v>
      </c>
      <c r="C18" s="17">
        <f t="shared" si="4"/>
        <v>3</v>
      </c>
      <c r="D18" s="17">
        <f t="shared" si="4"/>
        <v>1</v>
      </c>
      <c r="E18" s="17">
        <f t="shared" si="4"/>
        <v>25</v>
      </c>
      <c r="F18" s="17">
        <f t="shared" si="4"/>
        <v>5</v>
      </c>
      <c r="G18" s="25">
        <f t="shared" si="4"/>
        <v>0</v>
      </c>
      <c r="H18" s="17">
        <f t="shared" si="4"/>
        <v>5</v>
      </c>
      <c r="I18" s="17">
        <f t="shared" si="4"/>
        <v>0</v>
      </c>
      <c r="J18" s="25">
        <f t="shared" si="4"/>
        <v>1</v>
      </c>
      <c r="K18" s="25">
        <f t="shared" si="4"/>
        <v>1</v>
      </c>
      <c r="L18" s="25">
        <f t="shared" si="4"/>
        <v>0</v>
      </c>
      <c r="M18" s="25">
        <f t="shared" si="4"/>
        <v>0</v>
      </c>
      <c r="N18" s="25">
        <f t="shared" si="4"/>
        <v>1</v>
      </c>
      <c r="O18" s="17">
        <f t="shared" si="4"/>
        <v>0</v>
      </c>
      <c r="P18" s="17">
        <f t="shared" si="4"/>
        <v>0</v>
      </c>
      <c r="Q18" s="17">
        <f t="shared" si="4"/>
        <v>0</v>
      </c>
      <c r="R18" s="17">
        <f t="shared" si="4"/>
        <v>1</v>
      </c>
      <c r="S18" s="17">
        <f t="shared" si="4"/>
        <v>0</v>
      </c>
      <c r="T18" s="17">
        <f t="shared" si="4"/>
        <v>0</v>
      </c>
      <c r="U18" s="17">
        <f t="shared" si="4"/>
        <v>1</v>
      </c>
      <c r="V18" s="17">
        <f t="shared" si="4"/>
        <v>0</v>
      </c>
      <c r="W18" s="17">
        <f t="shared" si="4"/>
        <v>0</v>
      </c>
      <c r="X18" s="17">
        <f t="shared" si="4"/>
        <v>0</v>
      </c>
      <c r="Y18" s="17">
        <f t="shared" si="4"/>
        <v>0</v>
      </c>
      <c r="Z18" s="17">
        <f t="shared" si="4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6"/>
      <c r="P20" s="16"/>
      <c r="Q20" s="16"/>
      <c r="R20" s="57"/>
      <c r="S20" s="57"/>
      <c r="T20" s="57"/>
      <c r="U20" s="71"/>
      <c r="V20" s="72"/>
      <c r="W20" s="72"/>
      <c r="X20" s="72"/>
      <c r="Y20" s="72"/>
      <c r="Z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6"/>
      <c r="P21" s="16"/>
      <c r="Q21" s="16"/>
      <c r="R21" s="57"/>
      <c r="S21" s="57"/>
      <c r="T21" s="57"/>
      <c r="U21" s="71"/>
      <c r="V21" s="72"/>
      <c r="W21" s="72"/>
      <c r="X21" s="72"/>
      <c r="Y21" s="72"/>
      <c r="Z21" s="72"/>
    </row>
    <row r="22" ht="14.25" customHeight="1">
      <c r="A22" s="21" t="s">
        <v>76</v>
      </c>
      <c r="B22" s="21"/>
      <c r="C22" s="21"/>
      <c r="D22" s="21"/>
      <c r="E22" s="21">
        <v>1.0</v>
      </c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51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53</v>
      </c>
      <c r="B27" s="21"/>
      <c r="C27" s="21"/>
      <c r="D27" s="21"/>
      <c r="E27" s="21">
        <v>1.0</v>
      </c>
      <c r="F27" s="21">
        <v>1.0</v>
      </c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56</v>
      </c>
      <c r="B30" s="21"/>
      <c r="C30" s="21"/>
      <c r="D30" s="21"/>
      <c r="E30" s="21">
        <v>6.0</v>
      </c>
      <c r="F30" s="21">
        <v>1.0</v>
      </c>
      <c r="G30" s="21"/>
      <c r="H30" s="21">
        <v>1.0</v>
      </c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>
        <v>1.0</v>
      </c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62</v>
      </c>
      <c r="B37" s="21"/>
      <c r="C37" s="21"/>
      <c r="D37" s="21"/>
      <c r="E37" s="21">
        <v>2.0</v>
      </c>
      <c r="F37" s="21"/>
      <c r="G37" s="21"/>
      <c r="H37" s="21">
        <v>1.0</v>
      </c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63</v>
      </c>
      <c r="B38" s="21">
        <v>3.0</v>
      </c>
      <c r="C38" s="21"/>
      <c r="D38" s="21"/>
      <c r="E38" s="21">
        <v>2.0</v>
      </c>
      <c r="F38" s="21">
        <v>1.0</v>
      </c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64</v>
      </c>
      <c r="B39" s="21"/>
      <c r="C39" s="21"/>
      <c r="D39" s="21"/>
      <c r="E39" s="21"/>
      <c r="F39" s="21"/>
      <c r="G39" s="21"/>
      <c r="H39" s="21"/>
      <c r="I39" s="21"/>
      <c r="J39" s="21"/>
      <c r="K39" s="21">
        <v>1.0</v>
      </c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66</v>
      </c>
      <c r="B42" s="21"/>
      <c r="C42" s="21"/>
      <c r="D42" s="21"/>
      <c r="E42" s="34">
        <v>1.0</v>
      </c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67</v>
      </c>
      <c r="B43" s="21"/>
      <c r="C43" s="21"/>
      <c r="D43" s="21"/>
      <c r="E43" s="21">
        <v>4.0</v>
      </c>
      <c r="F43" s="21"/>
      <c r="G43" s="21"/>
      <c r="H43" s="21"/>
      <c r="I43" s="21"/>
      <c r="J43" s="21">
        <v>1.0</v>
      </c>
      <c r="K43" s="21"/>
      <c r="L43" s="21"/>
      <c r="M43" s="21"/>
      <c r="N43" s="21"/>
      <c r="O43" s="16"/>
      <c r="P43" s="16"/>
      <c r="Q43" s="16"/>
      <c r="R43" s="57">
        <v>1.0</v>
      </c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69</v>
      </c>
      <c r="B45" s="21">
        <v>1.0</v>
      </c>
      <c r="C45" s="21">
        <v>3.0</v>
      </c>
      <c r="D45" s="21">
        <v>1.0</v>
      </c>
      <c r="E45" s="21">
        <v>8.0</v>
      </c>
      <c r="F45" s="21">
        <v>2.0</v>
      </c>
      <c r="G45" s="21"/>
      <c r="H45" s="21">
        <v>2.0</v>
      </c>
      <c r="I45" s="21"/>
      <c r="J45" s="21"/>
      <c r="K45" s="21"/>
      <c r="L45" s="21"/>
      <c r="M45" s="21"/>
      <c r="N45" s="21">
        <v>1.0</v>
      </c>
      <c r="O45" s="16"/>
      <c r="P45" s="16"/>
      <c r="Q45" s="16"/>
      <c r="R45" s="57"/>
      <c r="S45" s="57"/>
      <c r="T45" s="57"/>
      <c r="U45" s="71">
        <v>1.0</v>
      </c>
      <c r="V45" s="72"/>
      <c r="W45" s="72"/>
      <c r="X45" s="72"/>
      <c r="Y45" s="72"/>
      <c r="Z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4" t="s">
        <v>14</v>
      </c>
      <c r="B47" s="4">
        <f t="shared" ref="B47:Z47" si="5">SUM(B20:B46)</f>
        <v>4</v>
      </c>
      <c r="C47" s="4">
        <f t="shared" si="5"/>
        <v>3</v>
      </c>
      <c r="D47" s="4">
        <f t="shared" si="5"/>
        <v>1</v>
      </c>
      <c r="E47" s="4">
        <f t="shared" si="5"/>
        <v>25</v>
      </c>
      <c r="F47" s="4">
        <f t="shared" si="5"/>
        <v>5</v>
      </c>
      <c r="G47" s="4">
        <f t="shared" si="5"/>
        <v>0</v>
      </c>
      <c r="H47" s="4">
        <f t="shared" si="5"/>
        <v>5</v>
      </c>
      <c r="I47" s="4">
        <f t="shared" si="5"/>
        <v>0</v>
      </c>
      <c r="J47" s="4">
        <f t="shared" si="5"/>
        <v>1</v>
      </c>
      <c r="K47" s="4">
        <f t="shared" si="5"/>
        <v>1</v>
      </c>
      <c r="L47" s="4">
        <f t="shared" si="5"/>
        <v>0</v>
      </c>
      <c r="M47" s="4">
        <f t="shared" si="5"/>
        <v>0</v>
      </c>
      <c r="N47" s="4">
        <f t="shared" si="5"/>
        <v>1</v>
      </c>
      <c r="O47" s="4">
        <f t="shared" si="5"/>
        <v>0</v>
      </c>
      <c r="P47" s="4">
        <f t="shared" si="5"/>
        <v>0</v>
      </c>
      <c r="Q47" s="4">
        <f t="shared" si="5"/>
        <v>0</v>
      </c>
      <c r="R47" s="4">
        <f t="shared" si="5"/>
        <v>1</v>
      </c>
      <c r="S47" s="4">
        <f t="shared" si="5"/>
        <v>0</v>
      </c>
      <c r="T47" s="4">
        <f t="shared" si="5"/>
        <v>0</v>
      </c>
      <c r="U47" s="23">
        <f t="shared" si="5"/>
        <v>1</v>
      </c>
      <c r="V47" s="23">
        <f t="shared" si="5"/>
        <v>0</v>
      </c>
      <c r="W47" s="23">
        <f t="shared" si="5"/>
        <v>0</v>
      </c>
      <c r="X47" s="23">
        <f t="shared" si="5"/>
        <v>0</v>
      </c>
      <c r="Y47" s="23">
        <f t="shared" si="5"/>
        <v>0</v>
      </c>
      <c r="Z47" s="23">
        <f t="shared" si="5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AA48" s="13">
        <f>SUM(B47:Z47)</f>
        <v>48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19:Z19"/>
  </mergeCells>
  <printOptions/>
  <pageMargins bottom="0.787401575" footer="0.0" header="0.0" left="0.511811024" right="0.511811024" top="0.7874015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1.14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N3" s="92"/>
      <c r="O3" s="93"/>
      <c r="P3" s="90"/>
      <c r="Q3" s="90"/>
      <c r="R3" s="90"/>
      <c r="S3" s="94">
        <f t="shared" ref="S3:S12" si="1">SUM(B3:R3)</f>
        <v>0</v>
      </c>
      <c r="T3" s="10">
        <f t="shared" ref="T3:T13" si="2">S3/$S$13</f>
        <v>0</v>
      </c>
      <c r="U3" s="47"/>
      <c r="V3" s="38" t="s">
        <v>116</v>
      </c>
      <c r="W3" s="48">
        <f>SUM(C13:M13)+O13+Q13+R13+N13</f>
        <v>103</v>
      </c>
    </row>
    <row r="4" ht="15.75" customHeight="1">
      <c r="A4" s="7" t="s">
        <v>17</v>
      </c>
      <c r="B4" s="8"/>
      <c r="C4" s="8">
        <v>2.0</v>
      </c>
      <c r="E4" s="8"/>
      <c r="F4" s="8"/>
      <c r="G4" s="8"/>
      <c r="H4" s="8"/>
      <c r="I4" s="8">
        <v>1.0</v>
      </c>
      <c r="J4" s="8"/>
      <c r="K4" s="8"/>
      <c r="L4" s="8"/>
      <c r="M4" s="24"/>
      <c r="N4" s="57"/>
      <c r="O4" s="42"/>
      <c r="P4" s="8"/>
      <c r="Q4" s="8"/>
      <c r="R4" s="8">
        <v>3.0</v>
      </c>
      <c r="S4" s="9">
        <f t="shared" si="1"/>
        <v>6</v>
      </c>
      <c r="T4" s="10">
        <f t="shared" si="2"/>
        <v>0.05607476636</v>
      </c>
      <c r="U4" s="47"/>
      <c r="V4" s="38" t="s">
        <v>129</v>
      </c>
      <c r="W4" s="48">
        <f>P13</f>
        <v>2</v>
      </c>
    </row>
    <row r="5" ht="14.25" customHeight="1">
      <c r="A5" s="7" t="s">
        <v>118</v>
      </c>
      <c r="B5" s="8"/>
      <c r="C5" s="8">
        <v>3.0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>
        <v>1.0</v>
      </c>
      <c r="Q5" s="8"/>
      <c r="R5" s="8">
        <v>4.0</v>
      </c>
      <c r="S5" s="9">
        <f t="shared" si="1"/>
        <v>8</v>
      </c>
      <c r="T5" s="10">
        <f t="shared" si="2"/>
        <v>0.07476635514</v>
      </c>
      <c r="U5" s="47"/>
      <c r="V5" s="38" t="s">
        <v>136</v>
      </c>
      <c r="W5" s="48">
        <f>B13</f>
        <v>2</v>
      </c>
    </row>
    <row r="6" ht="15.75" customHeight="1">
      <c r="A6" s="27" t="s">
        <v>172</v>
      </c>
      <c r="B6" s="8"/>
      <c r="C6" s="96">
        <v>17.0</v>
      </c>
      <c r="D6" s="8"/>
      <c r="E6" s="8"/>
      <c r="F6" s="8"/>
      <c r="G6" s="8"/>
      <c r="H6" s="8"/>
      <c r="I6" s="8"/>
      <c r="J6" s="8"/>
      <c r="K6" s="8"/>
      <c r="L6" s="8"/>
      <c r="M6" s="24"/>
      <c r="N6" s="56"/>
      <c r="O6" s="42"/>
      <c r="P6" s="8"/>
      <c r="Q6" s="8"/>
      <c r="R6" s="8"/>
      <c r="S6" s="9">
        <f t="shared" si="1"/>
        <v>17</v>
      </c>
      <c r="T6" s="10">
        <f t="shared" si="2"/>
        <v>0.1588785047</v>
      </c>
      <c r="U6" s="47"/>
      <c r="W6" s="58">
        <f>SUM(W3:W5)</f>
        <v>107</v>
      </c>
    </row>
    <row r="7" ht="14.25" customHeight="1">
      <c r="A7" s="7" t="s">
        <v>168</v>
      </c>
      <c r="B7" s="8"/>
      <c r="C7" s="96">
        <v>14.0</v>
      </c>
      <c r="D7" s="8"/>
      <c r="E7" s="8"/>
      <c r="F7" s="8"/>
      <c r="G7" s="8"/>
      <c r="H7" s="8"/>
      <c r="I7" s="8"/>
      <c r="J7" s="8"/>
      <c r="K7" s="8"/>
      <c r="L7" s="8"/>
      <c r="M7" s="24"/>
      <c r="N7" s="88"/>
      <c r="O7" s="42"/>
      <c r="P7" s="8"/>
      <c r="Q7" s="8"/>
      <c r="R7" s="8"/>
      <c r="S7" s="9">
        <f t="shared" si="1"/>
        <v>14</v>
      </c>
      <c r="T7" s="10">
        <f t="shared" si="2"/>
        <v>0.1308411215</v>
      </c>
      <c r="U7" s="47"/>
    </row>
    <row r="8" ht="14.25" customHeight="1">
      <c r="A8" s="7" t="s">
        <v>144</v>
      </c>
      <c r="B8" s="8"/>
      <c r="C8" s="8">
        <v>16.0</v>
      </c>
      <c r="D8" s="8"/>
      <c r="E8" s="8"/>
      <c r="F8" s="8"/>
      <c r="G8" s="8"/>
      <c r="H8" s="8"/>
      <c r="I8" s="8"/>
      <c r="J8" s="8"/>
      <c r="K8" s="8"/>
      <c r="L8" s="8"/>
      <c r="M8" s="24"/>
      <c r="N8" s="88"/>
      <c r="O8" s="42"/>
      <c r="P8" s="8"/>
      <c r="Q8" s="8"/>
      <c r="R8" s="96">
        <v>2.0</v>
      </c>
      <c r="S8" s="9">
        <f t="shared" si="1"/>
        <v>18</v>
      </c>
      <c r="T8" s="10">
        <f t="shared" si="2"/>
        <v>0.1682242991</v>
      </c>
      <c r="U8" s="47"/>
    </row>
    <row r="9" ht="14.25" customHeight="1">
      <c r="A9" s="7" t="s">
        <v>163</v>
      </c>
      <c r="B9" s="8">
        <v>2.0</v>
      </c>
      <c r="C9" s="8">
        <v>9.0</v>
      </c>
      <c r="D9" s="8"/>
      <c r="E9" s="8"/>
      <c r="F9" s="8"/>
      <c r="G9" s="8"/>
      <c r="H9" s="8"/>
      <c r="I9" s="8"/>
      <c r="J9" s="8"/>
      <c r="K9" s="8"/>
      <c r="L9" s="8"/>
      <c r="M9" s="24"/>
      <c r="N9" s="59"/>
      <c r="O9" s="42"/>
      <c r="P9" s="8">
        <v>1.0</v>
      </c>
      <c r="Q9" s="8"/>
      <c r="R9" s="8"/>
      <c r="S9" s="9">
        <f t="shared" si="1"/>
        <v>12</v>
      </c>
      <c r="T9" s="10">
        <f t="shared" si="2"/>
        <v>0.1121495327</v>
      </c>
      <c r="U9" s="47"/>
    </row>
    <row r="10" ht="14.25" customHeight="1">
      <c r="A10" s="76" t="s">
        <v>156</v>
      </c>
      <c r="B10" s="8"/>
      <c r="C10" s="8">
        <v>1.0</v>
      </c>
      <c r="D10" s="8"/>
      <c r="E10" s="8"/>
      <c r="F10" s="8"/>
      <c r="G10" s="8"/>
      <c r="H10" s="8"/>
      <c r="I10" s="8">
        <v>3.0</v>
      </c>
      <c r="J10" s="8"/>
      <c r="K10" s="8"/>
      <c r="L10" s="8">
        <v>1.0</v>
      </c>
      <c r="M10" s="8"/>
      <c r="N10" s="56"/>
      <c r="O10" s="8"/>
      <c r="P10" s="8"/>
      <c r="Q10" s="8"/>
      <c r="R10" s="8">
        <v>8.0</v>
      </c>
      <c r="S10" s="9">
        <f t="shared" si="1"/>
        <v>13</v>
      </c>
      <c r="T10" s="10">
        <f t="shared" si="2"/>
        <v>0.1214953271</v>
      </c>
      <c r="U10" s="47"/>
    </row>
    <row r="11" ht="14.25" customHeight="1">
      <c r="A11" s="7" t="s">
        <v>31</v>
      </c>
      <c r="B11" s="40"/>
      <c r="C11" s="40">
        <v>5.0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59"/>
      <c r="O11" s="40"/>
      <c r="P11" s="40"/>
      <c r="Q11" s="40"/>
      <c r="R11" s="40"/>
      <c r="S11" s="9">
        <f t="shared" si="1"/>
        <v>5</v>
      </c>
      <c r="T11" s="10">
        <f t="shared" si="2"/>
        <v>0.04672897196</v>
      </c>
      <c r="U11" s="47"/>
    </row>
    <row r="12" ht="14.25" customHeight="1">
      <c r="A12" s="76" t="s">
        <v>174</v>
      </c>
      <c r="B12" s="8"/>
      <c r="C12" s="96">
        <v>11.0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56"/>
      <c r="O12" s="8"/>
      <c r="P12" s="8"/>
      <c r="Q12" s="8"/>
      <c r="R12" s="96">
        <v>3.0</v>
      </c>
      <c r="S12" s="9">
        <f t="shared" si="1"/>
        <v>14</v>
      </c>
      <c r="T12" s="10">
        <f t="shared" si="2"/>
        <v>0.1308411215</v>
      </c>
      <c r="U12" s="47"/>
    </row>
    <row r="13" ht="14.25" customHeight="1">
      <c r="A13" s="4" t="s">
        <v>34</v>
      </c>
      <c r="B13" s="83">
        <f>SUM(B3:B11)</f>
        <v>2</v>
      </c>
      <c r="C13" s="83">
        <f>SUM(C3:C12)</f>
        <v>78</v>
      </c>
      <c r="D13" s="83">
        <f t="shared" ref="D13:Q13" si="3">SUM(D3:D11)</f>
        <v>0</v>
      </c>
      <c r="E13" s="83">
        <f t="shared" si="3"/>
        <v>0</v>
      </c>
      <c r="F13" s="83">
        <f t="shared" si="3"/>
        <v>0</v>
      </c>
      <c r="G13" s="83">
        <f t="shared" si="3"/>
        <v>0</v>
      </c>
      <c r="H13" s="83">
        <f t="shared" si="3"/>
        <v>0</v>
      </c>
      <c r="I13" s="83">
        <f t="shared" si="3"/>
        <v>4</v>
      </c>
      <c r="J13" s="83">
        <f t="shared" si="3"/>
        <v>0</v>
      </c>
      <c r="K13" s="83">
        <f t="shared" si="3"/>
        <v>0</v>
      </c>
      <c r="L13" s="83">
        <f t="shared" si="3"/>
        <v>1</v>
      </c>
      <c r="M13" s="97">
        <f t="shared" si="3"/>
        <v>0</v>
      </c>
      <c r="N13" s="83">
        <f t="shared" si="3"/>
        <v>0</v>
      </c>
      <c r="O13" s="83">
        <f t="shared" si="3"/>
        <v>0</v>
      </c>
      <c r="P13" s="98">
        <f t="shared" si="3"/>
        <v>2</v>
      </c>
      <c r="Q13" s="83">
        <f t="shared" si="3"/>
        <v>0</v>
      </c>
      <c r="R13" s="97">
        <f t="shared" ref="R13:S13" si="4">SUM(R3:R12)</f>
        <v>20</v>
      </c>
      <c r="S13" s="83">
        <f t="shared" si="4"/>
        <v>107</v>
      </c>
      <c r="T13" s="95">
        <f t="shared" si="2"/>
        <v>1</v>
      </c>
      <c r="U13" s="47"/>
    </row>
    <row r="14" ht="14.25" customHeight="1">
      <c r="U14" s="47"/>
    </row>
    <row r="15" ht="14.25" customHeight="1"/>
    <row r="16" ht="14.25" customHeight="1">
      <c r="U16" s="50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4" t="s">
        <v>35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39</v>
      </c>
      <c r="G19" s="15" t="s">
        <v>40</v>
      </c>
      <c r="H19" s="4" t="s">
        <v>41</v>
      </c>
      <c r="I19" s="15" t="s">
        <v>99</v>
      </c>
      <c r="J19" s="15" t="s">
        <v>43</v>
      </c>
      <c r="K19" s="15" t="s">
        <v>44</v>
      </c>
      <c r="L19" s="15" t="s">
        <v>45</v>
      </c>
      <c r="M19" s="15" t="s">
        <v>46</v>
      </c>
      <c r="N19" s="15" t="s">
        <v>117</v>
      </c>
      <c r="O19" s="15" t="s">
        <v>145</v>
      </c>
      <c r="P19" s="15" t="s">
        <v>146</v>
      </c>
      <c r="Q19" s="4" t="s">
        <v>147</v>
      </c>
      <c r="R19" s="66" t="s">
        <v>148</v>
      </c>
      <c r="S19" s="66" t="s">
        <v>149</v>
      </c>
      <c r="T19" s="66" t="s">
        <v>150</v>
      </c>
      <c r="U19" s="70" t="s">
        <v>152</v>
      </c>
      <c r="V19" s="66" t="s">
        <v>153</v>
      </c>
      <c r="W19" s="66" t="s">
        <v>157</v>
      </c>
      <c r="X19" s="66" t="s">
        <v>164</v>
      </c>
      <c r="Y19" s="66" t="s">
        <v>166</v>
      </c>
      <c r="Z19" s="66" t="s">
        <v>173</v>
      </c>
    </row>
    <row r="20" ht="14.25" customHeight="1">
      <c r="A20" s="16" t="s">
        <v>14</v>
      </c>
      <c r="B20" s="17">
        <f t="shared" ref="B20:Z20" si="5">B49</f>
        <v>2</v>
      </c>
      <c r="C20" s="17">
        <f t="shared" si="5"/>
        <v>4</v>
      </c>
      <c r="D20" s="17">
        <f t="shared" si="5"/>
        <v>19</v>
      </c>
      <c r="E20" s="17">
        <f t="shared" si="5"/>
        <v>42</v>
      </c>
      <c r="F20" s="17">
        <f t="shared" si="5"/>
        <v>16</v>
      </c>
      <c r="G20" s="25">
        <f t="shared" si="5"/>
        <v>0</v>
      </c>
      <c r="H20" s="17">
        <f t="shared" si="5"/>
        <v>6</v>
      </c>
      <c r="I20" s="17">
        <f t="shared" si="5"/>
        <v>1</v>
      </c>
      <c r="J20" s="25">
        <f t="shared" si="5"/>
        <v>0</v>
      </c>
      <c r="K20" s="25">
        <f t="shared" si="5"/>
        <v>1</v>
      </c>
      <c r="L20" s="25">
        <f t="shared" si="5"/>
        <v>0</v>
      </c>
      <c r="M20" s="25">
        <f t="shared" si="5"/>
        <v>1</v>
      </c>
      <c r="N20" s="25">
        <f t="shared" si="5"/>
        <v>1</v>
      </c>
      <c r="O20" s="17">
        <f t="shared" si="5"/>
        <v>0</v>
      </c>
      <c r="P20" s="17">
        <f t="shared" si="5"/>
        <v>0</v>
      </c>
      <c r="Q20" s="17">
        <f t="shared" si="5"/>
        <v>0</v>
      </c>
      <c r="R20" s="17">
        <f t="shared" si="5"/>
        <v>2</v>
      </c>
      <c r="S20" s="17">
        <f t="shared" si="5"/>
        <v>1</v>
      </c>
      <c r="T20" s="17">
        <f t="shared" si="5"/>
        <v>0</v>
      </c>
      <c r="U20" s="17">
        <f t="shared" si="5"/>
        <v>1</v>
      </c>
      <c r="V20" s="17">
        <f t="shared" si="5"/>
        <v>2</v>
      </c>
      <c r="W20" s="17">
        <f t="shared" si="5"/>
        <v>0</v>
      </c>
      <c r="X20" s="17">
        <f t="shared" si="5"/>
        <v>0</v>
      </c>
      <c r="Y20" s="17">
        <f t="shared" si="5"/>
        <v>0</v>
      </c>
      <c r="Z20" s="17">
        <f t="shared" si="5"/>
        <v>0</v>
      </c>
    </row>
    <row r="21" ht="14.25" customHeight="1">
      <c r="A21" s="18" t="s">
        <v>48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84"/>
    </row>
    <row r="22" ht="14.25" customHeight="1">
      <c r="A22" s="21" t="s">
        <v>75</v>
      </c>
      <c r="B22" s="21"/>
      <c r="C22" s="21"/>
      <c r="D22" s="21"/>
      <c r="E22" s="21"/>
      <c r="F22" s="21">
        <v>1.0</v>
      </c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49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76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50</v>
      </c>
      <c r="B26" s="21"/>
      <c r="C26" s="21"/>
      <c r="D26" s="21"/>
      <c r="E26" s="21">
        <v>3.0</v>
      </c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51</v>
      </c>
      <c r="B27" s="21"/>
      <c r="C27" s="21"/>
      <c r="D27" s="21"/>
      <c r="E27" s="21"/>
      <c r="F27" s="99">
        <v>1.0</v>
      </c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>
        <v>1.0</v>
      </c>
      <c r="W28" s="72"/>
      <c r="X28" s="72"/>
      <c r="Y28" s="72"/>
      <c r="Z28" s="72"/>
    </row>
    <row r="29" ht="14.25" customHeight="1">
      <c r="A29" s="21" t="s">
        <v>53</v>
      </c>
      <c r="B29" s="21"/>
      <c r="C29" s="21"/>
      <c r="D29" s="21">
        <v>1.0</v>
      </c>
      <c r="E29" s="21">
        <v>1.0</v>
      </c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54</v>
      </c>
      <c r="B30" s="21"/>
      <c r="C30" s="21">
        <v>1.0</v>
      </c>
      <c r="D30" s="21"/>
      <c r="E30" s="99">
        <v>2.0</v>
      </c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56</v>
      </c>
      <c r="B32" s="21"/>
      <c r="C32" s="21"/>
      <c r="D32" s="21">
        <v>1.0</v>
      </c>
      <c r="E32" s="21"/>
      <c r="F32" s="21">
        <v>2.0</v>
      </c>
      <c r="G32" s="21"/>
      <c r="H32" s="21">
        <v>1.0</v>
      </c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57</v>
      </c>
      <c r="B33" s="21"/>
      <c r="C33" s="21"/>
      <c r="D33" s="21"/>
      <c r="E33" s="21">
        <v>2.0</v>
      </c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58</v>
      </c>
      <c r="B34" s="21"/>
      <c r="C34" s="21"/>
      <c r="D34" s="21">
        <v>1.0</v>
      </c>
      <c r="E34" s="21">
        <v>1.0</v>
      </c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59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60</v>
      </c>
      <c r="B36" s="21"/>
      <c r="C36" s="21"/>
      <c r="D36" s="21"/>
      <c r="E36" s="21">
        <v>1.0</v>
      </c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62</v>
      </c>
      <c r="B39" s="21"/>
      <c r="C39" s="21"/>
      <c r="D39" s="21"/>
      <c r="E39" s="99">
        <v>3.0</v>
      </c>
      <c r="F39" s="99">
        <v>3.0</v>
      </c>
      <c r="G39" s="21"/>
      <c r="H39" s="21"/>
      <c r="I39" s="21"/>
      <c r="J39" s="21"/>
      <c r="K39" s="21"/>
      <c r="L39" s="21"/>
      <c r="M39" s="21"/>
      <c r="N39" s="21">
        <v>1.0</v>
      </c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63</v>
      </c>
      <c r="B40" s="21">
        <v>2.0</v>
      </c>
      <c r="C40" s="21"/>
      <c r="D40" s="21"/>
      <c r="E40" s="99">
        <v>6.0</v>
      </c>
      <c r="F40" s="21">
        <v>3.0</v>
      </c>
      <c r="G40" s="21"/>
      <c r="H40" s="21">
        <v>1.0</v>
      </c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64</v>
      </c>
      <c r="B41" s="21"/>
      <c r="C41" s="21"/>
      <c r="D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72"/>
      <c r="W43" s="72"/>
      <c r="X43" s="72"/>
      <c r="Y43" s="72"/>
      <c r="Z43" s="72"/>
    </row>
    <row r="44" ht="14.25" customHeight="1">
      <c r="A44" s="21" t="s">
        <v>66</v>
      </c>
      <c r="B44" s="21"/>
      <c r="C44" s="21"/>
      <c r="D44" s="99">
        <v>3.0</v>
      </c>
      <c r="E44" s="34">
        <v>2.0</v>
      </c>
      <c r="F44" s="21"/>
      <c r="G44" s="21"/>
      <c r="H44" s="21">
        <v>1.0</v>
      </c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67</v>
      </c>
      <c r="B45" s="21"/>
      <c r="C45" s="21"/>
      <c r="D45" s="21"/>
      <c r="E45" s="99">
        <v>6.0</v>
      </c>
      <c r="F45" s="21">
        <v>2.0</v>
      </c>
      <c r="G45" s="21"/>
      <c r="H45" s="99">
        <v>1.0</v>
      </c>
      <c r="I45" s="21">
        <v>1.0</v>
      </c>
      <c r="J45" s="21"/>
      <c r="K45" s="21"/>
      <c r="L45" s="21"/>
      <c r="M45" s="21"/>
      <c r="N45" s="21"/>
      <c r="O45" s="16"/>
      <c r="P45" s="16"/>
      <c r="Q45" s="16"/>
      <c r="R45" s="57"/>
      <c r="S45" s="57"/>
      <c r="T45" s="57"/>
      <c r="U45" s="71"/>
      <c r="V45" s="72">
        <v>1.0</v>
      </c>
      <c r="W45" s="72"/>
      <c r="X45" s="72"/>
      <c r="Y45" s="72"/>
      <c r="Z45" s="72"/>
    </row>
    <row r="46" ht="14.25" customHeight="1">
      <c r="A46" s="21" t="s">
        <v>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21" t="s">
        <v>69</v>
      </c>
      <c r="B47" s="21"/>
      <c r="C47" s="21">
        <v>3.0</v>
      </c>
      <c r="D47" s="21">
        <v>13.0</v>
      </c>
      <c r="E47" s="99">
        <v>15.0</v>
      </c>
      <c r="F47" s="21">
        <v>4.0</v>
      </c>
      <c r="G47" s="21"/>
      <c r="H47" s="21">
        <v>2.0</v>
      </c>
      <c r="I47" s="21"/>
      <c r="J47" s="21"/>
      <c r="K47" s="21">
        <v>1.0</v>
      </c>
      <c r="L47" s="21"/>
      <c r="M47" s="21">
        <v>1.0</v>
      </c>
      <c r="N47" s="21"/>
      <c r="O47" s="16"/>
      <c r="P47" s="16"/>
      <c r="Q47" s="16"/>
      <c r="R47" s="57">
        <v>2.0</v>
      </c>
      <c r="S47" s="57">
        <v>1.0</v>
      </c>
      <c r="T47" s="57"/>
      <c r="U47" s="71">
        <v>1.0</v>
      </c>
      <c r="V47" s="72"/>
      <c r="W47" s="72"/>
      <c r="X47" s="72"/>
      <c r="Y47" s="72"/>
      <c r="Z47" s="72"/>
    </row>
    <row r="48" ht="14.25" customHeight="1">
      <c r="A48" s="21" t="s">
        <v>80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6"/>
      <c r="P48" s="16"/>
      <c r="Q48" s="16"/>
      <c r="R48" s="57"/>
      <c r="S48" s="57"/>
      <c r="T48" s="57"/>
      <c r="U48" s="71"/>
      <c r="V48" s="72"/>
      <c r="W48" s="72"/>
      <c r="X48" s="72"/>
      <c r="Y48" s="72"/>
      <c r="Z48" s="72"/>
    </row>
    <row r="49" ht="14.25" customHeight="1">
      <c r="A49" s="4" t="s">
        <v>14</v>
      </c>
      <c r="B49" s="4">
        <f t="shared" ref="B49:Z49" si="6">SUM(B22:B48)</f>
        <v>2</v>
      </c>
      <c r="C49" s="4">
        <f t="shared" si="6"/>
        <v>4</v>
      </c>
      <c r="D49" s="4">
        <f t="shared" si="6"/>
        <v>19</v>
      </c>
      <c r="E49" s="4">
        <f t="shared" si="6"/>
        <v>42</v>
      </c>
      <c r="F49" s="4">
        <f t="shared" si="6"/>
        <v>16</v>
      </c>
      <c r="G49" s="4">
        <f t="shared" si="6"/>
        <v>0</v>
      </c>
      <c r="H49" s="4">
        <f t="shared" si="6"/>
        <v>6</v>
      </c>
      <c r="I49" s="4">
        <f t="shared" si="6"/>
        <v>1</v>
      </c>
      <c r="J49" s="4">
        <f t="shared" si="6"/>
        <v>0</v>
      </c>
      <c r="K49" s="4">
        <f t="shared" si="6"/>
        <v>1</v>
      </c>
      <c r="L49" s="4">
        <f t="shared" si="6"/>
        <v>0</v>
      </c>
      <c r="M49" s="4">
        <f t="shared" si="6"/>
        <v>1</v>
      </c>
      <c r="N49" s="4">
        <f t="shared" si="6"/>
        <v>1</v>
      </c>
      <c r="O49" s="4">
        <f t="shared" si="6"/>
        <v>0</v>
      </c>
      <c r="P49" s="4">
        <f t="shared" si="6"/>
        <v>0</v>
      </c>
      <c r="Q49" s="4">
        <f t="shared" si="6"/>
        <v>0</v>
      </c>
      <c r="R49" s="4">
        <f t="shared" si="6"/>
        <v>2</v>
      </c>
      <c r="S49" s="4">
        <f t="shared" si="6"/>
        <v>1</v>
      </c>
      <c r="T49" s="4">
        <f t="shared" si="6"/>
        <v>0</v>
      </c>
      <c r="U49" s="23">
        <f t="shared" si="6"/>
        <v>1</v>
      </c>
      <c r="V49" s="23">
        <f t="shared" si="6"/>
        <v>2</v>
      </c>
      <c r="W49" s="23">
        <f t="shared" si="6"/>
        <v>0</v>
      </c>
      <c r="X49" s="23">
        <f t="shared" si="6"/>
        <v>0</v>
      </c>
      <c r="Y49" s="23">
        <f t="shared" si="6"/>
        <v>0</v>
      </c>
      <c r="Z49" s="23">
        <f t="shared" si="6"/>
        <v>0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AA50" s="13">
        <f>SUM(B49:Z49)</f>
        <v>99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1:Z21"/>
  </mergeCells>
  <printOptions/>
  <pageMargins bottom="0.787401575" footer="0.0" header="0.0" left="0.511811024" right="0.511811024" top="0.7874015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1.14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00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N3" s="92"/>
      <c r="O3" s="93"/>
      <c r="P3" s="90"/>
      <c r="Q3" s="90"/>
      <c r="R3" s="90"/>
      <c r="S3" s="94">
        <f t="shared" ref="S3:S10" si="1">SUM(B3:R3)</f>
        <v>0</v>
      </c>
      <c r="T3" s="10">
        <f t="shared" ref="T3:T11" si="2">S3/$S$11</f>
        <v>0</v>
      </c>
      <c r="U3" s="47"/>
      <c r="V3" s="38" t="s">
        <v>116</v>
      </c>
      <c r="W3" s="48">
        <f>SUM(C11:M11)+O11+Q11+R11+N11</f>
        <v>35</v>
      </c>
    </row>
    <row r="4" ht="15.75" customHeight="1">
      <c r="A4" s="7" t="s">
        <v>17</v>
      </c>
      <c r="B4" s="96">
        <v>2.0</v>
      </c>
      <c r="C4" s="8"/>
      <c r="E4" s="8"/>
      <c r="F4" s="8"/>
      <c r="G4" s="8"/>
      <c r="H4" s="8"/>
      <c r="I4" s="96">
        <v>3.0</v>
      </c>
      <c r="J4" s="8"/>
      <c r="K4" s="8"/>
      <c r="L4" s="8"/>
      <c r="M4" s="24"/>
      <c r="N4" s="101"/>
      <c r="O4" s="42"/>
      <c r="P4" s="96">
        <v>1.0</v>
      </c>
      <c r="Q4" s="8"/>
      <c r="R4" s="8"/>
      <c r="S4" s="9">
        <f t="shared" si="1"/>
        <v>6</v>
      </c>
      <c r="T4" s="10">
        <f t="shared" si="2"/>
        <v>0.1276595745</v>
      </c>
      <c r="U4" s="47"/>
      <c r="V4" s="38" t="s">
        <v>129</v>
      </c>
      <c r="W4" s="48">
        <f>P11</f>
        <v>3</v>
      </c>
    </row>
    <row r="5" ht="14.25" customHeight="1">
      <c r="A5" s="27" t="s">
        <v>172</v>
      </c>
      <c r="B5" s="96">
        <v>2.0</v>
      </c>
      <c r="C5" s="96">
        <v>1.0</v>
      </c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/>
      <c r="Q5" s="8"/>
      <c r="R5" s="8"/>
      <c r="S5" s="9">
        <f t="shared" si="1"/>
        <v>3</v>
      </c>
      <c r="T5" s="10">
        <f t="shared" si="2"/>
        <v>0.06382978723</v>
      </c>
      <c r="U5" s="47"/>
      <c r="V5" s="38" t="s">
        <v>136</v>
      </c>
      <c r="W5" s="48">
        <f>B11</f>
        <v>9</v>
      </c>
    </row>
    <row r="6" ht="15.75" customHeight="1">
      <c r="A6" s="7" t="s">
        <v>168</v>
      </c>
      <c r="B6" s="96">
        <v>1.0</v>
      </c>
      <c r="C6" s="96">
        <v>1.0</v>
      </c>
      <c r="D6" s="8"/>
      <c r="E6" s="8"/>
      <c r="F6" s="8"/>
      <c r="G6" s="8"/>
      <c r="H6" s="8"/>
      <c r="I6" s="8"/>
      <c r="J6" s="8"/>
      <c r="K6" s="8"/>
      <c r="L6" s="8"/>
      <c r="M6" s="24"/>
      <c r="N6" s="88"/>
      <c r="O6" s="42"/>
      <c r="P6" s="8"/>
      <c r="Q6" s="8"/>
      <c r="R6" s="8"/>
      <c r="S6" s="9">
        <f t="shared" si="1"/>
        <v>2</v>
      </c>
      <c r="T6" s="10">
        <f t="shared" si="2"/>
        <v>0.04255319149</v>
      </c>
      <c r="U6" s="47"/>
      <c r="W6" s="58">
        <f>SUM(W3:W5)</f>
        <v>47</v>
      </c>
    </row>
    <row r="7" ht="14.25" customHeight="1">
      <c r="A7" s="7" t="s">
        <v>144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24"/>
      <c r="N7" s="88"/>
      <c r="O7" s="42"/>
      <c r="P7" s="8"/>
      <c r="Q7" s="8"/>
      <c r="R7" s="96">
        <v>9.0</v>
      </c>
      <c r="S7" s="9">
        <f t="shared" si="1"/>
        <v>9</v>
      </c>
      <c r="T7" s="10">
        <f t="shared" si="2"/>
        <v>0.1914893617</v>
      </c>
      <c r="U7" s="47"/>
    </row>
    <row r="8" ht="13.5" customHeight="1">
      <c r="A8" s="7" t="s">
        <v>163</v>
      </c>
      <c r="B8" s="96">
        <v>4.0</v>
      </c>
      <c r="C8" s="8"/>
      <c r="D8" s="8"/>
      <c r="E8" s="8"/>
      <c r="F8" s="8"/>
      <c r="G8" s="8"/>
      <c r="H8" s="8"/>
      <c r="I8" s="8"/>
      <c r="J8" s="8"/>
      <c r="K8" s="8"/>
      <c r="L8" s="8"/>
      <c r="M8" s="24"/>
      <c r="N8" s="59"/>
      <c r="O8" s="42"/>
      <c r="P8" s="96">
        <v>2.0</v>
      </c>
      <c r="Q8" s="96">
        <v>1.0</v>
      </c>
      <c r="R8" s="8"/>
      <c r="S8" s="9">
        <f t="shared" si="1"/>
        <v>7</v>
      </c>
      <c r="T8" s="10">
        <f t="shared" si="2"/>
        <v>0.1489361702</v>
      </c>
      <c r="U8" s="47"/>
    </row>
    <row r="9" ht="14.25" customHeight="1">
      <c r="A9" s="76" t="s">
        <v>156</v>
      </c>
      <c r="B9" s="8"/>
      <c r="C9" s="8"/>
      <c r="D9" s="8"/>
      <c r="E9" s="8"/>
      <c r="F9" s="8"/>
      <c r="G9" s="8"/>
      <c r="H9" s="8"/>
      <c r="I9" s="96">
        <v>10.0</v>
      </c>
      <c r="J9" s="8"/>
      <c r="K9" s="8"/>
      <c r="L9" s="96">
        <v>1.0</v>
      </c>
      <c r="M9" s="8"/>
      <c r="N9" s="56"/>
      <c r="O9" s="8"/>
      <c r="P9" s="8"/>
      <c r="Q9" s="8"/>
      <c r="R9" s="8"/>
      <c r="S9" s="9">
        <f t="shared" si="1"/>
        <v>11</v>
      </c>
      <c r="T9" s="10">
        <f t="shared" si="2"/>
        <v>0.2340425532</v>
      </c>
      <c r="U9" s="47"/>
    </row>
    <row r="10" ht="14.25" customHeight="1">
      <c r="A10" s="76" t="s">
        <v>174</v>
      </c>
      <c r="B10" s="96"/>
      <c r="C10" s="96"/>
      <c r="D10" s="8"/>
      <c r="E10" s="8"/>
      <c r="F10" s="8"/>
      <c r="G10" s="8"/>
      <c r="H10" s="8"/>
      <c r="I10" s="8"/>
      <c r="J10" s="8"/>
      <c r="K10" s="8"/>
      <c r="L10" s="8"/>
      <c r="M10" s="8"/>
      <c r="N10" s="56"/>
      <c r="O10" s="8"/>
      <c r="P10" s="8"/>
      <c r="Q10" s="8"/>
      <c r="R10" s="96">
        <v>9.0</v>
      </c>
      <c r="S10" s="9">
        <f t="shared" si="1"/>
        <v>9</v>
      </c>
      <c r="T10" s="10">
        <f t="shared" si="2"/>
        <v>0.1914893617</v>
      </c>
      <c r="U10" s="47"/>
      <c r="W10" s="102" t="s">
        <v>175</v>
      </c>
    </row>
    <row r="11" ht="14.25" customHeight="1">
      <c r="A11" s="4" t="s">
        <v>34</v>
      </c>
      <c r="B11" s="83">
        <f t="shared" ref="B11:C11" si="3">SUM(B3:B10)</f>
        <v>9</v>
      </c>
      <c r="C11" s="83">
        <f t="shared" si="3"/>
        <v>2</v>
      </c>
      <c r="D11" s="83">
        <f t="shared" ref="D11:Q11" si="4">SUM(D3:D9)</f>
        <v>0</v>
      </c>
      <c r="E11" s="83">
        <f t="shared" si="4"/>
        <v>0</v>
      </c>
      <c r="F11" s="83">
        <f t="shared" si="4"/>
        <v>0</v>
      </c>
      <c r="G11" s="83">
        <f t="shared" si="4"/>
        <v>0</v>
      </c>
      <c r="H11" s="83">
        <f t="shared" si="4"/>
        <v>0</v>
      </c>
      <c r="I11" s="83">
        <f t="shared" si="4"/>
        <v>13</v>
      </c>
      <c r="J11" s="83">
        <f t="shared" si="4"/>
        <v>0</v>
      </c>
      <c r="K11" s="83">
        <f t="shared" si="4"/>
        <v>0</v>
      </c>
      <c r="L11" s="83">
        <f t="shared" si="4"/>
        <v>1</v>
      </c>
      <c r="M11" s="97">
        <f t="shared" si="4"/>
        <v>0</v>
      </c>
      <c r="N11" s="83">
        <f t="shared" si="4"/>
        <v>0</v>
      </c>
      <c r="O11" s="83">
        <f t="shared" si="4"/>
        <v>0</v>
      </c>
      <c r="P11" s="98">
        <f t="shared" si="4"/>
        <v>3</v>
      </c>
      <c r="Q11" s="83">
        <f t="shared" si="4"/>
        <v>1</v>
      </c>
      <c r="R11" s="97">
        <f t="shared" ref="R11:S11" si="5">SUM(R3:R10)</f>
        <v>18</v>
      </c>
      <c r="S11" s="83">
        <f t="shared" si="5"/>
        <v>47</v>
      </c>
      <c r="T11" s="95">
        <f t="shared" si="2"/>
        <v>1</v>
      </c>
      <c r="U11" s="47"/>
    </row>
    <row r="12" ht="14.25" customHeight="1">
      <c r="U12" s="47"/>
    </row>
    <row r="13" ht="14.25" customHeight="1"/>
    <row r="14" ht="14.25" customHeight="1">
      <c r="U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ht="14.25" customHeight="1">
      <c r="A17" s="4" t="s">
        <v>35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39</v>
      </c>
      <c r="G17" s="15" t="s">
        <v>40</v>
      </c>
      <c r="H17" s="4" t="s">
        <v>41</v>
      </c>
      <c r="I17" s="15" t="s">
        <v>99</v>
      </c>
      <c r="J17" s="15" t="s">
        <v>43</v>
      </c>
      <c r="K17" s="15" t="s">
        <v>44</v>
      </c>
      <c r="L17" s="15" t="s">
        <v>45</v>
      </c>
      <c r="M17" s="15" t="s">
        <v>46</v>
      </c>
      <c r="N17" s="15" t="s">
        <v>117</v>
      </c>
      <c r="O17" s="15" t="s">
        <v>145</v>
      </c>
      <c r="P17" s="15" t="s">
        <v>146</v>
      </c>
      <c r="Q17" s="4" t="s">
        <v>147</v>
      </c>
      <c r="R17" s="66" t="s">
        <v>148</v>
      </c>
      <c r="S17" s="66" t="s">
        <v>149</v>
      </c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</row>
    <row r="18" ht="14.25" customHeight="1">
      <c r="A18" s="16" t="s">
        <v>14</v>
      </c>
      <c r="B18" s="17">
        <f t="shared" ref="B18:Z18" si="6">B47</f>
        <v>5</v>
      </c>
      <c r="C18" s="17">
        <f t="shared" si="6"/>
        <v>1</v>
      </c>
      <c r="D18" s="17">
        <f t="shared" si="6"/>
        <v>1</v>
      </c>
      <c r="E18" s="17">
        <f t="shared" si="6"/>
        <v>8</v>
      </c>
      <c r="F18" s="17">
        <f t="shared" si="6"/>
        <v>0</v>
      </c>
      <c r="G18" s="25">
        <f t="shared" si="6"/>
        <v>0</v>
      </c>
      <c r="H18" s="17">
        <f t="shared" si="6"/>
        <v>1</v>
      </c>
      <c r="I18" s="17">
        <f t="shared" si="6"/>
        <v>1</v>
      </c>
      <c r="J18" s="25">
        <f t="shared" si="6"/>
        <v>1</v>
      </c>
      <c r="K18" s="25">
        <f t="shared" si="6"/>
        <v>0</v>
      </c>
      <c r="L18" s="25">
        <f t="shared" si="6"/>
        <v>0</v>
      </c>
      <c r="M18" s="25">
        <f t="shared" si="6"/>
        <v>0</v>
      </c>
      <c r="N18" s="25">
        <f t="shared" si="6"/>
        <v>3</v>
      </c>
      <c r="O18" s="17">
        <f t="shared" si="6"/>
        <v>0</v>
      </c>
      <c r="P18" s="17">
        <f t="shared" si="6"/>
        <v>0</v>
      </c>
      <c r="Q18" s="17">
        <f t="shared" si="6"/>
        <v>1</v>
      </c>
      <c r="R18" s="17">
        <f t="shared" si="6"/>
        <v>0</v>
      </c>
      <c r="S18" s="17">
        <f t="shared" si="6"/>
        <v>0</v>
      </c>
      <c r="T18" s="17">
        <f t="shared" si="6"/>
        <v>1</v>
      </c>
      <c r="U18" s="17">
        <f t="shared" si="6"/>
        <v>0</v>
      </c>
      <c r="V18" s="17">
        <f t="shared" si="6"/>
        <v>3</v>
      </c>
      <c r="W18" s="17">
        <f t="shared" si="6"/>
        <v>0</v>
      </c>
      <c r="X18" s="17">
        <f t="shared" si="6"/>
        <v>0</v>
      </c>
      <c r="Y18" s="17">
        <f t="shared" si="6"/>
        <v>0</v>
      </c>
      <c r="Z18" s="17">
        <f t="shared" si="6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6"/>
      <c r="P20" s="16"/>
      <c r="Q20" s="16"/>
      <c r="R20" s="57"/>
      <c r="S20" s="57"/>
      <c r="T20" s="57"/>
      <c r="U20" s="71"/>
      <c r="V20" s="72"/>
      <c r="W20" s="72"/>
      <c r="X20" s="72"/>
      <c r="Y20" s="72"/>
      <c r="Z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6"/>
      <c r="P21" s="16"/>
      <c r="Q21" s="16"/>
      <c r="R21" s="57"/>
      <c r="S21" s="57"/>
      <c r="T21" s="57"/>
      <c r="U21" s="71"/>
      <c r="V21" s="72"/>
      <c r="W21" s="72"/>
      <c r="X21" s="72"/>
      <c r="Y21" s="72"/>
      <c r="Z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51</v>
      </c>
      <c r="B25" s="21"/>
      <c r="C25" s="21"/>
      <c r="D25" s="21"/>
      <c r="E25" s="99">
        <v>1.0</v>
      </c>
      <c r="F25" s="99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54</v>
      </c>
      <c r="B28" s="21"/>
      <c r="C28" s="21"/>
      <c r="D28" s="21"/>
      <c r="E28" s="99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61</v>
      </c>
      <c r="B35" s="99">
        <v>1.0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62</v>
      </c>
      <c r="B37" s="21"/>
      <c r="C37" s="21"/>
      <c r="D37" s="21"/>
      <c r="E37" s="99"/>
      <c r="F37" s="99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63</v>
      </c>
      <c r="B38" s="99">
        <v>1.0</v>
      </c>
      <c r="C38" s="21"/>
      <c r="D38" s="21"/>
      <c r="E38" s="99">
        <v>2.0</v>
      </c>
      <c r="F38" s="21"/>
      <c r="G38" s="21"/>
      <c r="H38" s="21"/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64</v>
      </c>
      <c r="B39" s="21"/>
      <c r="C39" s="21"/>
      <c r="D39" s="21"/>
      <c r="F39" s="21"/>
      <c r="G39" s="21"/>
      <c r="H39" s="21"/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66</v>
      </c>
      <c r="B42" s="99">
        <v>1.0</v>
      </c>
      <c r="C42" s="21"/>
      <c r="D42" s="99"/>
      <c r="E42" s="34"/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67</v>
      </c>
      <c r="B43" s="21"/>
      <c r="C43" s="21"/>
      <c r="D43" s="21"/>
      <c r="E43" s="99">
        <v>1.0</v>
      </c>
      <c r="F43" s="21"/>
      <c r="G43" s="21"/>
      <c r="H43" s="99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103">
        <v>1.0</v>
      </c>
      <c r="W43" s="72"/>
      <c r="X43" s="72"/>
      <c r="Y43" s="72"/>
      <c r="Z43" s="72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69</v>
      </c>
      <c r="B45" s="99">
        <v>2.0</v>
      </c>
      <c r="C45" s="99">
        <v>1.0</v>
      </c>
      <c r="D45" s="99">
        <v>1.0</v>
      </c>
      <c r="E45" s="99">
        <v>4.0</v>
      </c>
      <c r="F45" s="21"/>
      <c r="G45" s="21"/>
      <c r="H45" s="99">
        <v>1.0</v>
      </c>
      <c r="I45" s="99">
        <v>1.0</v>
      </c>
      <c r="J45" s="99">
        <v>1.0</v>
      </c>
      <c r="K45" s="21"/>
      <c r="L45" s="21"/>
      <c r="M45" s="21"/>
      <c r="N45" s="99">
        <v>3.0</v>
      </c>
      <c r="O45" s="16"/>
      <c r="P45" s="16"/>
      <c r="Q45" s="104">
        <v>1.0</v>
      </c>
      <c r="R45" s="57"/>
      <c r="S45" s="57"/>
      <c r="T45" s="101">
        <v>1.0</v>
      </c>
      <c r="U45" s="71"/>
      <c r="V45" s="103">
        <v>2.0</v>
      </c>
      <c r="W45" s="72"/>
      <c r="X45" s="72"/>
      <c r="Y45" s="72"/>
      <c r="Z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4" t="s">
        <v>14</v>
      </c>
      <c r="B47" s="4">
        <f t="shared" ref="B47:Z47" si="7">SUM(B20:B46)</f>
        <v>5</v>
      </c>
      <c r="C47" s="4">
        <f t="shared" si="7"/>
        <v>1</v>
      </c>
      <c r="D47" s="4">
        <f t="shared" si="7"/>
        <v>1</v>
      </c>
      <c r="E47" s="4">
        <f t="shared" si="7"/>
        <v>8</v>
      </c>
      <c r="F47" s="4">
        <f t="shared" si="7"/>
        <v>0</v>
      </c>
      <c r="G47" s="4">
        <f t="shared" si="7"/>
        <v>0</v>
      </c>
      <c r="H47" s="4">
        <f t="shared" si="7"/>
        <v>1</v>
      </c>
      <c r="I47" s="4">
        <f t="shared" si="7"/>
        <v>1</v>
      </c>
      <c r="J47" s="4">
        <f t="shared" si="7"/>
        <v>1</v>
      </c>
      <c r="K47" s="4">
        <f t="shared" si="7"/>
        <v>0</v>
      </c>
      <c r="L47" s="4">
        <f t="shared" si="7"/>
        <v>0</v>
      </c>
      <c r="M47" s="4">
        <f t="shared" si="7"/>
        <v>0</v>
      </c>
      <c r="N47" s="4">
        <f t="shared" si="7"/>
        <v>3</v>
      </c>
      <c r="O47" s="4">
        <f t="shared" si="7"/>
        <v>0</v>
      </c>
      <c r="P47" s="4">
        <f t="shared" si="7"/>
        <v>0</v>
      </c>
      <c r="Q47" s="4">
        <f t="shared" si="7"/>
        <v>1</v>
      </c>
      <c r="R47" s="4">
        <f t="shared" si="7"/>
        <v>0</v>
      </c>
      <c r="S47" s="4">
        <f t="shared" si="7"/>
        <v>0</v>
      </c>
      <c r="T47" s="4">
        <f t="shared" si="7"/>
        <v>1</v>
      </c>
      <c r="U47" s="23">
        <f t="shared" si="7"/>
        <v>0</v>
      </c>
      <c r="V47" s="23">
        <f t="shared" si="7"/>
        <v>3</v>
      </c>
      <c r="W47" s="23">
        <f t="shared" si="7"/>
        <v>0</v>
      </c>
      <c r="X47" s="23">
        <f t="shared" si="7"/>
        <v>0</v>
      </c>
      <c r="Y47" s="23">
        <f t="shared" si="7"/>
        <v>0</v>
      </c>
      <c r="Z47" s="23">
        <f t="shared" si="7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AA48" s="13">
        <f>SUM(B47:Z47)</f>
        <v>26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S1"/>
    <mergeCell ref="A19:Z19"/>
  </mergeCells>
  <printOptions/>
  <pageMargins bottom="0.787401575" footer="0.0" header="0.0" left="0.511811024" right="0.511811024" top="0.7874015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1.14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00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N3" s="92"/>
      <c r="O3" s="93"/>
      <c r="P3" s="90"/>
      <c r="Q3" s="90"/>
      <c r="R3" s="90"/>
      <c r="S3" s="94">
        <f t="shared" ref="S3:S10" si="1">SUM(B3:R3)</f>
        <v>0</v>
      </c>
      <c r="T3" s="10">
        <f t="shared" ref="T3:T11" si="2">S3/$S$11</f>
        <v>0</v>
      </c>
      <c r="U3" s="47"/>
      <c r="V3" s="38" t="s">
        <v>116</v>
      </c>
      <c r="W3" s="48">
        <f>SUM(C11:M11)+O11+Q11+R11+N11</f>
        <v>31</v>
      </c>
    </row>
    <row r="4" ht="15.75" customHeight="1">
      <c r="A4" s="7" t="s">
        <v>17</v>
      </c>
      <c r="B4" s="96"/>
      <c r="C4" s="8"/>
      <c r="E4" s="96">
        <v>1.0</v>
      </c>
      <c r="F4" s="8"/>
      <c r="G4" s="8"/>
      <c r="H4" s="96">
        <v>1.0</v>
      </c>
      <c r="I4" s="96"/>
      <c r="J4" s="8"/>
      <c r="K4" s="8"/>
      <c r="L4" s="8"/>
      <c r="M4" s="24"/>
      <c r="N4" s="101"/>
      <c r="O4" s="42"/>
      <c r="P4" s="96"/>
      <c r="Q4" s="8"/>
      <c r="R4" s="8"/>
      <c r="S4" s="9">
        <f t="shared" si="1"/>
        <v>2</v>
      </c>
      <c r="T4" s="10">
        <f t="shared" si="2"/>
        <v>0.05405405405</v>
      </c>
      <c r="U4" s="47"/>
      <c r="V4" s="38" t="s">
        <v>129</v>
      </c>
      <c r="W4" s="48">
        <f>P11</f>
        <v>2</v>
      </c>
    </row>
    <row r="5" ht="14.25" customHeight="1">
      <c r="A5" s="27" t="s">
        <v>172</v>
      </c>
      <c r="B5" s="96"/>
      <c r="C5" s="96"/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/>
      <c r="Q5" s="96">
        <v>2.0</v>
      </c>
      <c r="R5" s="8"/>
      <c r="S5" s="9">
        <f t="shared" si="1"/>
        <v>2</v>
      </c>
      <c r="T5" s="10">
        <f t="shared" si="2"/>
        <v>0.05405405405</v>
      </c>
      <c r="U5" s="47"/>
      <c r="V5" s="38" t="s">
        <v>136</v>
      </c>
      <c r="W5" s="48">
        <f>B11</f>
        <v>4</v>
      </c>
    </row>
    <row r="6" ht="15.75" customHeight="1">
      <c r="A6" s="7" t="s">
        <v>168</v>
      </c>
      <c r="B6" s="96">
        <v>3.0</v>
      </c>
      <c r="C6" s="96"/>
      <c r="D6" s="8"/>
      <c r="E6" s="8"/>
      <c r="F6" s="8"/>
      <c r="G6" s="8"/>
      <c r="H6" s="8"/>
      <c r="I6" s="8"/>
      <c r="J6" s="8"/>
      <c r="K6" s="8"/>
      <c r="L6" s="8"/>
      <c r="M6" s="24"/>
      <c r="N6" s="88"/>
      <c r="O6" s="42"/>
      <c r="P6" s="8"/>
      <c r="Q6" s="8"/>
      <c r="R6" s="8"/>
      <c r="S6" s="9">
        <f t="shared" si="1"/>
        <v>3</v>
      </c>
      <c r="T6" s="10">
        <f t="shared" si="2"/>
        <v>0.08108108108</v>
      </c>
      <c r="U6" s="47"/>
      <c r="W6" s="58">
        <f>SUM(W3:W5)</f>
        <v>37</v>
      </c>
    </row>
    <row r="7" ht="14.25" customHeight="1">
      <c r="A7" s="7" t="s">
        <v>144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24"/>
      <c r="N7" s="88"/>
      <c r="O7" s="42"/>
      <c r="P7" s="8"/>
      <c r="Q7" s="8"/>
      <c r="R7" s="96">
        <v>10.0</v>
      </c>
      <c r="S7" s="9">
        <f t="shared" si="1"/>
        <v>10</v>
      </c>
      <c r="T7" s="10">
        <f t="shared" si="2"/>
        <v>0.2702702703</v>
      </c>
      <c r="U7" s="47"/>
    </row>
    <row r="8" ht="13.5" customHeight="1">
      <c r="A8" s="7" t="s">
        <v>163</v>
      </c>
      <c r="B8" s="96">
        <v>1.0</v>
      </c>
      <c r="C8" s="8"/>
      <c r="D8" s="8"/>
      <c r="E8" s="8"/>
      <c r="F8" s="8"/>
      <c r="G8" s="8"/>
      <c r="H8" s="8"/>
      <c r="I8" s="8"/>
      <c r="J8" s="8"/>
      <c r="K8" s="8"/>
      <c r="L8" s="8"/>
      <c r="M8" s="24"/>
      <c r="N8" s="59"/>
      <c r="O8" s="42"/>
      <c r="P8" s="96"/>
      <c r="Q8" s="96">
        <v>1.0</v>
      </c>
      <c r="R8" s="8"/>
      <c r="S8" s="9">
        <f t="shared" si="1"/>
        <v>2</v>
      </c>
      <c r="T8" s="10">
        <f t="shared" si="2"/>
        <v>0.05405405405</v>
      </c>
      <c r="U8" s="47"/>
    </row>
    <row r="9" ht="14.25" customHeight="1">
      <c r="A9" s="76" t="s">
        <v>156</v>
      </c>
      <c r="B9" s="8"/>
      <c r="C9" s="8"/>
      <c r="D9" s="8"/>
      <c r="E9" s="8"/>
      <c r="F9" s="8"/>
      <c r="G9" s="8"/>
      <c r="H9" s="8"/>
      <c r="I9" s="96">
        <v>3.0</v>
      </c>
      <c r="J9" s="8"/>
      <c r="K9" s="8"/>
      <c r="L9" s="96">
        <v>1.0</v>
      </c>
      <c r="M9" s="8"/>
      <c r="N9" s="56"/>
      <c r="O9" s="8"/>
      <c r="P9" s="96">
        <v>2.0</v>
      </c>
      <c r="Q9" s="8"/>
      <c r="R9" s="96">
        <v>5.0</v>
      </c>
      <c r="S9" s="9">
        <f t="shared" si="1"/>
        <v>11</v>
      </c>
      <c r="T9" s="10">
        <f t="shared" si="2"/>
        <v>0.2972972973</v>
      </c>
      <c r="U9" s="47"/>
    </row>
    <row r="10" ht="14.25" customHeight="1">
      <c r="A10" s="76" t="s">
        <v>174</v>
      </c>
      <c r="B10" s="96"/>
      <c r="C10" s="96"/>
      <c r="D10" s="8"/>
      <c r="E10" s="8"/>
      <c r="F10" s="8"/>
      <c r="G10" s="8"/>
      <c r="H10" s="8"/>
      <c r="I10" s="8"/>
      <c r="J10" s="8"/>
      <c r="K10" s="8"/>
      <c r="L10" s="8"/>
      <c r="M10" s="8"/>
      <c r="N10" s="56"/>
      <c r="O10" s="8"/>
      <c r="P10" s="8"/>
      <c r="Q10" s="8"/>
      <c r="R10" s="96">
        <v>7.0</v>
      </c>
      <c r="S10" s="9">
        <f t="shared" si="1"/>
        <v>7</v>
      </c>
      <c r="T10" s="10">
        <f t="shared" si="2"/>
        <v>0.1891891892</v>
      </c>
      <c r="U10" s="47"/>
      <c r="W10" s="102" t="s">
        <v>175</v>
      </c>
    </row>
    <row r="11" ht="14.25" customHeight="1">
      <c r="A11" s="4" t="s">
        <v>34</v>
      </c>
      <c r="B11" s="83">
        <f t="shared" ref="B11:C11" si="3">SUM(B3:B10)</f>
        <v>4</v>
      </c>
      <c r="C11" s="83">
        <f t="shared" si="3"/>
        <v>0</v>
      </c>
      <c r="D11" s="83">
        <f t="shared" ref="D11:Q11" si="4">SUM(D3:D9)</f>
        <v>0</v>
      </c>
      <c r="E11" s="83">
        <f t="shared" si="4"/>
        <v>1</v>
      </c>
      <c r="F11" s="83">
        <f t="shared" si="4"/>
        <v>0</v>
      </c>
      <c r="G11" s="83">
        <f t="shared" si="4"/>
        <v>0</v>
      </c>
      <c r="H11" s="83">
        <f t="shared" si="4"/>
        <v>1</v>
      </c>
      <c r="I11" s="83">
        <f t="shared" si="4"/>
        <v>3</v>
      </c>
      <c r="J11" s="83">
        <f t="shared" si="4"/>
        <v>0</v>
      </c>
      <c r="K11" s="83">
        <f t="shared" si="4"/>
        <v>0</v>
      </c>
      <c r="L11" s="83">
        <f t="shared" si="4"/>
        <v>1</v>
      </c>
      <c r="M11" s="97">
        <f t="shared" si="4"/>
        <v>0</v>
      </c>
      <c r="N11" s="83">
        <f t="shared" si="4"/>
        <v>0</v>
      </c>
      <c r="O11" s="83">
        <f t="shared" si="4"/>
        <v>0</v>
      </c>
      <c r="P11" s="98">
        <f t="shared" si="4"/>
        <v>2</v>
      </c>
      <c r="Q11" s="83">
        <f t="shared" si="4"/>
        <v>3</v>
      </c>
      <c r="R11" s="97">
        <f t="shared" ref="R11:S11" si="5">SUM(R3:R10)</f>
        <v>22</v>
      </c>
      <c r="S11" s="83">
        <f t="shared" si="5"/>
        <v>37</v>
      </c>
      <c r="T11" s="95">
        <f t="shared" si="2"/>
        <v>1</v>
      </c>
      <c r="U11" s="47"/>
    </row>
    <row r="12" ht="14.25" customHeight="1">
      <c r="U12" s="47"/>
    </row>
    <row r="13" ht="14.25" customHeight="1"/>
    <row r="14" ht="14.25" customHeight="1">
      <c r="U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ht="14.25" customHeight="1">
      <c r="A17" s="4" t="s">
        <v>35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39</v>
      </c>
      <c r="G17" s="15" t="s">
        <v>40</v>
      </c>
      <c r="H17" s="4" t="s">
        <v>41</v>
      </c>
      <c r="I17" s="15" t="s">
        <v>99</v>
      </c>
      <c r="J17" s="15" t="s">
        <v>43</v>
      </c>
      <c r="K17" s="15" t="s">
        <v>44</v>
      </c>
      <c r="L17" s="15" t="s">
        <v>45</v>
      </c>
      <c r="M17" s="15" t="s">
        <v>46</v>
      </c>
      <c r="N17" s="15" t="s">
        <v>117</v>
      </c>
      <c r="O17" s="15" t="s">
        <v>145</v>
      </c>
      <c r="P17" s="15" t="s">
        <v>146</v>
      </c>
      <c r="Q17" s="4" t="s">
        <v>147</v>
      </c>
      <c r="R17" s="66" t="s">
        <v>148</v>
      </c>
      <c r="S17" s="66" t="s">
        <v>149</v>
      </c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</row>
    <row r="18" ht="14.25" customHeight="1">
      <c r="A18" s="16" t="s">
        <v>14</v>
      </c>
      <c r="B18" s="17">
        <f t="shared" ref="B18:Z18" si="6">B47</f>
        <v>0</v>
      </c>
      <c r="C18" s="17">
        <f t="shared" si="6"/>
        <v>0</v>
      </c>
      <c r="D18" s="17">
        <f t="shared" si="6"/>
        <v>0</v>
      </c>
      <c r="E18" s="17">
        <f t="shared" si="6"/>
        <v>0</v>
      </c>
      <c r="F18" s="17">
        <f t="shared" si="6"/>
        <v>0</v>
      </c>
      <c r="G18" s="25">
        <f t="shared" si="6"/>
        <v>0</v>
      </c>
      <c r="H18" s="17">
        <f t="shared" si="6"/>
        <v>1</v>
      </c>
      <c r="I18" s="17">
        <f t="shared" si="6"/>
        <v>0</v>
      </c>
      <c r="J18" s="25">
        <f t="shared" si="6"/>
        <v>0</v>
      </c>
      <c r="K18" s="25">
        <f t="shared" si="6"/>
        <v>0</v>
      </c>
      <c r="L18" s="25">
        <f t="shared" si="6"/>
        <v>0</v>
      </c>
      <c r="M18" s="25">
        <f t="shared" si="6"/>
        <v>0</v>
      </c>
      <c r="N18" s="25">
        <f t="shared" si="6"/>
        <v>0</v>
      </c>
      <c r="O18" s="17">
        <f t="shared" si="6"/>
        <v>0</v>
      </c>
      <c r="P18" s="17">
        <f t="shared" si="6"/>
        <v>0</v>
      </c>
      <c r="Q18" s="17">
        <f t="shared" si="6"/>
        <v>0</v>
      </c>
      <c r="R18" s="17">
        <f t="shared" si="6"/>
        <v>1</v>
      </c>
      <c r="S18" s="17">
        <f t="shared" si="6"/>
        <v>0</v>
      </c>
      <c r="T18" s="17">
        <f t="shared" si="6"/>
        <v>0</v>
      </c>
      <c r="U18" s="17">
        <f t="shared" si="6"/>
        <v>0</v>
      </c>
      <c r="V18" s="17">
        <f t="shared" si="6"/>
        <v>0</v>
      </c>
      <c r="W18" s="17">
        <f t="shared" si="6"/>
        <v>0</v>
      </c>
      <c r="X18" s="17">
        <f t="shared" si="6"/>
        <v>0</v>
      </c>
      <c r="Y18" s="17">
        <f t="shared" si="6"/>
        <v>0</v>
      </c>
      <c r="Z18" s="17">
        <f t="shared" si="6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6"/>
      <c r="P20" s="16"/>
      <c r="Q20" s="16"/>
      <c r="R20" s="57"/>
      <c r="S20" s="57"/>
      <c r="T20" s="57"/>
      <c r="U20" s="71"/>
      <c r="V20" s="72"/>
      <c r="W20" s="72"/>
      <c r="X20" s="72"/>
      <c r="Y20" s="72"/>
      <c r="Z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6"/>
      <c r="P21" s="16"/>
      <c r="Q21" s="16"/>
      <c r="R21" s="57"/>
      <c r="S21" s="57"/>
      <c r="T21" s="57"/>
      <c r="U21" s="71"/>
      <c r="V21" s="72"/>
      <c r="W21" s="72"/>
      <c r="X21" s="72"/>
      <c r="Y21" s="72"/>
      <c r="Z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51</v>
      </c>
      <c r="B25" s="21"/>
      <c r="C25" s="21"/>
      <c r="D25" s="21"/>
      <c r="E25" s="99"/>
      <c r="F25" s="99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54</v>
      </c>
      <c r="B28" s="21"/>
      <c r="C28" s="21"/>
      <c r="D28" s="21"/>
      <c r="E28" s="99"/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61</v>
      </c>
      <c r="B35" s="99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62</v>
      </c>
      <c r="B37" s="21"/>
      <c r="C37" s="21"/>
      <c r="D37" s="21"/>
      <c r="E37" s="99"/>
      <c r="F37" s="99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63</v>
      </c>
      <c r="B38" s="99"/>
      <c r="C38" s="21"/>
      <c r="D38" s="21"/>
      <c r="E38" s="99"/>
      <c r="F38" s="21"/>
      <c r="G38" s="21"/>
      <c r="H38" s="99">
        <v>1.0</v>
      </c>
      <c r="I38" s="21"/>
      <c r="J38" s="21"/>
      <c r="K38" s="21"/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64</v>
      </c>
      <c r="B39" s="21"/>
      <c r="C39" s="21"/>
      <c r="D39" s="21"/>
      <c r="F39" s="21"/>
      <c r="G39" s="21"/>
      <c r="H39" s="21"/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66</v>
      </c>
      <c r="B42" s="99"/>
      <c r="C42" s="21"/>
      <c r="D42" s="99"/>
      <c r="E42" s="34"/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67</v>
      </c>
      <c r="B43" s="21"/>
      <c r="C43" s="21"/>
      <c r="D43" s="21"/>
      <c r="E43" s="99"/>
      <c r="F43" s="21"/>
      <c r="G43" s="21"/>
      <c r="H43" s="99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103"/>
      <c r="W43" s="72"/>
      <c r="X43" s="72"/>
      <c r="Y43" s="72"/>
      <c r="Z43" s="72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69</v>
      </c>
      <c r="B45" s="99"/>
      <c r="C45" s="99"/>
      <c r="D45" s="99"/>
      <c r="E45" s="99"/>
      <c r="F45" s="21"/>
      <c r="G45" s="21"/>
      <c r="H45" s="99"/>
      <c r="I45" s="99"/>
      <c r="J45" s="99"/>
      <c r="K45" s="21"/>
      <c r="L45" s="21"/>
      <c r="M45" s="21"/>
      <c r="N45" s="99"/>
      <c r="O45" s="16"/>
      <c r="P45" s="16"/>
      <c r="Q45" s="104"/>
      <c r="R45" s="101">
        <v>1.0</v>
      </c>
      <c r="S45" s="57"/>
      <c r="T45" s="101"/>
      <c r="U45" s="71"/>
      <c r="V45" s="103"/>
      <c r="W45" s="72"/>
      <c r="X45" s="72"/>
      <c r="Y45" s="72"/>
      <c r="Z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4" t="s">
        <v>14</v>
      </c>
      <c r="B47" s="4">
        <f t="shared" ref="B47:Z47" si="7">SUM(B20:B46)</f>
        <v>0</v>
      </c>
      <c r="C47" s="4">
        <f t="shared" si="7"/>
        <v>0</v>
      </c>
      <c r="D47" s="4">
        <f t="shared" si="7"/>
        <v>0</v>
      </c>
      <c r="E47" s="4">
        <f t="shared" si="7"/>
        <v>0</v>
      </c>
      <c r="F47" s="4">
        <f t="shared" si="7"/>
        <v>0</v>
      </c>
      <c r="G47" s="4">
        <f t="shared" si="7"/>
        <v>0</v>
      </c>
      <c r="H47" s="4">
        <f t="shared" si="7"/>
        <v>1</v>
      </c>
      <c r="I47" s="4">
        <f t="shared" si="7"/>
        <v>0</v>
      </c>
      <c r="J47" s="4">
        <f t="shared" si="7"/>
        <v>0</v>
      </c>
      <c r="K47" s="4">
        <f t="shared" si="7"/>
        <v>0</v>
      </c>
      <c r="L47" s="4">
        <f t="shared" si="7"/>
        <v>0</v>
      </c>
      <c r="M47" s="4">
        <f t="shared" si="7"/>
        <v>0</v>
      </c>
      <c r="N47" s="4">
        <f t="shared" si="7"/>
        <v>0</v>
      </c>
      <c r="O47" s="4">
        <f t="shared" si="7"/>
        <v>0</v>
      </c>
      <c r="P47" s="4">
        <f t="shared" si="7"/>
        <v>0</v>
      </c>
      <c r="Q47" s="4">
        <f t="shared" si="7"/>
        <v>0</v>
      </c>
      <c r="R47" s="4">
        <f t="shared" si="7"/>
        <v>1</v>
      </c>
      <c r="S47" s="4">
        <f t="shared" si="7"/>
        <v>0</v>
      </c>
      <c r="T47" s="4">
        <f t="shared" si="7"/>
        <v>0</v>
      </c>
      <c r="U47" s="23">
        <f t="shared" si="7"/>
        <v>0</v>
      </c>
      <c r="V47" s="23">
        <f t="shared" si="7"/>
        <v>0</v>
      </c>
      <c r="W47" s="23">
        <f t="shared" si="7"/>
        <v>0</v>
      </c>
      <c r="X47" s="23">
        <f t="shared" si="7"/>
        <v>0</v>
      </c>
      <c r="Y47" s="23">
        <f t="shared" si="7"/>
        <v>0</v>
      </c>
      <c r="Z47" s="23">
        <f t="shared" si="7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AA48" s="13">
        <f>SUM(B47:Z47)</f>
        <v>2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S1"/>
    <mergeCell ref="A19:Z19"/>
  </mergeCells>
  <printOptions/>
  <pageMargins bottom="0.787401575" footer="0.0" header="0.0" left="0.511811024" right="0.511811024" top="0.7874015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8" width="8.71"/>
    <col customWidth="1" min="9" max="9" width="11.29"/>
    <col customWidth="1" min="10" max="13" width="8.71"/>
    <col customWidth="1" min="14" max="14" width="10.86"/>
    <col customWidth="1" min="15" max="15" width="8.71"/>
    <col customWidth="1" min="16" max="16" width="11.86"/>
    <col customWidth="1" min="17" max="17" width="11.43"/>
    <col customWidth="1" min="18" max="20" width="8.71"/>
    <col customWidth="1" min="21" max="21" width="11.14"/>
    <col customWidth="1" min="22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00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82</v>
      </c>
      <c r="B2" s="4" t="s">
        <v>171</v>
      </c>
      <c r="C2" s="4" t="s">
        <v>161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55" t="s">
        <v>73</v>
      </c>
      <c r="O2" s="4" t="s">
        <v>112</v>
      </c>
      <c r="P2" s="4" t="s">
        <v>140</v>
      </c>
      <c r="Q2" s="4" t="s">
        <v>141</v>
      </c>
      <c r="R2" s="4" t="s">
        <v>124</v>
      </c>
      <c r="S2" s="5" t="s">
        <v>14</v>
      </c>
      <c r="T2" s="6"/>
      <c r="U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N3" s="92"/>
      <c r="O3" s="93"/>
      <c r="P3" s="90"/>
      <c r="Q3" s="90"/>
      <c r="R3" s="90"/>
      <c r="S3" s="94">
        <f t="shared" ref="S3:S10" si="1">SUM(B3:R3)</f>
        <v>0</v>
      </c>
      <c r="T3" s="10">
        <f t="shared" ref="T3:T11" si="2">S3/$S$11</f>
        <v>0</v>
      </c>
      <c r="U3" s="47"/>
      <c r="V3" s="38" t="s">
        <v>116</v>
      </c>
      <c r="W3" s="48">
        <f>SUM(C11:M11)+O11+Q11+R11+N11</f>
        <v>26</v>
      </c>
    </row>
    <row r="4" ht="15.75" customHeight="1">
      <c r="A4" s="7" t="s">
        <v>17</v>
      </c>
      <c r="B4" s="96"/>
      <c r="C4" s="8"/>
      <c r="E4" s="96"/>
      <c r="F4" s="8"/>
      <c r="G4" s="8"/>
      <c r="H4" s="96"/>
      <c r="I4" s="96"/>
      <c r="J4" s="8"/>
      <c r="K4" s="8"/>
      <c r="L4" s="8"/>
      <c r="M4" s="24"/>
      <c r="N4" s="101">
        <v>1.0</v>
      </c>
      <c r="O4" s="42"/>
      <c r="P4" s="96"/>
      <c r="Q4" s="8"/>
      <c r="R4" s="96">
        <v>1.0</v>
      </c>
      <c r="S4" s="9">
        <f t="shared" si="1"/>
        <v>2</v>
      </c>
      <c r="T4" s="10">
        <f t="shared" si="2"/>
        <v>0.06451612903</v>
      </c>
      <c r="U4" s="47"/>
      <c r="V4" s="38" t="s">
        <v>129</v>
      </c>
      <c r="W4" s="48">
        <f>P11</f>
        <v>0</v>
      </c>
    </row>
    <row r="5" ht="14.25" customHeight="1">
      <c r="A5" s="27" t="s">
        <v>172</v>
      </c>
      <c r="B5" s="96">
        <v>1.0</v>
      </c>
      <c r="C5" s="96"/>
      <c r="D5" s="8"/>
      <c r="E5" s="8"/>
      <c r="F5" s="8"/>
      <c r="G5" s="8"/>
      <c r="H5" s="8"/>
      <c r="I5" s="8"/>
      <c r="J5" s="8"/>
      <c r="K5" s="8"/>
      <c r="L5" s="8"/>
      <c r="M5" s="24"/>
      <c r="N5" s="56"/>
      <c r="O5" s="42"/>
      <c r="P5" s="8"/>
      <c r="Q5" s="96"/>
      <c r="R5" s="8"/>
      <c r="S5" s="9">
        <f t="shared" si="1"/>
        <v>1</v>
      </c>
      <c r="T5" s="10">
        <f t="shared" si="2"/>
        <v>0.03225806452</v>
      </c>
      <c r="U5" s="47"/>
      <c r="V5" s="38" t="s">
        <v>136</v>
      </c>
      <c r="W5" s="48">
        <f>B11</f>
        <v>5</v>
      </c>
    </row>
    <row r="6" ht="15.75" customHeight="1">
      <c r="A6" s="7" t="s">
        <v>168</v>
      </c>
      <c r="B6" s="96">
        <v>3.0</v>
      </c>
      <c r="C6" s="96"/>
      <c r="D6" s="8"/>
      <c r="E6" s="8"/>
      <c r="F6" s="8"/>
      <c r="G6" s="8"/>
      <c r="H6" s="8"/>
      <c r="I6" s="8"/>
      <c r="J6" s="8"/>
      <c r="K6" s="8"/>
      <c r="L6" s="8"/>
      <c r="M6" s="24"/>
      <c r="N6" s="88"/>
      <c r="O6" s="42"/>
      <c r="P6" s="8"/>
      <c r="Q6" s="8"/>
      <c r="R6" s="8"/>
      <c r="S6" s="9">
        <f t="shared" si="1"/>
        <v>3</v>
      </c>
      <c r="T6" s="10">
        <f t="shared" si="2"/>
        <v>0.09677419355</v>
      </c>
      <c r="U6" s="47"/>
      <c r="W6" s="58">
        <f>SUM(W3:W5)</f>
        <v>31</v>
      </c>
    </row>
    <row r="7" ht="14.25" customHeight="1">
      <c r="A7" s="7" t="s">
        <v>144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24"/>
      <c r="N7" s="88"/>
      <c r="O7" s="42"/>
      <c r="P7" s="8"/>
      <c r="Q7" s="8"/>
      <c r="R7" s="96">
        <v>7.0</v>
      </c>
      <c r="S7" s="9">
        <f t="shared" si="1"/>
        <v>7</v>
      </c>
      <c r="T7" s="10">
        <f t="shared" si="2"/>
        <v>0.2258064516</v>
      </c>
      <c r="U7" s="47"/>
    </row>
    <row r="8" ht="13.5" customHeight="1">
      <c r="A8" s="7" t="s">
        <v>163</v>
      </c>
      <c r="B8" s="96">
        <v>1.0</v>
      </c>
      <c r="C8" s="8"/>
      <c r="D8" s="8"/>
      <c r="E8" s="8"/>
      <c r="F8" s="8"/>
      <c r="G8" s="8"/>
      <c r="H8" s="8"/>
      <c r="I8" s="8"/>
      <c r="J8" s="8"/>
      <c r="K8" s="8"/>
      <c r="L8" s="8"/>
      <c r="M8" s="24"/>
      <c r="N8" s="59"/>
      <c r="O8" s="42"/>
      <c r="P8" s="96"/>
      <c r="Q8" s="96">
        <v>4.0</v>
      </c>
      <c r="R8" s="8"/>
      <c r="S8" s="9">
        <f t="shared" si="1"/>
        <v>5</v>
      </c>
      <c r="T8" s="10">
        <f t="shared" si="2"/>
        <v>0.1612903226</v>
      </c>
      <c r="U8" s="47"/>
    </row>
    <row r="9" ht="14.25" customHeight="1">
      <c r="A9" s="76" t="s">
        <v>156</v>
      </c>
      <c r="B9" s="8"/>
      <c r="C9" s="8"/>
      <c r="D9" s="8"/>
      <c r="E9" s="8"/>
      <c r="F9" s="8"/>
      <c r="G9" s="8"/>
      <c r="H9" s="8"/>
      <c r="I9" s="96"/>
      <c r="J9" s="8"/>
      <c r="K9" s="8"/>
      <c r="L9" s="96">
        <v>2.0</v>
      </c>
      <c r="M9" s="8"/>
      <c r="N9" s="56"/>
      <c r="O9" s="8"/>
      <c r="P9" s="96"/>
      <c r="Q9" s="96"/>
      <c r="R9" s="96">
        <v>4.0</v>
      </c>
      <c r="S9" s="9">
        <f t="shared" si="1"/>
        <v>6</v>
      </c>
      <c r="T9" s="10">
        <f t="shared" si="2"/>
        <v>0.1935483871</v>
      </c>
      <c r="U9" s="47"/>
    </row>
    <row r="10" ht="14.25" customHeight="1">
      <c r="A10" s="76" t="s">
        <v>174</v>
      </c>
      <c r="B10" s="96"/>
      <c r="C10" s="96"/>
      <c r="D10" s="8"/>
      <c r="E10" s="8"/>
      <c r="F10" s="8"/>
      <c r="G10" s="8"/>
      <c r="H10" s="8"/>
      <c r="I10" s="8"/>
      <c r="J10" s="8"/>
      <c r="K10" s="8"/>
      <c r="L10" s="8"/>
      <c r="M10" s="8"/>
      <c r="N10" s="56"/>
      <c r="O10" s="8"/>
      <c r="P10" s="8"/>
      <c r="Q10" s="8"/>
      <c r="R10" s="96">
        <v>7.0</v>
      </c>
      <c r="S10" s="9">
        <f t="shared" si="1"/>
        <v>7</v>
      </c>
      <c r="T10" s="10">
        <f t="shared" si="2"/>
        <v>0.2258064516</v>
      </c>
      <c r="U10" s="47"/>
      <c r="W10" s="102" t="s">
        <v>175</v>
      </c>
    </row>
    <row r="11" ht="14.25" customHeight="1">
      <c r="A11" s="4" t="s">
        <v>34</v>
      </c>
      <c r="B11" s="83">
        <f t="shared" ref="B11:C11" si="3">SUM(B3:B10)</f>
        <v>5</v>
      </c>
      <c r="C11" s="83">
        <f t="shared" si="3"/>
        <v>0</v>
      </c>
      <c r="D11" s="83">
        <f t="shared" ref="D11:Q11" si="4">SUM(D3:D9)</f>
        <v>0</v>
      </c>
      <c r="E11" s="83">
        <f t="shared" si="4"/>
        <v>0</v>
      </c>
      <c r="F11" s="83">
        <f t="shared" si="4"/>
        <v>0</v>
      </c>
      <c r="G11" s="83">
        <f t="shared" si="4"/>
        <v>0</v>
      </c>
      <c r="H11" s="83">
        <f t="shared" si="4"/>
        <v>0</v>
      </c>
      <c r="I11" s="83">
        <f t="shared" si="4"/>
        <v>0</v>
      </c>
      <c r="J11" s="83">
        <f t="shared" si="4"/>
        <v>0</v>
      </c>
      <c r="K11" s="83">
        <f t="shared" si="4"/>
        <v>0</v>
      </c>
      <c r="L11" s="83">
        <f t="shared" si="4"/>
        <v>2</v>
      </c>
      <c r="M11" s="97">
        <f t="shared" si="4"/>
        <v>0</v>
      </c>
      <c r="N11" s="83">
        <f t="shared" si="4"/>
        <v>1</v>
      </c>
      <c r="O11" s="83">
        <f t="shared" si="4"/>
        <v>0</v>
      </c>
      <c r="P11" s="98">
        <f t="shared" si="4"/>
        <v>0</v>
      </c>
      <c r="Q11" s="83">
        <f t="shared" si="4"/>
        <v>4</v>
      </c>
      <c r="R11" s="97">
        <f t="shared" ref="R11:S11" si="5">SUM(R3:R10)</f>
        <v>19</v>
      </c>
      <c r="S11" s="83">
        <f t="shared" si="5"/>
        <v>31</v>
      </c>
      <c r="T11" s="95">
        <f t="shared" si="2"/>
        <v>1</v>
      </c>
      <c r="U11" s="47"/>
    </row>
    <row r="12" ht="14.25" customHeight="1">
      <c r="U12" s="47"/>
    </row>
    <row r="13" ht="14.25" customHeight="1"/>
    <row r="14" ht="14.25" customHeight="1">
      <c r="U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ht="14.25" customHeight="1">
      <c r="A17" s="4" t="s">
        <v>35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39</v>
      </c>
      <c r="G17" s="15" t="s">
        <v>40</v>
      </c>
      <c r="H17" s="4" t="s">
        <v>41</v>
      </c>
      <c r="I17" s="15" t="s">
        <v>99</v>
      </c>
      <c r="J17" s="15" t="s">
        <v>43</v>
      </c>
      <c r="K17" s="15" t="s">
        <v>44</v>
      </c>
      <c r="L17" s="15" t="s">
        <v>45</v>
      </c>
      <c r="M17" s="15" t="s">
        <v>46</v>
      </c>
      <c r="N17" s="15" t="s">
        <v>117</v>
      </c>
      <c r="O17" s="15" t="s">
        <v>145</v>
      </c>
      <c r="P17" s="15" t="s">
        <v>146</v>
      </c>
      <c r="Q17" s="4" t="s">
        <v>147</v>
      </c>
      <c r="R17" s="66" t="s">
        <v>148</v>
      </c>
      <c r="S17" s="66" t="s">
        <v>149</v>
      </c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</row>
    <row r="18" ht="14.25" customHeight="1">
      <c r="A18" s="16" t="s">
        <v>14</v>
      </c>
      <c r="B18" s="17">
        <f t="shared" ref="B18:Z18" si="6">B47</f>
        <v>0</v>
      </c>
      <c r="C18" s="17">
        <f t="shared" si="6"/>
        <v>1</v>
      </c>
      <c r="D18" s="17">
        <f t="shared" si="6"/>
        <v>0</v>
      </c>
      <c r="E18" s="17">
        <f t="shared" si="6"/>
        <v>3</v>
      </c>
      <c r="F18" s="17">
        <f t="shared" si="6"/>
        <v>0</v>
      </c>
      <c r="G18" s="25">
        <f t="shared" si="6"/>
        <v>0</v>
      </c>
      <c r="H18" s="17">
        <f t="shared" si="6"/>
        <v>1</v>
      </c>
      <c r="I18" s="17">
        <f t="shared" si="6"/>
        <v>0</v>
      </c>
      <c r="J18" s="25">
        <f t="shared" si="6"/>
        <v>0</v>
      </c>
      <c r="K18" s="25">
        <f t="shared" si="6"/>
        <v>1</v>
      </c>
      <c r="L18" s="25">
        <f t="shared" si="6"/>
        <v>0</v>
      </c>
      <c r="M18" s="25">
        <f t="shared" si="6"/>
        <v>0</v>
      </c>
      <c r="N18" s="25">
        <f t="shared" si="6"/>
        <v>0</v>
      </c>
      <c r="O18" s="17">
        <f t="shared" si="6"/>
        <v>0</v>
      </c>
      <c r="P18" s="17">
        <f t="shared" si="6"/>
        <v>0</v>
      </c>
      <c r="Q18" s="17">
        <f t="shared" si="6"/>
        <v>0</v>
      </c>
      <c r="R18" s="17">
        <f t="shared" si="6"/>
        <v>0</v>
      </c>
      <c r="S18" s="17">
        <f t="shared" si="6"/>
        <v>0</v>
      </c>
      <c r="T18" s="17">
        <f t="shared" si="6"/>
        <v>0</v>
      </c>
      <c r="U18" s="17">
        <f t="shared" si="6"/>
        <v>0</v>
      </c>
      <c r="V18" s="17">
        <f t="shared" si="6"/>
        <v>0</v>
      </c>
      <c r="W18" s="17">
        <f t="shared" si="6"/>
        <v>0</v>
      </c>
      <c r="X18" s="17">
        <f t="shared" si="6"/>
        <v>0</v>
      </c>
      <c r="Y18" s="17">
        <f t="shared" si="6"/>
        <v>0</v>
      </c>
      <c r="Z18" s="17">
        <f t="shared" si="6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6"/>
      <c r="P20" s="16"/>
      <c r="Q20" s="16"/>
      <c r="R20" s="57"/>
      <c r="S20" s="57"/>
      <c r="T20" s="57"/>
      <c r="U20" s="71"/>
      <c r="V20" s="72"/>
      <c r="W20" s="72"/>
      <c r="X20" s="72"/>
      <c r="Y20" s="72"/>
      <c r="Z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6"/>
      <c r="P21" s="16"/>
      <c r="Q21" s="16"/>
      <c r="R21" s="57"/>
      <c r="S21" s="57"/>
      <c r="T21" s="57"/>
      <c r="U21" s="71"/>
      <c r="V21" s="72"/>
      <c r="W21" s="72"/>
      <c r="X21" s="72"/>
      <c r="Y21" s="72"/>
      <c r="Z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6"/>
      <c r="P22" s="16"/>
      <c r="Q22" s="16"/>
      <c r="R22" s="57"/>
      <c r="S22" s="57"/>
      <c r="T22" s="57"/>
      <c r="U22" s="71"/>
      <c r="V22" s="72"/>
      <c r="W22" s="72"/>
      <c r="X22" s="72"/>
      <c r="Y22" s="72"/>
      <c r="Z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  <c r="P23" s="16"/>
      <c r="Q23" s="16"/>
      <c r="R23" s="57"/>
      <c r="S23" s="57"/>
      <c r="T23" s="57"/>
      <c r="U23" s="71"/>
      <c r="V23" s="72"/>
      <c r="W23" s="72"/>
      <c r="X23" s="72"/>
      <c r="Y23" s="72"/>
      <c r="Z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  <c r="P24" s="16"/>
      <c r="Q24" s="16"/>
      <c r="R24" s="57"/>
      <c r="S24" s="57"/>
      <c r="T24" s="57"/>
      <c r="U24" s="71"/>
      <c r="V24" s="72"/>
      <c r="W24" s="72"/>
      <c r="X24" s="72"/>
      <c r="Y24" s="72"/>
      <c r="Z24" s="72"/>
    </row>
    <row r="25" ht="14.25" customHeight="1">
      <c r="A25" s="21" t="s">
        <v>51</v>
      </c>
      <c r="B25" s="21"/>
      <c r="C25" s="21"/>
      <c r="D25" s="21"/>
      <c r="E25" s="99"/>
      <c r="F25" s="99"/>
      <c r="G25" s="21"/>
      <c r="H25" s="21"/>
      <c r="I25" s="21"/>
      <c r="J25" s="21"/>
      <c r="K25" s="21"/>
      <c r="L25" s="21"/>
      <c r="M25" s="21"/>
      <c r="N25" s="21"/>
      <c r="O25" s="16"/>
      <c r="P25" s="16"/>
      <c r="Q25" s="16"/>
      <c r="R25" s="57"/>
      <c r="S25" s="57"/>
      <c r="T25" s="57"/>
      <c r="U25" s="71"/>
      <c r="V25" s="72"/>
      <c r="W25" s="72"/>
      <c r="X25" s="72"/>
      <c r="Y25" s="72"/>
      <c r="Z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6"/>
      <c r="P26" s="16"/>
      <c r="Q26" s="16"/>
      <c r="R26" s="57"/>
      <c r="S26" s="57"/>
      <c r="T26" s="57"/>
      <c r="U26" s="71"/>
      <c r="V26" s="72"/>
      <c r="W26" s="72"/>
      <c r="X26" s="72"/>
      <c r="Y26" s="72"/>
      <c r="Z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6"/>
      <c r="P27" s="16"/>
      <c r="Q27" s="16"/>
      <c r="R27" s="57"/>
      <c r="S27" s="57"/>
      <c r="T27" s="57"/>
      <c r="U27" s="71"/>
      <c r="V27" s="72"/>
      <c r="W27" s="72"/>
      <c r="X27" s="72"/>
      <c r="Y27" s="72"/>
      <c r="Z27" s="72"/>
    </row>
    <row r="28" ht="14.25" customHeight="1">
      <c r="A28" s="21" t="s">
        <v>54</v>
      </c>
      <c r="B28" s="21"/>
      <c r="C28" s="21"/>
      <c r="D28" s="21"/>
      <c r="E28" s="99">
        <v>1.0</v>
      </c>
      <c r="F28" s="21"/>
      <c r="G28" s="21"/>
      <c r="H28" s="21"/>
      <c r="I28" s="21"/>
      <c r="J28" s="21"/>
      <c r="K28" s="21"/>
      <c r="L28" s="21"/>
      <c r="M28" s="21"/>
      <c r="N28" s="21"/>
      <c r="O28" s="16"/>
      <c r="P28" s="16"/>
      <c r="Q28" s="16"/>
      <c r="R28" s="57"/>
      <c r="S28" s="57"/>
      <c r="T28" s="57"/>
      <c r="U28" s="71"/>
      <c r="V28" s="72"/>
      <c r="W28" s="72"/>
      <c r="X28" s="72"/>
      <c r="Y28" s="72"/>
      <c r="Z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6"/>
      <c r="P29" s="16"/>
      <c r="Q29" s="16"/>
      <c r="R29" s="57"/>
      <c r="S29" s="57"/>
      <c r="T29" s="57"/>
      <c r="U29" s="71"/>
      <c r="V29" s="72"/>
      <c r="W29" s="72"/>
      <c r="X29" s="72"/>
      <c r="Y29" s="72"/>
      <c r="Z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6"/>
      <c r="P30" s="16"/>
      <c r="Q30" s="16"/>
      <c r="R30" s="57"/>
      <c r="S30" s="57"/>
      <c r="T30" s="57"/>
      <c r="U30" s="71"/>
      <c r="V30" s="72"/>
      <c r="W30" s="72"/>
      <c r="X30" s="72"/>
      <c r="Y30" s="72"/>
      <c r="Z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6"/>
      <c r="P31" s="16"/>
      <c r="Q31" s="16"/>
      <c r="R31" s="57"/>
      <c r="S31" s="57"/>
      <c r="T31" s="57"/>
      <c r="U31" s="71"/>
      <c r="V31" s="72"/>
      <c r="W31" s="72"/>
      <c r="X31" s="72"/>
      <c r="Y31" s="72"/>
      <c r="Z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6"/>
      <c r="P32" s="16"/>
      <c r="Q32" s="16"/>
      <c r="R32" s="57"/>
      <c r="S32" s="57"/>
      <c r="T32" s="57"/>
      <c r="U32" s="71"/>
      <c r="V32" s="72"/>
      <c r="W32" s="72"/>
      <c r="X32" s="72"/>
      <c r="Y32" s="72"/>
      <c r="Z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6"/>
      <c r="P33" s="16"/>
      <c r="Q33" s="16"/>
      <c r="R33" s="57"/>
      <c r="S33" s="57"/>
      <c r="T33" s="57"/>
      <c r="U33" s="71"/>
      <c r="V33" s="72"/>
      <c r="W33" s="72"/>
      <c r="X33" s="72"/>
      <c r="Y33" s="72"/>
      <c r="Z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6"/>
      <c r="P34" s="16"/>
      <c r="Q34" s="16"/>
      <c r="R34" s="57"/>
      <c r="S34" s="57"/>
      <c r="T34" s="57"/>
      <c r="U34" s="71"/>
      <c r="V34" s="72"/>
      <c r="W34" s="72"/>
      <c r="X34" s="72"/>
      <c r="Y34" s="72"/>
      <c r="Z34" s="72"/>
    </row>
    <row r="35" ht="14.25" customHeight="1">
      <c r="A35" s="21" t="s">
        <v>61</v>
      </c>
      <c r="B35" s="99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6"/>
      <c r="P35" s="16"/>
      <c r="Q35" s="16"/>
      <c r="R35" s="57"/>
      <c r="S35" s="57"/>
      <c r="T35" s="57"/>
      <c r="U35" s="71"/>
      <c r="V35" s="72"/>
      <c r="W35" s="72"/>
      <c r="X35" s="72"/>
      <c r="Y35" s="72"/>
      <c r="Z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6"/>
      <c r="P36" s="16"/>
      <c r="Q36" s="16"/>
      <c r="R36" s="57"/>
      <c r="S36" s="57"/>
      <c r="T36" s="57"/>
      <c r="U36" s="71"/>
      <c r="V36" s="72"/>
      <c r="W36" s="72"/>
      <c r="X36" s="72"/>
      <c r="Y36" s="72"/>
      <c r="Z36" s="72"/>
    </row>
    <row r="37" ht="14.25" customHeight="1">
      <c r="A37" s="21" t="s">
        <v>62</v>
      </c>
      <c r="B37" s="21"/>
      <c r="C37" s="21"/>
      <c r="D37" s="21"/>
      <c r="E37" s="99"/>
      <c r="F37" s="99"/>
      <c r="G37" s="21"/>
      <c r="H37" s="21"/>
      <c r="I37" s="21"/>
      <c r="J37" s="21"/>
      <c r="K37" s="21"/>
      <c r="L37" s="21"/>
      <c r="M37" s="21"/>
      <c r="N37" s="21"/>
      <c r="O37" s="16"/>
      <c r="P37" s="16"/>
      <c r="Q37" s="16"/>
      <c r="R37" s="57"/>
      <c r="S37" s="57"/>
      <c r="T37" s="57"/>
      <c r="U37" s="71"/>
      <c r="V37" s="72"/>
      <c r="W37" s="72"/>
      <c r="X37" s="72"/>
      <c r="Y37" s="72"/>
      <c r="Z37" s="72"/>
    </row>
    <row r="38" ht="14.25" customHeight="1">
      <c r="A38" s="21" t="s">
        <v>63</v>
      </c>
      <c r="B38" s="99"/>
      <c r="C38" s="21"/>
      <c r="D38" s="21"/>
      <c r="E38" s="99"/>
      <c r="F38" s="21"/>
      <c r="G38" s="21"/>
      <c r="H38" s="99"/>
      <c r="I38" s="21"/>
      <c r="J38" s="21"/>
      <c r="K38" s="99">
        <v>1.0</v>
      </c>
      <c r="L38" s="21"/>
      <c r="M38" s="21"/>
      <c r="N38" s="21"/>
      <c r="O38" s="16"/>
      <c r="P38" s="16"/>
      <c r="Q38" s="16"/>
      <c r="R38" s="57"/>
      <c r="S38" s="57"/>
      <c r="T38" s="57"/>
      <c r="U38" s="71"/>
      <c r="V38" s="72"/>
      <c r="W38" s="72"/>
      <c r="X38" s="72"/>
      <c r="Y38" s="72"/>
      <c r="Z38" s="72"/>
    </row>
    <row r="39" ht="14.25" customHeight="1">
      <c r="A39" s="21" t="s">
        <v>64</v>
      </c>
      <c r="B39" s="21"/>
      <c r="C39" s="21"/>
      <c r="D39" s="21"/>
      <c r="F39" s="21"/>
      <c r="G39" s="21"/>
      <c r="H39" s="21"/>
      <c r="I39" s="21"/>
      <c r="J39" s="21"/>
      <c r="K39" s="21"/>
      <c r="L39" s="21"/>
      <c r="M39" s="21"/>
      <c r="N39" s="21"/>
      <c r="O39" s="16"/>
      <c r="P39" s="16"/>
      <c r="Q39" s="16"/>
      <c r="R39" s="57"/>
      <c r="S39" s="57"/>
      <c r="T39" s="57"/>
      <c r="U39" s="71"/>
      <c r="V39" s="72"/>
      <c r="W39" s="72"/>
      <c r="X39" s="72"/>
      <c r="Y39" s="72"/>
      <c r="Z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6"/>
      <c r="P40" s="16"/>
      <c r="Q40" s="16"/>
      <c r="R40" s="57"/>
      <c r="S40" s="57"/>
      <c r="T40" s="57"/>
      <c r="U40" s="71"/>
      <c r="V40" s="72"/>
      <c r="W40" s="72"/>
      <c r="X40" s="72"/>
      <c r="Y40" s="72"/>
      <c r="Z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6"/>
      <c r="P41" s="16"/>
      <c r="Q41" s="16"/>
      <c r="R41" s="57"/>
      <c r="S41" s="57"/>
      <c r="T41" s="57"/>
      <c r="U41" s="71"/>
      <c r="V41" s="72"/>
      <c r="W41" s="72"/>
      <c r="X41" s="72"/>
      <c r="Y41" s="72"/>
      <c r="Z41" s="72"/>
    </row>
    <row r="42" ht="14.25" customHeight="1">
      <c r="A42" s="21" t="s">
        <v>66</v>
      </c>
      <c r="B42" s="99"/>
      <c r="C42" s="21"/>
      <c r="D42" s="99"/>
      <c r="E42" s="34"/>
      <c r="F42" s="21"/>
      <c r="G42" s="21"/>
      <c r="H42" s="21"/>
      <c r="I42" s="21"/>
      <c r="J42" s="21"/>
      <c r="K42" s="21"/>
      <c r="L42" s="21"/>
      <c r="M42" s="21"/>
      <c r="N42" s="21"/>
      <c r="O42" s="16"/>
      <c r="P42" s="16"/>
      <c r="Q42" s="16"/>
      <c r="R42" s="57"/>
      <c r="S42" s="57"/>
      <c r="T42" s="57"/>
      <c r="U42" s="71"/>
      <c r="V42" s="72"/>
      <c r="W42" s="72"/>
      <c r="X42" s="72"/>
      <c r="Y42" s="72"/>
      <c r="Z42" s="72"/>
    </row>
    <row r="43" ht="14.25" customHeight="1">
      <c r="A43" s="21" t="s">
        <v>67</v>
      </c>
      <c r="B43" s="21"/>
      <c r="C43" s="21"/>
      <c r="D43" s="21"/>
      <c r="E43" s="99">
        <v>1.0</v>
      </c>
      <c r="F43" s="21"/>
      <c r="G43" s="21"/>
      <c r="H43" s="99"/>
      <c r="I43" s="21"/>
      <c r="J43" s="21"/>
      <c r="K43" s="21"/>
      <c r="L43" s="21"/>
      <c r="M43" s="21"/>
      <c r="N43" s="21"/>
      <c r="O43" s="16"/>
      <c r="P43" s="16"/>
      <c r="Q43" s="16"/>
      <c r="R43" s="57"/>
      <c r="S43" s="57"/>
      <c r="T43" s="57"/>
      <c r="U43" s="71"/>
      <c r="V43" s="103"/>
      <c r="W43" s="72"/>
      <c r="X43" s="72"/>
      <c r="Y43" s="72"/>
      <c r="Z43" s="72"/>
    </row>
    <row r="44" ht="14.25" customHeight="1">
      <c r="A44" s="21" t="s">
        <v>68</v>
      </c>
      <c r="B44" s="21"/>
      <c r="C44" s="21"/>
      <c r="D44" s="21"/>
      <c r="E44" s="21"/>
      <c r="F44" s="21"/>
      <c r="G44" s="21"/>
      <c r="H44" s="99">
        <v>1.0</v>
      </c>
      <c r="I44" s="21"/>
      <c r="J44" s="21"/>
      <c r="K44" s="21"/>
      <c r="L44" s="21"/>
      <c r="M44" s="21"/>
      <c r="N44" s="21"/>
      <c r="O44" s="16"/>
      <c r="P44" s="16"/>
      <c r="Q44" s="16"/>
      <c r="R44" s="57"/>
      <c r="S44" s="57"/>
      <c r="T44" s="57"/>
      <c r="U44" s="71"/>
      <c r="V44" s="72"/>
      <c r="W44" s="72"/>
      <c r="X44" s="72"/>
      <c r="Y44" s="72"/>
      <c r="Z44" s="72"/>
    </row>
    <row r="45" ht="14.25" customHeight="1">
      <c r="A45" s="21" t="s">
        <v>69</v>
      </c>
      <c r="B45" s="99"/>
      <c r="C45" s="99">
        <v>1.0</v>
      </c>
      <c r="D45" s="99"/>
      <c r="E45" s="99">
        <v>1.0</v>
      </c>
      <c r="F45" s="21"/>
      <c r="G45" s="21"/>
      <c r="H45" s="99"/>
      <c r="I45" s="99"/>
      <c r="J45" s="99"/>
      <c r="K45" s="21"/>
      <c r="L45" s="21"/>
      <c r="M45" s="21"/>
      <c r="N45" s="99"/>
      <c r="O45" s="16"/>
      <c r="P45" s="16"/>
      <c r="Q45" s="104"/>
      <c r="R45" s="101"/>
      <c r="S45" s="57"/>
      <c r="T45" s="101"/>
      <c r="U45" s="71"/>
      <c r="V45" s="103"/>
      <c r="W45" s="72"/>
      <c r="X45" s="72"/>
      <c r="Y45" s="72"/>
      <c r="Z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6"/>
      <c r="P46" s="16"/>
      <c r="Q46" s="16"/>
      <c r="R46" s="57"/>
      <c r="S46" s="57"/>
      <c r="T46" s="57"/>
      <c r="U46" s="71"/>
      <c r="V46" s="72"/>
      <c r="W46" s="72"/>
      <c r="X46" s="72"/>
      <c r="Y46" s="72"/>
      <c r="Z46" s="72"/>
    </row>
    <row r="47" ht="14.25" customHeight="1">
      <c r="A47" s="4" t="s">
        <v>14</v>
      </c>
      <c r="B47" s="4">
        <f t="shared" ref="B47:Z47" si="7">SUM(B20:B46)</f>
        <v>0</v>
      </c>
      <c r="C47" s="4">
        <f t="shared" si="7"/>
        <v>1</v>
      </c>
      <c r="D47" s="4">
        <f t="shared" si="7"/>
        <v>0</v>
      </c>
      <c r="E47" s="4">
        <f t="shared" si="7"/>
        <v>3</v>
      </c>
      <c r="F47" s="4">
        <f t="shared" si="7"/>
        <v>0</v>
      </c>
      <c r="G47" s="4">
        <f t="shared" si="7"/>
        <v>0</v>
      </c>
      <c r="H47" s="4">
        <f t="shared" si="7"/>
        <v>1</v>
      </c>
      <c r="I47" s="4">
        <f t="shared" si="7"/>
        <v>0</v>
      </c>
      <c r="J47" s="4">
        <f t="shared" si="7"/>
        <v>0</v>
      </c>
      <c r="K47" s="4">
        <f t="shared" si="7"/>
        <v>1</v>
      </c>
      <c r="L47" s="4">
        <f t="shared" si="7"/>
        <v>0</v>
      </c>
      <c r="M47" s="4">
        <f t="shared" si="7"/>
        <v>0</v>
      </c>
      <c r="N47" s="4">
        <f t="shared" si="7"/>
        <v>0</v>
      </c>
      <c r="O47" s="4">
        <f t="shared" si="7"/>
        <v>0</v>
      </c>
      <c r="P47" s="4">
        <f t="shared" si="7"/>
        <v>0</v>
      </c>
      <c r="Q47" s="4">
        <f t="shared" si="7"/>
        <v>0</v>
      </c>
      <c r="R47" s="4">
        <f t="shared" si="7"/>
        <v>0</v>
      </c>
      <c r="S47" s="4">
        <f t="shared" si="7"/>
        <v>0</v>
      </c>
      <c r="T47" s="4">
        <f t="shared" si="7"/>
        <v>0</v>
      </c>
      <c r="U47" s="23">
        <f t="shared" si="7"/>
        <v>0</v>
      </c>
      <c r="V47" s="23">
        <f t="shared" si="7"/>
        <v>0</v>
      </c>
      <c r="W47" s="23">
        <f t="shared" si="7"/>
        <v>0</v>
      </c>
      <c r="X47" s="23">
        <f t="shared" si="7"/>
        <v>0</v>
      </c>
      <c r="Y47" s="23">
        <f t="shared" si="7"/>
        <v>0</v>
      </c>
      <c r="Z47" s="23">
        <f t="shared" si="7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AA48" s="13">
        <f>SUM(B47:Z47)</f>
        <v>6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S1"/>
    <mergeCell ref="A19:Z19"/>
  </mergeCells>
  <printOptions/>
  <pageMargins bottom="0.787401575" footer="0.0" header="0.0" left="0.511811024" right="0.511811024" top="0.7874015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5" width="8.71"/>
    <col customWidth="1" min="6" max="6" width="11.29"/>
    <col customWidth="1" min="7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19" width="10.29"/>
    <col customWidth="1" min="20" max="20" width="13.71"/>
    <col customWidth="1" min="21" max="21" width="8.71"/>
    <col customWidth="1" min="22" max="22" width="12.86"/>
    <col customWidth="1" min="23" max="24" width="8.71"/>
  </cols>
  <sheetData>
    <row r="1" ht="14.25" customHeight="1">
      <c r="A1" s="100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5</v>
      </c>
      <c r="C2" s="4" t="s">
        <v>7</v>
      </c>
      <c r="D2" s="4" t="s">
        <v>11</v>
      </c>
      <c r="E2" s="4" t="s">
        <v>9</v>
      </c>
      <c r="F2" s="4" t="s">
        <v>97</v>
      </c>
      <c r="G2" s="4" t="s">
        <v>115</v>
      </c>
      <c r="H2" s="4" t="s">
        <v>98</v>
      </c>
      <c r="I2" s="4" t="s">
        <v>100</v>
      </c>
      <c r="J2" s="4" t="s">
        <v>111</v>
      </c>
      <c r="K2" s="55" t="s">
        <v>73</v>
      </c>
      <c r="L2" s="4" t="s">
        <v>112</v>
      </c>
      <c r="M2" s="4" t="s">
        <v>140</v>
      </c>
      <c r="N2" s="4" t="s">
        <v>141</v>
      </c>
      <c r="O2" s="4" t="s">
        <v>124</v>
      </c>
      <c r="P2" s="5" t="s">
        <v>14</v>
      </c>
      <c r="Q2" s="6"/>
      <c r="R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1"/>
      <c r="K3" s="92"/>
      <c r="L3" s="93"/>
      <c r="M3" s="90"/>
      <c r="N3" s="90"/>
      <c r="O3" s="90"/>
      <c r="P3" s="94">
        <f t="shared" ref="P3:P9" si="1">SUM(B3:O3)</f>
        <v>0</v>
      </c>
      <c r="Q3" s="10">
        <f t="shared" ref="Q3:Q10" si="2">P3/$P$10</f>
        <v>0</v>
      </c>
      <c r="R3" s="47"/>
      <c r="S3" s="38" t="s">
        <v>116</v>
      </c>
      <c r="T3" s="48">
        <f>SUM(B10:J10)+L10+N10+O10+K10</f>
        <v>43</v>
      </c>
    </row>
    <row r="4" ht="15.75" customHeight="1">
      <c r="A4" s="7" t="s">
        <v>17</v>
      </c>
      <c r="B4" s="96"/>
      <c r="C4" s="8"/>
      <c r="D4" s="8"/>
      <c r="E4" s="96"/>
      <c r="F4" s="96"/>
      <c r="G4" s="8"/>
      <c r="H4" s="8"/>
      <c r="I4" s="8"/>
      <c r="J4" s="24"/>
      <c r="K4" s="101"/>
      <c r="L4" s="42"/>
      <c r="M4" s="96"/>
      <c r="N4" s="8"/>
      <c r="O4" s="96">
        <v>12.0</v>
      </c>
      <c r="P4" s="9">
        <f t="shared" si="1"/>
        <v>12</v>
      </c>
      <c r="Q4" s="10">
        <f t="shared" si="2"/>
        <v>0.2666666667</v>
      </c>
      <c r="R4" s="47"/>
      <c r="S4" s="38" t="s">
        <v>129</v>
      </c>
      <c r="T4" s="48">
        <f>M10</f>
        <v>2</v>
      </c>
    </row>
    <row r="5" ht="14.25" customHeight="1">
      <c r="A5" s="27" t="s">
        <v>172</v>
      </c>
      <c r="B5" s="8"/>
      <c r="C5" s="8"/>
      <c r="D5" s="8"/>
      <c r="E5" s="8"/>
      <c r="F5" s="8"/>
      <c r="G5" s="8"/>
      <c r="H5" s="8"/>
      <c r="I5" s="8"/>
      <c r="J5" s="24"/>
      <c r="K5" s="56"/>
      <c r="L5" s="42"/>
      <c r="M5" s="96">
        <v>1.0</v>
      </c>
      <c r="N5" s="96"/>
      <c r="O5" s="8"/>
      <c r="P5" s="9">
        <f t="shared" si="1"/>
        <v>1</v>
      </c>
      <c r="Q5" s="10">
        <f t="shared" si="2"/>
        <v>0.02222222222</v>
      </c>
      <c r="R5" s="47"/>
      <c r="S5" s="38"/>
      <c r="T5" s="48"/>
    </row>
    <row r="6" ht="15.75" customHeight="1">
      <c r="A6" s="7" t="s">
        <v>168</v>
      </c>
      <c r="B6" s="8"/>
      <c r="C6" s="8"/>
      <c r="D6" s="8"/>
      <c r="E6" s="8"/>
      <c r="F6" s="8"/>
      <c r="G6" s="8"/>
      <c r="H6" s="8"/>
      <c r="I6" s="8"/>
      <c r="J6" s="24"/>
      <c r="K6" s="88"/>
      <c r="L6" s="42"/>
      <c r="M6" s="8"/>
      <c r="N6" s="8"/>
      <c r="O6" s="8"/>
      <c r="P6" s="9">
        <f t="shared" si="1"/>
        <v>0</v>
      </c>
      <c r="Q6" s="10">
        <f t="shared" si="2"/>
        <v>0</v>
      </c>
      <c r="R6" s="47"/>
      <c r="T6" s="58">
        <f>SUM(T3:T5)</f>
        <v>45</v>
      </c>
    </row>
    <row r="7" ht="13.5" customHeight="1">
      <c r="A7" s="7" t="s">
        <v>163</v>
      </c>
      <c r="B7" s="8"/>
      <c r="C7" s="8"/>
      <c r="D7" s="8"/>
      <c r="E7" s="8"/>
      <c r="F7" s="8"/>
      <c r="G7" s="8"/>
      <c r="H7" s="8"/>
      <c r="I7" s="8"/>
      <c r="J7" s="24"/>
      <c r="K7" s="59"/>
      <c r="L7" s="42"/>
      <c r="M7" s="96">
        <v>1.0</v>
      </c>
      <c r="N7" s="96"/>
      <c r="O7" s="8"/>
      <c r="P7" s="9">
        <f t="shared" si="1"/>
        <v>1</v>
      </c>
      <c r="Q7" s="10">
        <f t="shared" si="2"/>
        <v>0.02222222222</v>
      </c>
      <c r="R7" s="47"/>
    </row>
    <row r="8" ht="14.25" customHeight="1">
      <c r="A8" s="76" t="s">
        <v>156</v>
      </c>
      <c r="B8" s="8"/>
      <c r="C8" s="8"/>
      <c r="D8" s="8"/>
      <c r="E8" s="8"/>
      <c r="F8" s="96">
        <v>8.0</v>
      </c>
      <c r="G8" s="8"/>
      <c r="H8" s="8"/>
      <c r="I8" s="96">
        <v>1.0</v>
      </c>
      <c r="J8" s="8"/>
      <c r="K8" s="56"/>
      <c r="L8" s="8"/>
      <c r="M8" s="96"/>
      <c r="N8" s="96"/>
      <c r="O8" s="96">
        <v>8.0</v>
      </c>
      <c r="P8" s="9">
        <f t="shared" si="1"/>
        <v>17</v>
      </c>
      <c r="Q8" s="10">
        <f t="shared" si="2"/>
        <v>0.3777777778</v>
      </c>
      <c r="R8" s="47"/>
    </row>
    <row r="9" ht="14.25" customHeight="1">
      <c r="A9" s="76" t="s">
        <v>174</v>
      </c>
      <c r="B9" s="8"/>
      <c r="C9" s="8"/>
      <c r="D9" s="8"/>
      <c r="E9" s="8"/>
      <c r="F9" s="8"/>
      <c r="G9" s="8"/>
      <c r="H9" s="8"/>
      <c r="I9" s="8"/>
      <c r="J9" s="8"/>
      <c r="K9" s="56"/>
      <c r="L9" s="8"/>
      <c r="M9" s="8"/>
      <c r="N9" s="8"/>
      <c r="O9" s="96">
        <v>14.0</v>
      </c>
      <c r="P9" s="9">
        <f t="shared" si="1"/>
        <v>14</v>
      </c>
      <c r="Q9" s="10">
        <f t="shared" si="2"/>
        <v>0.3111111111</v>
      </c>
      <c r="R9" s="47"/>
      <c r="T9" s="102" t="s">
        <v>175</v>
      </c>
    </row>
    <row r="10" ht="14.25" customHeight="1">
      <c r="A10" s="4" t="s">
        <v>34</v>
      </c>
      <c r="B10" s="83">
        <f t="shared" ref="B10:N10" si="3">SUM(B3:B8)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8</v>
      </c>
      <c r="G10" s="83">
        <f t="shared" si="3"/>
        <v>0</v>
      </c>
      <c r="H10" s="83">
        <f t="shared" si="3"/>
        <v>0</v>
      </c>
      <c r="I10" s="83">
        <f t="shared" si="3"/>
        <v>1</v>
      </c>
      <c r="J10" s="97">
        <f t="shared" si="3"/>
        <v>0</v>
      </c>
      <c r="K10" s="83">
        <f t="shared" si="3"/>
        <v>0</v>
      </c>
      <c r="L10" s="83">
        <f t="shared" si="3"/>
        <v>0</v>
      </c>
      <c r="M10" s="98">
        <f t="shared" si="3"/>
        <v>2</v>
      </c>
      <c r="N10" s="83">
        <f t="shared" si="3"/>
        <v>0</v>
      </c>
      <c r="O10" s="97">
        <f t="shared" ref="O10:P10" si="4">SUM(O3:O9)</f>
        <v>34</v>
      </c>
      <c r="P10" s="83">
        <f t="shared" si="4"/>
        <v>45</v>
      </c>
      <c r="Q10" s="95">
        <f t="shared" si="2"/>
        <v>1</v>
      </c>
      <c r="R10" s="47"/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</row>
    <row r="17" ht="14.25" customHeight="1">
      <c r="A17" s="16" t="s">
        <v>14</v>
      </c>
      <c r="B17" s="17">
        <f t="shared" ref="B17:W17" si="5">B46</f>
        <v>3</v>
      </c>
      <c r="C17" s="17">
        <f t="shared" si="5"/>
        <v>0</v>
      </c>
      <c r="D17" s="25">
        <f t="shared" si="5"/>
        <v>0</v>
      </c>
      <c r="E17" s="17">
        <f t="shared" si="5"/>
        <v>1</v>
      </c>
      <c r="F17" s="17">
        <f t="shared" si="5"/>
        <v>0</v>
      </c>
      <c r="G17" s="25">
        <f t="shared" si="5"/>
        <v>0</v>
      </c>
      <c r="H17" s="25">
        <f t="shared" si="5"/>
        <v>1</v>
      </c>
      <c r="I17" s="25">
        <f t="shared" si="5"/>
        <v>0</v>
      </c>
      <c r="J17" s="25">
        <f t="shared" si="5"/>
        <v>0</v>
      </c>
      <c r="K17" s="25">
        <f t="shared" si="5"/>
        <v>0</v>
      </c>
      <c r="L17" s="17">
        <f t="shared" si="5"/>
        <v>0</v>
      </c>
      <c r="M17" s="17">
        <f t="shared" si="5"/>
        <v>0</v>
      </c>
      <c r="N17" s="17">
        <f t="shared" si="5"/>
        <v>0</v>
      </c>
      <c r="O17" s="17">
        <f t="shared" si="5"/>
        <v>0</v>
      </c>
      <c r="P17" s="17">
        <f t="shared" si="5"/>
        <v>0</v>
      </c>
      <c r="Q17" s="17">
        <f t="shared" si="5"/>
        <v>0</v>
      </c>
      <c r="R17" s="17">
        <f t="shared" si="5"/>
        <v>0</v>
      </c>
      <c r="S17" s="17">
        <f t="shared" si="5"/>
        <v>0</v>
      </c>
      <c r="T17" s="17">
        <f t="shared" si="5"/>
        <v>0</v>
      </c>
      <c r="U17" s="17">
        <f t="shared" si="5"/>
        <v>0</v>
      </c>
      <c r="V17" s="17">
        <f t="shared" si="5"/>
        <v>0</v>
      </c>
      <c r="W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72"/>
      <c r="T19" s="72"/>
      <c r="U19" s="72"/>
      <c r="V19" s="72"/>
      <c r="W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72"/>
      <c r="T20" s="72"/>
      <c r="U20" s="72"/>
      <c r="V20" s="72"/>
      <c r="W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72"/>
      <c r="T21" s="72"/>
      <c r="U21" s="72"/>
      <c r="V21" s="72"/>
      <c r="W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72"/>
      <c r="T22" s="72"/>
      <c r="U22" s="72"/>
      <c r="V22" s="72"/>
      <c r="W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72"/>
      <c r="T23" s="72"/>
      <c r="U23" s="72"/>
      <c r="V23" s="72"/>
      <c r="W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72"/>
      <c r="T24" s="72"/>
      <c r="U24" s="72"/>
      <c r="V24" s="72"/>
      <c r="W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72"/>
      <c r="T25" s="72"/>
      <c r="U25" s="72"/>
      <c r="V25" s="72"/>
      <c r="W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72"/>
      <c r="T26" s="72"/>
      <c r="U26" s="72"/>
      <c r="V26" s="72"/>
      <c r="W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72"/>
      <c r="T27" s="72"/>
      <c r="U27" s="72"/>
      <c r="V27" s="72"/>
      <c r="W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72"/>
      <c r="T28" s="72"/>
      <c r="U28" s="72"/>
      <c r="V28" s="72"/>
      <c r="W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72"/>
      <c r="T29" s="72"/>
      <c r="U29" s="72"/>
      <c r="V29" s="72"/>
      <c r="W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72"/>
      <c r="T30" s="72"/>
      <c r="U30" s="72"/>
      <c r="V30" s="72"/>
      <c r="W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72"/>
      <c r="T31" s="72"/>
      <c r="U31" s="72"/>
      <c r="V31" s="72"/>
      <c r="W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72"/>
      <c r="T32" s="72"/>
      <c r="U32" s="72"/>
      <c r="V32" s="72"/>
      <c r="W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72"/>
      <c r="T33" s="72"/>
      <c r="U33" s="72"/>
      <c r="V33" s="72"/>
      <c r="W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72"/>
      <c r="T34" s="72"/>
      <c r="U34" s="72"/>
      <c r="V34" s="72"/>
      <c r="W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72"/>
      <c r="T35" s="72"/>
      <c r="U35" s="72"/>
      <c r="V35" s="72"/>
      <c r="W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72"/>
      <c r="T36" s="72"/>
      <c r="U36" s="72"/>
      <c r="V36" s="72"/>
      <c r="W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72"/>
      <c r="T37" s="72"/>
      <c r="U37" s="72"/>
      <c r="V37" s="72"/>
      <c r="W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72"/>
      <c r="T38" s="72"/>
      <c r="U38" s="72"/>
      <c r="V38" s="72"/>
      <c r="W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72"/>
      <c r="T39" s="72"/>
      <c r="U39" s="72"/>
      <c r="V39" s="72"/>
      <c r="W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72"/>
      <c r="T40" s="72"/>
      <c r="U40" s="72"/>
      <c r="V40" s="72"/>
      <c r="W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72"/>
      <c r="T41" s="72"/>
      <c r="U41" s="72"/>
      <c r="V41" s="72"/>
      <c r="W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3"/>
      <c r="T42" s="72"/>
      <c r="U42" s="72"/>
      <c r="V42" s="72"/>
      <c r="W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72"/>
      <c r="T43" s="72"/>
      <c r="U43" s="72"/>
      <c r="V43" s="72"/>
      <c r="W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3"/>
      <c r="T44" s="72"/>
      <c r="U44" s="72"/>
      <c r="V44" s="72"/>
      <c r="W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72"/>
      <c r="T45" s="72"/>
      <c r="U45" s="72"/>
      <c r="V45" s="72"/>
      <c r="W45" s="72"/>
    </row>
    <row r="46" ht="14.25" customHeight="1">
      <c r="A46" s="4" t="s">
        <v>14</v>
      </c>
      <c r="B46" s="4">
        <f t="shared" ref="B46:W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X47" s="13">
        <f>SUM(B46:W46)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W18"/>
  </mergeCells>
  <printOptions/>
  <pageMargins bottom="0.787401575" footer="0.0" header="0.0" left="0.511811024" right="0.511811024" top="0.7874015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5" width="8.71"/>
    <col customWidth="1" min="6" max="6" width="11.29"/>
    <col customWidth="1" min="7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19" width="10.29"/>
    <col customWidth="1" min="20" max="20" width="13.71"/>
    <col customWidth="1" min="21" max="21" width="8.71"/>
    <col customWidth="1" min="22" max="22" width="12.86"/>
    <col customWidth="1" min="23" max="24" width="8.71"/>
  </cols>
  <sheetData>
    <row r="1" ht="14.25" customHeight="1">
      <c r="A1" s="100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4" t="s">
        <v>5</v>
      </c>
      <c r="C2" s="4" t="s">
        <v>7</v>
      </c>
      <c r="D2" s="4" t="s">
        <v>11</v>
      </c>
      <c r="E2" s="4" t="s">
        <v>9</v>
      </c>
      <c r="F2" s="4" t="s">
        <v>97</v>
      </c>
      <c r="G2" s="4" t="s">
        <v>115</v>
      </c>
      <c r="H2" s="4" t="s">
        <v>98</v>
      </c>
      <c r="I2" s="4" t="s">
        <v>100</v>
      </c>
      <c r="J2" s="4" t="s">
        <v>111</v>
      </c>
      <c r="K2" s="55" t="s">
        <v>73</v>
      </c>
      <c r="L2" s="4" t="s">
        <v>112</v>
      </c>
      <c r="M2" s="4" t="s">
        <v>140</v>
      </c>
      <c r="N2" s="4" t="s">
        <v>141</v>
      </c>
      <c r="O2" s="4" t="s">
        <v>124</v>
      </c>
      <c r="P2" s="5" t="s">
        <v>14</v>
      </c>
      <c r="Q2" s="6"/>
      <c r="R2" s="47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1"/>
      <c r="K3" s="92"/>
      <c r="L3" s="93"/>
      <c r="M3" s="90"/>
      <c r="N3" s="90"/>
      <c r="O3" s="90"/>
      <c r="P3" s="94">
        <f t="shared" ref="P3:P9" si="1">SUM(B3:O3)</f>
        <v>0</v>
      </c>
      <c r="Q3" s="10">
        <f t="shared" ref="Q3:Q10" si="2">P3/$P$10</f>
        <v>0</v>
      </c>
      <c r="R3" s="47"/>
      <c r="S3" s="38" t="s">
        <v>116</v>
      </c>
      <c r="T3" s="48">
        <f>SUM(B10:J10)+L10+N10+O10+K10</f>
        <v>49</v>
      </c>
    </row>
    <row r="4" ht="15.75" customHeight="1">
      <c r="A4" s="7" t="s">
        <v>17</v>
      </c>
      <c r="B4" s="96"/>
      <c r="C4" s="8"/>
      <c r="D4" s="8"/>
      <c r="E4" s="96"/>
      <c r="F4" s="96">
        <v>1.0</v>
      </c>
      <c r="G4" s="8"/>
      <c r="H4" s="8"/>
      <c r="I4" s="8"/>
      <c r="J4" s="24"/>
      <c r="K4" s="101">
        <v>2.0</v>
      </c>
      <c r="L4" s="42"/>
      <c r="M4" s="96"/>
      <c r="N4" s="8"/>
      <c r="O4" s="96">
        <v>4.0</v>
      </c>
      <c r="P4" s="9">
        <f t="shared" si="1"/>
        <v>7</v>
      </c>
      <c r="Q4" s="10">
        <f t="shared" si="2"/>
        <v>0.1428571429</v>
      </c>
      <c r="R4" s="47"/>
      <c r="S4" s="38" t="s">
        <v>129</v>
      </c>
      <c r="T4" s="48">
        <f>M10</f>
        <v>0</v>
      </c>
    </row>
    <row r="5" ht="14.25" customHeight="1">
      <c r="A5" s="27" t="s">
        <v>172</v>
      </c>
      <c r="B5" s="8"/>
      <c r="C5" s="8"/>
      <c r="D5" s="8"/>
      <c r="E5" s="8"/>
      <c r="F5" s="8"/>
      <c r="G5" s="8"/>
      <c r="H5" s="8"/>
      <c r="I5" s="8"/>
      <c r="J5" s="24"/>
      <c r="K5" s="56"/>
      <c r="L5" s="42"/>
      <c r="M5" s="96"/>
      <c r="N5" s="96"/>
      <c r="O5" s="96">
        <v>8.0</v>
      </c>
      <c r="P5" s="9">
        <f t="shared" si="1"/>
        <v>8</v>
      </c>
      <c r="Q5" s="10">
        <f t="shared" si="2"/>
        <v>0.1632653061</v>
      </c>
      <c r="R5" s="47"/>
      <c r="S5" s="38"/>
      <c r="T5" s="48"/>
    </row>
    <row r="6" ht="15.75" customHeight="1">
      <c r="A6" s="7" t="s">
        <v>168</v>
      </c>
      <c r="B6" s="8"/>
      <c r="C6" s="8"/>
      <c r="D6" s="8"/>
      <c r="E6" s="8"/>
      <c r="F6" s="8"/>
      <c r="G6" s="8"/>
      <c r="H6" s="8"/>
      <c r="I6" s="8"/>
      <c r="J6" s="24"/>
      <c r="K6" s="88"/>
      <c r="L6" s="42"/>
      <c r="M6" s="8"/>
      <c r="N6" s="96">
        <v>2.0</v>
      </c>
      <c r="O6" s="96">
        <v>3.0</v>
      </c>
      <c r="P6" s="9">
        <f t="shared" si="1"/>
        <v>5</v>
      </c>
      <c r="Q6" s="10">
        <f t="shared" si="2"/>
        <v>0.1020408163</v>
      </c>
      <c r="R6" s="47"/>
      <c r="T6" s="58">
        <f>SUM(T3:T5)</f>
        <v>49</v>
      </c>
    </row>
    <row r="7" ht="13.5" customHeight="1">
      <c r="A7" s="7" t="s">
        <v>163</v>
      </c>
      <c r="B7" s="8"/>
      <c r="C7" s="8"/>
      <c r="D7" s="8"/>
      <c r="E7" s="8"/>
      <c r="F7" s="8"/>
      <c r="G7" s="8"/>
      <c r="H7" s="8"/>
      <c r="I7" s="8"/>
      <c r="J7" s="24"/>
      <c r="K7" s="59"/>
      <c r="L7" s="42"/>
      <c r="M7" s="96"/>
      <c r="N7" s="96"/>
      <c r="O7" s="96">
        <v>10.0</v>
      </c>
      <c r="P7" s="9">
        <f t="shared" si="1"/>
        <v>10</v>
      </c>
      <c r="Q7" s="10">
        <f t="shared" si="2"/>
        <v>0.2040816327</v>
      </c>
      <c r="R7" s="47"/>
    </row>
    <row r="8" ht="14.25" customHeight="1">
      <c r="A8" s="76" t="s">
        <v>156</v>
      </c>
      <c r="B8" s="8"/>
      <c r="C8" s="8"/>
      <c r="D8" s="8"/>
      <c r="E8" s="8"/>
      <c r="F8" s="96">
        <v>9.0</v>
      </c>
      <c r="G8" s="8"/>
      <c r="H8" s="8"/>
      <c r="I8" s="96">
        <v>2.0</v>
      </c>
      <c r="J8" s="8"/>
      <c r="K8" s="56"/>
      <c r="L8" s="8"/>
      <c r="M8" s="96"/>
      <c r="N8" s="96"/>
      <c r="O8" s="96">
        <v>1.0</v>
      </c>
      <c r="P8" s="9">
        <f t="shared" si="1"/>
        <v>12</v>
      </c>
      <c r="Q8" s="10">
        <f t="shared" si="2"/>
        <v>0.2448979592</v>
      </c>
      <c r="R8" s="47"/>
    </row>
    <row r="9" ht="14.25" customHeight="1">
      <c r="A9" s="76" t="s">
        <v>174</v>
      </c>
      <c r="B9" s="8"/>
      <c r="C9" s="8"/>
      <c r="D9" s="8"/>
      <c r="E9" s="8"/>
      <c r="F9" s="8"/>
      <c r="G9" s="8"/>
      <c r="H9" s="8"/>
      <c r="I9" s="8"/>
      <c r="J9" s="8"/>
      <c r="K9" s="56"/>
      <c r="L9" s="8"/>
      <c r="M9" s="8"/>
      <c r="N9" s="8"/>
      <c r="O9" s="96">
        <v>7.0</v>
      </c>
      <c r="P9" s="9">
        <f t="shared" si="1"/>
        <v>7</v>
      </c>
      <c r="Q9" s="10">
        <f t="shared" si="2"/>
        <v>0.1428571429</v>
      </c>
      <c r="R9" s="47"/>
      <c r="T9" s="102" t="s">
        <v>175</v>
      </c>
    </row>
    <row r="10" ht="14.25" customHeight="1">
      <c r="A10" s="4" t="s">
        <v>34</v>
      </c>
      <c r="B10" s="83">
        <f t="shared" ref="B10:N10" si="3">SUM(B3:B8)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10</v>
      </c>
      <c r="G10" s="83">
        <f t="shared" si="3"/>
        <v>0</v>
      </c>
      <c r="H10" s="83">
        <f t="shared" si="3"/>
        <v>0</v>
      </c>
      <c r="I10" s="83">
        <f t="shared" si="3"/>
        <v>2</v>
      </c>
      <c r="J10" s="97">
        <f t="shared" si="3"/>
        <v>0</v>
      </c>
      <c r="K10" s="83">
        <f t="shared" si="3"/>
        <v>2</v>
      </c>
      <c r="L10" s="83">
        <f t="shared" si="3"/>
        <v>0</v>
      </c>
      <c r="M10" s="98">
        <f t="shared" si="3"/>
        <v>0</v>
      </c>
      <c r="N10" s="83">
        <f t="shared" si="3"/>
        <v>2</v>
      </c>
      <c r="O10" s="97">
        <f t="shared" ref="O10:P10" si="4">SUM(O3:O9)</f>
        <v>33</v>
      </c>
      <c r="P10" s="83">
        <f t="shared" si="4"/>
        <v>49</v>
      </c>
      <c r="Q10" s="95">
        <f t="shared" si="2"/>
        <v>1</v>
      </c>
      <c r="R10" s="47"/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</row>
    <row r="17" ht="14.25" customHeight="1">
      <c r="A17" s="16" t="s">
        <v>14</v>
      </c>
      <c r="B17" s="17">
        <f t="shared" ref="B17:W17" si="5">B46</f>
        <v>3</v>
      </c>
      <c r="C17" s="17">
        <f t="shared" si="5"/>
        <v>0</v>
      </c>
      <c r="D17" s="25">
        <f t="shared" si="5"/>
        <v>0</v>
      </c>
      <c r="E17" s="17">
        <f t="shared" si="5"/>
        <v>1</v>
      </c>
      <c r="F17" s="17">
        <f t="shared" si="5"/>
        <v>0</v>
      </c>
      <c r="G17" s="25">
        <f t="shared" si="5"/>
        <v>0</v>
      </c>
      <c r="H17" s="25">
        <f t="shared" si="5"/>
        <v>1</v>
      </c>
      <c r="I17" s="25">
        <f t="shared" si="5"/>
        <v>0</v>
      </c>
      <c r="J17" s="25">
        <f t="shared" si="5"/>
        <v>0</v>
      </c>
      <c r="K17" s="25">
        <f t="shared" si="5"/>
        <v>0</v>
      </c>
      <c r="L17" s="17">
        <f t="shared" si="5"/>
        <v>0</v>
      </c>
      <c r="M17" s="17">
        <f t="shared" si="5"/>
        <v>0</v>
      </c>
      <c r="N17" s="17">
        <f t="shared" si="5"/>
        <v>0</v>
      </c>
      <c r="O17" s="17">
        <f t="shared" si="5"/>
        <v>0</v>
      </c>
      <c r="P17" s="17">
        <f t="shared" si="5"/>
        <v>0</v>
      </c>
      <c r="Q17" s="17">
        <f t="shared" si="5"/>
        <v>0</v>
      </c>
      <c r="R17" s="17">
        <f t="shared" si="5"/>
        <v>0</v>
      </c>
      <c r="S17" s="17">
        <f t="shared" si="5"/>
        <v>0</v>
      </c>
      <c r="T17" s="17">
        <f t="shared" si="5"/>
        <v>0</v>
      </c>
      <c r="U17" s="17">
        <f t="shared" si="5"/>
        <v>0</v>
      </c>
      <c r="V17" s="17">
        <f t="shared" si="5"/>
        <v>0</v>
      </c>
      <c r="W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72"/>
      <c r="T19" s="72"/>
      <c r="U19" s="72"/>
      <c r="V19" s="72"/>
      <c r="W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72"/>
      <c r="T20" s="72"/>
      <c r="U20" s="72"/>
      <c r="V20" s="72"/>
      <c r="W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72"/>
      <c r="T21" s="72"/>
      <c r="U21" s="72"/>
      <c r="V21" s="72"/>
      <c r="W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72"/>
      <c r="T22" s="72"/>
      <c r="U22" s="72"/>
      <c r="V22" s="72"/>
      <c r="W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72"/>
      <c r="T23" s="72"/>
      <c r="U23" s="72"/>
      <c r="V23" s="72"/>
      <c r="W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72"/>
      <c r="T24" s="72"/>
      <c r="U24" s="72"/>
      <c r="V24" s="72"/>
      <c r="W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72"/>
      <c r="T25" s="72"/>
      <c r="U25" s="72"/>
      <c r="V25" s="72"/>
      <c r="W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72"/>
      <c r="T26" s="72"/>
      <c r="U26" s="72"/>
      <c r="V26" s="72"/>
      <c r="W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72"/>
      <c r="T27" s="72"/>
      <c r="U27" s="72"/>
      <c r="V27" s="72"/>
      <c r="W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72"/>
      <c r="T28" s="72"/>
      <c r="U28" s="72"/>
      <c r="V28" s="72"/>
      <c r="W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72"/>
      <c r="T29" s="72"/>
      <c r="U29" s="72"/>
      <c r="V29" s="72"/>
      <c r="W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72"/>
      <c r="T30" s="72"/>
      <c r="U30" s="72"/>
      <c r="V30" s="72"/>
      <c r="W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72"/>
      <c r="T31" s="72"/>
      <c r="U31" s="72"/>
      <c r="V31" s="72"/>
      <c r="W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72"/>
      <c r="T32" s="72"/>
      <c r="U32" s="72"/>
      <c r="V32" s="72"/>
      <c r="W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72"/>
      <c r="T33" s="72"/>
      <c r="U33" s="72"/>
      <c r="V33" s="72"/>
      <c r="W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72"/>
      <c r="T34" s="72"/>
      <c r="U34" s="72"/>
      <c r="V34" s="72"/>
      <c r="W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72"/>
      <c r="T35" s="72"/>
      <c r="U35" s="72"/>
      <c r="V35" s="72"/>
      <c r="W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72"/>
      <c r="T36" s="72"/>
      <c r="U36" s="72"/>
      <c r="V36" s="72"/>
      <c r="W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72"/>
      <c r="T37" s="72"/>
      <c r="U37" s="72"/>
      <c r="V37" s="72"/>
      <c r="W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72"/>
      <c r="T38" s="72"/>
      <c r="U38" s="72"/>
      <c r="V38" s="72"/>
      <c r="W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72"/>
      <c r="T39" s="72"/>
      <c r="U39" s="72"/>
      <c r="V39" s="72"/>
      <c r="W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72"/>
      <c r="T40" s="72"/>
      <c r="U40" s="72"/>
      <c r="V40" s="72"/>
      <c r="W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72"/>
      <c r="T41" s="72"/>
      <c r="U41" s="72"/>
      <c r="V41" s="72"/>
      <c r="W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3"/>
      <c r="T42" s="72"/>
      <c r="U42" s="72"/>
      <c r="V42" s="72"/>
      <c r="W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72"/>
      <c r="T43" s="72"/>
      <c r="U43" s="72"/>
      <c r="V43" s="72"/>
      <c r="W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3"/>
      <c r="T44" s="72"/>
      <c r="U44" s="72"/>
      <c r="V44" s="72"/>
      <c r="W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72"/>
      <c r="T45" s="72"/>
      <c r="U45" s="72"/>
      <c r="V45" s="72"/>
      <c r="W45" s="72"/>
    </row>
    <row r="46" ht="14.25" customHeight="1">
      <c r="A46" s="4" t="s">
        <v>14</v>
      </c>
      <c r="B46" s="4">
        <f t="shared" ref="B46:W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X47" s="13">
        <f>SUM(B46:W46)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W18"/>
  </mergeCells>
  <printOptions/>
  <pageMargins bottom="0.787401575" footer="0.0" header="0.0" left="0.511811024" right="0.511811024" top="0.7874015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20" width="10.29"/>
    <col customWidth="1" min="21" max="21" width="13.71"/>
    <col customWidth="1" min="22" max="22" width="8.71"/>
    <col customWidth="1" min="23" max="23" width="12.86"/>
    <col customWidth="1" min="24" max="25" width="8.71"/>
  </cols>
  <sheetData>
    <row r="1" ht="14.25" customHeight="1">
      <c r="A1" s="100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5" t="s">
        <v>14</v>
      </c>
      <c r="R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90"/>
      <c r="Q3" s="94">
        <f t="shared" ref="Q3:Q9" si="1">SUM(B3:P3)</f>
        <v>0</v>
      </c>
      <c r="R3" s="10">
        <f t="shared" ref="R3:R10" si="2">Q3/$Q$10</f>
        <v>0</v>
      </c>
      <c r="S3" s="38"/>
      <c r="T3" s="38" t="s">
        <v>116</v>
      </c>
      <c r="U3" s="48">
        <f>SUM(C10:J10)+L10+O10+K10+P10</f>
        <v>38</v>
      </c>
    </row>
    <row r="4" ht="15.75" customHeight="1">
      <c r="A4" s="7" t="s">
        <v>17</v>
      </c>
      <c r="B4" s="96"/>
      <c r="C4" s="96"/>
      <c r="D4" s="8"/>
      <c r="E4" s="8"/>
      <c r="F4" s="96"/>
      <c r="G4" s="96"/>
      <c r="H4" s="8"/>
      <c r="I4" s="8"/>
      <c r="J4" s="8"/>
      <c r="K4" s="24"/>
      <c r="L4" s="101"/>
      <c r="M4" s="42"/>
      <c r="N4" s="96"/>
      <c r="O4" s="8"/>
      <c r="P4" s="96">
        <v>3.0</v>
      </c>
      <c r="Q4" s="106">
        <f t="shared" si="1"/>
        <v>3</v>
      </c>
      <c r="R4" s="10">
        <f t="shared" si="2"/>
        <v>0.06</v>
      </c>
      <c r="S4" s="38"/>
      <c r="T4" s="38" t="s">
        <v>129</v>
      </c>
      <c r="U4" s="48">
        <f>N10</f>
        <v>2</v>
      </c>
    </row>
    <row r="5" ht="14.25" customHeight="1">
      <c r="A5" s="27" t="s">
        <v>172</v>
      </c>
      <c r="B5" s="96">
        <v>2.0</v>
      </c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/>
      <c r="O5" s="96"/>
      <c r="P5" s="96">
        <v>5.0</v>
      </c>
      <c r="Q5" s="106">
        <f t="shared" si="1"/>
        <v>7</v>
      </c>
      <c r="R5" s="10">
        <f t="shared" si="2"/>
        <v>0.14</v>
      </c>
      <c r="S5" s="38"/>
      <c r="T5" s="107" t="s">
        <v>40</v>
      </c>
      <c r="U5" s="48">
        <f>B10</f>
        <v>10</v>
      </c>
    </row>
    <row r="6" ht="15.75" customHeight="1">
      <c r="A6" s="7" t="s">
        <v>168</v>
      </c>
      <c r="B6" s="96">
        <v>4.0</v>
      </c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/>
      <c r="P6" s="96">
        <v>4.0</v>
      </c>
      <c r="Q6" s="106">
        <f t="shared" si="1"/>
        <v>8</v>
      </c>
      <c r="R6" s="10">
        <f t="shared" si="2"/>
        <v>0.16</v>
      </c>
      <c r="U6" s="58">
        <f>SUM(U3:U5)</f>
        <v>50</v>
      </c>
    </row>
    <row r="7" ht="13.5" customHeight="1">
      <c r="A7" s="7" t="s">
        <v>163</v>
      </c>
      <c r="B7" s="96">
        <v>4.0</v>
      </c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2.0</v>
      </c>
      <c r="O7" s="96"/>
      <c r="P7" s="96">
        <v>4.0</v>
      </c>
      <c r="Q7" s="106">
        <f t="shared" si="1"/>
        <v>10</v>
      </c>
      <c r="R7" s="10">
        <f t="shared" si="2"/>
        <v>0.2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11.0</v>
      </c>
      <c r="H8" s="8"/>
      <c r="I8" s="8"/>
      <c r="J8" s="96">
        <v>2.0</v>
      </c>
      <c r="K8" s="8"/>
      <c r="L8" s="56"/>
      <c r="M8" s="8"/>
      <c r="N8" s="96"/>
      <c r="O8" s="96"/>
      <c r="P8" s="96">
        <v>1.0</v>
      </c>
      <c r="Q8" s="106">
        <f t="shared" si="1"/>
        <v>14</v>
      </c>
      <c r="R8" s="10">
        <f t="shared" si="2"/>
        <v>0.28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2.0</v>
      </c>
      <c r="H9" s="8"/>
      <c r="I9" s="8"/>
      <c r="J9" s="8"/>
      <c r="K9" s="8"/>
      <c r="L9" s="56"/>
      <c r="M9" s="8"/>
      <c r="N9" s="8"/>
      <c r="O9" s="8"/>
      <c r="P9" s="96">
        <v>6.0</v>
      </c>
      <c r="Q9" s="106">
        <f t="shared" si="1"/>
        <v>8</v>
      </c>
      <c r="R9" s="10">
        <f t="shared" si="2"/>
        <v>0.16</v>
      </c>
      <c r="U9" s="102" t="s">
        <v>175</v>
      </c>
    </row>
    <row r="10" ht="14.25" customHeight="1">
      <c r="A10" s="4" t="s">
        <v>34</v>
      </c>
      <c r="B10" s="83">
        <f t="shared" ref="B10:Q10" si="3">SUM(B3:B9)</f>
        <v>10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13</v>
      </c>
      <c r="H10" s="83">
        <f t="shared" si="3"/>
        <v>0</v>
      </c>
      <c r="I10" s="83">
        <f t="shared" si="3"/>
        <v>0</v>
      </c>
      <c r="J10" s="83">
        <f t="shared" si="3"/>
        <v>2</v>
      </c>
      <c r="K10" s="83">
        <f t="shared" si="3"/>
        <v>0</v>
      </c>
      <c r="L10" s="83">
        <f t="shared" si="3"/>
        <v>0</v>
      </c>
      <c r="M10" s="83">
        <f t="shared" si="3"/>
        <v>0</v>
      </c>
      <c r="N10" s="83">
        <f t="shared" si="3"/>
        <v>2</v>
      </c>
      <c r="O10" s="83">
        <f t="shared" si="3"/>
        <v>0</v>
      </c>
      <c r="P10" s="83">
        <f t="shared" si="3"/>
        <v>23</v>
      </c>
      <c r="Q10" s="83">
        <f t="shared" si="3"/>
        <v>50</v>
      </c>
      <c r="R10" s="83">
        <f t="shared" si="2"/>
        <v>1</v>
      </c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  <c r="X16" s="66"/>
    </row>
    <row r="17" ht="14.25" customHeight="1">
      <c r="A17" s="16" t="s">
        <v>14</v>
      </c>
      <c r="B17" s="17">
        <f t="shared" ref="B17:X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>
        <f t="shared" si="4"/>
        <v>0</v>
      </c>
      <c r="R17" s="17">
        <f t="shared" si="4"/>
        <v>0</v>
      </c>
      <c r="S17" s="17" t="str">
        <f t="shared" si="4"/>
        <v/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108"/>
      <c r="T19" s="72"/>
      <c r="U19" s="72"/>
      <c r="V19" s="72"/>
      <c r="W19" s="72"/>
      <c r="X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108"/>
      <c r="T20" s="72"/>
      <c r="U20" s="72"/>
      <c r="V20" s="72"/>
      <c r="W20" s="72"/>
      <c r="X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108"/>
      <c r="T21" s="72"/>
      <c r="U21" s="72"/>
      <c r="V21" s="72"/>
      <c r="W21" s="72"/>
      <c r="X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108"/>
      <c r="T22" s="72"/>
      <c r="U22" s="72"/>
      <c r="V22" s="72"/>
      <c r="W22" s="72"/>
      <c r="X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108"/>
      <c r="T23" s="72"/>
      <c r="U23" s="72"/>
      <c r="V23" s="72"/>
      <c r="W23" s="72"/>
      <c r="X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108"/>
      <c r="T24" s="72"/>
      <c r="U24" s="72"/>
      <c r="V24" s="72"/>
      <c r="W24" s="72"/>
      <c r="X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108"/>
      <c r="T25" s="72"/>
      <c r="U25" s="72"/>
      <c r="V25" s="72"/>
      <c r="W25" s="72"/>
      <c r="X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108"/>
      <c r="T26" s="72"/>
      <c r="U26" s="72"/>
      <c r="V26" s="72"/>
      <c r="W26" s="72"/>
      <c r="X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108"/>
      <c r="T27" s="72"/>
      <c r="U27" s="72"/>
      <c r="V27" s="72"/>
      <c r="W27" s="72"/>
      <c r="X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108"/>
      <c r="T28" s="72"/>
      <c r="U28" s="72"/>
      <c r="V28" s="72"/>
      <c r="W28" s="72"/>
      <c r="X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108"/>
      <c r="T29" s="72"/>
      <c r="U29" s="72"/>
      <c r="V29" s="72"/>
      <c r="W29" s="72"/>
      <c r="X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108"/>
      <c r="T30" s="72"/>
      <c r="U30" s="72"/>
      <c r="V30" s="72"/>
      <c r="W30" s="72"/>
      <c r="X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108"/>
      <c r="T31" s="72"/>
      <c r="U31" s="72"/>
      <c r="V31" s="72"/>
      <c r="W31" s="72"/>
      <c r="X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108"/>
      <c r="T32" s="72"/>
      <c r="U32" s="72"/>
      <c r="V32" s="72"/>
      <c r="W32" s="72"/>
      <c r="X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108"/>
      <c r="T33" s="72"/>
      <c r="U33" s="72"/>
      <c r="V33" s="72"/>
      <c r="W33" s="72"/>
      <c r="X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108"/>
      <c r="T34" s="72"/>
      <c r="U34" s="72"/>
      <c r="V34" s="72"/>
      <c r="W34" s="72"/>
      <c r="X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108"/>
      <c r="T35" s="72"/>
      <c r="U35" s="72"/>
      <c r="V35" s="72"/>
      <c r="W35" s="72"/>
      <c r="X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108"/>
      <c r="T36" s="72"/>
      <c r="U36" s="72"/>
      <c r="V36" s="72"/>
      <c r="W36" s="72"/>
      <c r="X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108"/>
      <c r="T37" s="72"/>
      <c r="U37" s="72"/>
      <c r="V37" s="72"/>
      <c r="W37" s="72"/>
      <c r="X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108"/>
      <c r="T38" s="72"/>
      <c r="U38" s="72"/>
      <c r="V38" s="72"/>
      <c r="W38" s="72"/>
      <c r="X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108"/>
      <c r="T39" s="72"/>
      <c r="U39" s="72"/>
      <c r="V39" s="72"/>
      <c r="W39" s="72"/>
      <c r="X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108"/>
      <c r="T40" s="72"/>
      <c r="U40" s="72"/>
      <c r="V40" s="72"/>
      <c r="W40" s="72"/>
      <c r="X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108"/>
      <c r="T41" s="72"/>
      <c r="U41" s="72"/>
      <c r="V41" s="72"/>
      <c r="W41" s="72"/>
      <c r="X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9"/>
      <c r="T42" s="103"/>
      <c r="U42" s="72"/>
      <c r="V42" s="72"/>
      <c r="W42" s="72"/>
      <c r="X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108"/>
      <c r="T43" s="72"/>
      <c r="U43" s="72"/>
      <c r="V43" s="72"/>
      <c r="W43" s="72"/>
      <c r="X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9"/>
      <c r="T44" s="103"/>
      <c r="U44" s="72"/>
      <c r="V44" s="72"/>
      <c r="W44" s="72"/>
      <c r="X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108"/>
      <c r="T45" s="72"/>
      <c r="U45" s="72"/>
      <c r="V45" s="72"/>
      <c r="W45" s="72"/>
      <c r="X45" s="72"/>
    </row>
    <row r="46" ht="14.25" customHeight="1">
      <c r="A46" s="4" t="s">
        <v>14</v>
      </c>
      <c r="B46" s="4">
        <f t="shared" ref="B46:R46" si="5">SUM(B19:B45)</f>
        <v>3</v>
      </c>
      <c r="C46" s="4">
        <f t="shared" si="5"/>
        <v>0</v>
      </c>
      <c r="D46" s="4">
        <f t="shared" si="5"/>
        <v>0</v>
      </c>
      <c r="E46" s="4">
        <f t="shared" si="5"/>
        <v>1</v>
      </c>
      <c r="F46" s="4">
        <f t="shared" si="5"/>
        <v>0</v>
      </c>
      <c r="G46" s="4">
        <f t="shared" si="5"/>
        <v>0</v>
      </c>
      <c r="H46" s="4">
        <f t="shared" si="5"/>
        <v>1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0</v>
      </c>
      <c r="P46" s="4">
        <f t="shared" si="5"/>
        <v>0</v>
      </c>
      <c r="Q46" s="4">
        <f t="shared" si="5"/>
        <v>0</v>
      </c>
      <c r="R46" s="23">
        <f t="shared" si="5"/>
        <v>0</v>
      </c>
      <c r="S46" s="23"/>
      <c r="T46" s="23">
        <f t="shared" ref="T46:X46" si="6">SUM(T19:T45)</f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  <c r="X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Y47" s="13">
        <f>SUM(B46:X46)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X18"/>
  </mergeCells>
  <printOptions/>
  <pageMargins bottom="0.787401575" footer="0.0" header="0.0" left="0.511811024" right="0.511811024" top="0.7874015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20" width="10.29"/>
    <col customWidth="1" min="21" max="21" width="13.71"/>
    <col customWidth="1" min="22" max="22" width="8.71"/>
    <col customWidth="1" min="23" max="23" width="12.86"/>
    <col customWidth="1" min="24" max="25" width="8.71"/>
  </cols>
  <sheetData>
    <row r="1" ht="14.25" customHeight="1">
      <c r="A1" s="100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5" t="s">
        <v>14</v>
      </c>
      <c r="R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90"/>
      <c r="Q3" s="94">
        <f t="shared" ref="Q3:Q9" si="1">SUM(B3:P3)</f>
        <v>0</v>
      </c>
      <c r="R3" s="10">
        <f t="shared" ref="R3:R10" si="2">Q3/$P$10</f>
        <v>0</v>
      </c>
      <c r="S3" s="38"/>
      <c r="T3" s="38" t="s">
        <v>116</v>
      </c>
      <c r="U3" s="48">
        <f>SUM(C10:J10)+L10+O10+K10+P10</f>
        <v>65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3.0</v>
      </c>
      <c r="H4" s="8"/>
      <c r="I4" s="8"/>
      <c r="J4" s="8"/>
      <c r="K4" s="24"/>
      <c r="L4" s="101">
        <v>1.0</v>
      </c>
      <c r="M4" s="42"/>
      <c r="N4" s="96"/>
      <c r="O4" s="8"/>
      <c r="P4" s="96"/>
      <c r="Q4" s="106">
        <f t="shared" si="1"/>
        <v>4</v>
      </c>
      <c r="R4" s="10">
        <f t="shared" si="2"/>
        <v>0.1</v>
      </c>
      <c r="S4" s="38"/>
      <c r="T4" s="38" t="s">
        <v>129</v>
      </c>
      <c r="U4" s="48">
        <f>N10</f>
        <v>4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>
        <v>2.0</v>
      </c>
      <c r="O5" s="96"/>
      <c r="P5" s="96">
        <v>10.0</v>
      </c>
      <c r="Q5" s="106">
        <f t="shared" si="1"/>
        <v>12</v>
      </c>
      <c r="R5" s="10">
        <f t="shared" si="2"/>
        <v>0.3</v>
      </c>
      <c r="S5" s="38"/>
      <c r="T5" s="107" t="s">
        <v>40</v>
      </c>
      <c r="U5" s="48">
        <f>B10</f>
        <v>0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/>
      <c r="P6" s="96">
        <v>11.0</v>
      </c>
      <c r="Q6" s="106">
        <f t="shared" si="1"/>
        <v>11</v>
      </c>
      <c r="R6" s="10">
        <f t="shared" si="2"/>
        <v>0.275</v>
      </c>
      <c r="U6" s="58">
        <f>SUM(U3:U5)</f>
        <v>69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2.0</v>
      </c>
      <c r="O7" s="96">
        <v>1.0</v>
      </c>
      <c r="P7" s="96">
        <v>11.0</v>
      </c>
      <c r="Q7" s="106">
        <f t="shared" si="1"/>
        <v>14</v>
      </c>
      <c r="R7" s="10">
        <f t="shared" si="2"/>
        <v>0.35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14.0</v>
      </c>
      <c r="H8" s="8"/>
      <c r="I8" s="8"/>
      <c r="J8" s="96">
        <v>2.0</v>
      </c>
      <c r="K8" s="8"/>
      <c r="L8" s="56"/>
      <c r="M8" s="8"/>
      <c r="N8" s="96"/>
      <c r="O8" s="96"/>
      <c r="P8" s="96">
        <v>1.0</v>
      </c>
      <c r="Q8" s="106">
        <f t="shared" si="1"/>
        <v>17</v>
      </c>
      <c r="R8" s="10">
        <f t="shared" si="2"/>
        <v>0.425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4.0</v>
      </c>
      <c r="H9" s="8"/>
      <c r="I9" s="8"/>
      <c r="J9" s="8"/>
      <c r="K9" s="8"/>
      <c r="L9" s="56"/>
      <c r="M9" s="8"/>
      <c r="N9" s="8"/>
      <c r="O9" s="8"/>
      <c r="P9" s="96">
        <v>7.0</v>
      </c>
      <c r="Q9" s="106">
        <f t="shared" si="1"/>
        <v>11</v>
      </c>
      <c r="R9" s="10">
        <f t="shared" si="2"/>
        <v>0.275</v>
      </c>
      <c r="U9" s="102" t="s">
        <v>175</v>
      </c>
    </row>
    <row r="10" ht="14.25" customHeight="1">
      <c r="A10" s="4" t="s">
        <v>34</v>
      </c>
      <c r="B10" s="83">
        <f t="shared" ref="B10:Q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21</v>
      </c>
      <c r="H10" s="83">
        <f t="shared" si="3"/>
        <v>0</v>
      </c>
      <c r="I10" s="83">
        <f t="shared" si="3"/>
        <v>0</v>
      </c>
      <c r="J10" s="83">
        <f t="shared" si="3"/>
        <v>2</v>
      </c>
      <c r="K10" s="83">
        <f t="shared" si="3"/>
        <v>0</v>
      </c>
      <c r="L10" s="83">
        <f t="shared" si="3"/>
        <v>1</v>
      </c>
      <c r="M10" s="83">
        <f t="shared" si="3"/>
        <v>0</v>
      </c>
      <c r="N10" s="83">
        <f t="shared" si="3"/>
        <v>4</v>
      </c>
      <c r="O10" s="83">
        <f t="shared" si="3"/>
        <v>1</v>
      </c>
      <c r="P10" s="83">
        <f t="shared" si="3"/>
        <v>40</v>
      </c>
      <c r="Q10" s="83">
        <f t="shared" si="3"/>
        <v>69</v>
      </c>
      <c r="R10" s="95">
        <f t="shared" si="2"/>
        <v>1.725</v>
      </c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  <c r="X16" s="66"/>
    </row>
    <row r="17" ht="14.25" customHeight="1">
      <c r="A17" s="16" t="s">
        <v>14</v>
      </c>
      <c r="B17" s="17">
        <f t="shared" ref="B17:X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>
        <f t="shared" si="4"/>
        <v>0</v>
      </c>
      <c r="R17" s="17">
        <f t="shared" si="4"/>
        <v>0</v>
      </c>
      <c r="S17" s="17" t="str">
        <f t="shared" si="4"/>
        <v/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108"/>
      <c r="T19" s="72"/>
      <c r="U19" s="72"/>
      <c r="V19" s="72"/>
      <c r="W19" s="72"/>
      <c r="X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108"/>
      <c r="T20" s="72"/>
      <c r="U20" s="72"/>
      <c r="V20" s="72"/>
      <c r="W20" s="72"/>
      <c r="X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108"/>
      <c r="T21" s="72"/>
      <c r="U21" s="72"/>
      <c r="V21" s="72"/>
      <c r="W21" s="72"/>
      <c r="X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108"/>
      <c r="T22" s="72"/>
      <c r="U22" s="72"/>
      <c r="V22" s="72"/>
      <c r="W22" s="72"/>
      <c r="X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108"/>
      <c r="T23" s="72"/>
      <c r="U23" s="72"/>
      <c r="V23" s="72"/>
      <c r="W23" s="72"/>
      <c r="X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108"/>
      <c r="T24" s="72"/>
      <c r="U24" s="72"/>
      <c r="V24" s="72"/>
      <c r="W24" s="72"/>
      <c r="X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108"/>
      <c r="T25" s="72"/>
      <c r="U25" s="72"/>
      <c r="V25" s="72"/>
      <c r="W25" s="72"/>
      <c r="X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108"/>
      <c r="T26" s="72"/>
      <c r="U26" s="72"/>
      <c r="V26" s="72"/>
      <c r="W26" s="72"/>
      <c r="X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108"/>
      <c r="T27" s="72"/>
      <c r="U27" s="72"/>
      <c r="V27" s="72"/>
      <c r="W27" s="72"/>
      <c r="X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108"/>
      <c r="T28" s="72"/>
      <c r="U28" s="72"/>
      <c r="V28" s="72"/>
      <c r="W28" s="72"/>
      <c r="X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108"/>
      <c r="T29" s="72"/>
      <c r="U29" s="72"/>
      <c r="V29" s="72"/>
      <c r="W29" s="72"/>
      <c r="X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108"/>
      <c r="T30" s="72"/>
      <c r="U30" s="72"/>
      <c r="V30" s="72"/>
      <c r="W30" s="72"/>
      <c r="X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108"/>
      <c r="T31" s="72"/>
      <c r="U31" s="72"/>
      <c r="V31" s="72"/>
      <c r="W31" s="72"/>
      <c r="X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108"/>
      <c r="T32" s="72"/>
      <c r="U32" s="72"/>
      <c r="V32" s="72"/>
      <c r="W32" s="72"/>
      <c r="X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108"/>
      <c r="T33" s="72"/>
      <c r="U33" s="72"/>
      <c r="V33" s="72"/>
      <c r="W33" s="72"/>
      <c r="X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108"/>
      <c r="T34" s="72"/>
      <c r="U34" s="72"/>
      <c r="V34" s="72"/>
      <c r="W34" s="72"/>
      <c r="X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108"/>
      <c r="T35" s="72"/>
      <c r="U35" s="72"/>
      <c r="V35" s="72"/>
      <c r="W35" s="72"/>
      <c r="X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108"/>
      <c r="T36" s="72"/>
      <c r="U36" s="72"/>
      <c r="V36" s="72"/>
      <c r="W36" s="72"/>
      <c r="X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108"/>
      <c r="T37" s="72"/>
      <c r="U37" s="72"/>
      <c r="V37" s="72"/>
      <c r="W37" s="72"/>
      <c r="X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108"/>
      <c r="T38" s="72"/>
      <c r="U38" s="72"/>
      <c r="V38" s="72"/>
      <c r="W38" s="72"/>
      <c r="X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108"/>
      <c r="T39" s="72"/>
      <c r="U39" s="72"/>
      <c r="V39" s="72"/>
      <c r="W39" s="72"/>
      <c r="X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108"/>
      <c r="T40" s="72"/>
      <c r="U40" s="72"/>
      <c r="V40" s="72"/>
      <c r="W40" s="72"/>
      <c r="X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108"/>
      <c r="T41" s="72"/>
      <c r="U41" s="72"/>
      <c r="V41" s="72"/>
      <c r="W41" s="72"/>
      <c r="X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9"/>
      <c r="T42" s="103"/>
      <c r="U42" s="72"/>
      <c r="V42" s="72"/>
      <c r="W42" s="72"/>
      <c r="X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108"/>
      <c r="T43" s="72"/>
      <c r="U43" s="72"/>
      <c r="V43" s="72"/>
      <c r="W43" s="72"/>
      <c r="X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9"/>
      <c r="T44" s="103"/>
      <c r="U44" s="72"/>
      <c r="V44" s="72"/>
      <c r="W44" s="72"/>
      <c r="X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108"/>
      <c r="T45" s="72"/>
      <c r="U45" s="72"/>
      <c r="V45" s="72"/>
      <c r="W45" s="72"/>
      <c r="X45" s="72"/>
    </row>
    <row r="46" ht="14.25" customHeight="1">
      <c r="A46" s="4" t="s">
        <v>14</v>
      </c>
      <c r="B46" s="4">
        <f t="shared" ref="B46:R46" si="5">SUM(B19:B45)</f>
        <v>3</v>
      </c>
      <c r="C46" s="4">
        <f t="shared" si="5"/>
        <v>0</v>
      </c>
      <c r="D46" s="4">
        <f t="shared" si="5"/>
        <v>0</v>
      </c>
      <c r="E46" s="4">
        <f t="shared" si="5"/>
        <v>1</v>
      </c>
      <c r="F46" s="4">
        <f t="shared" si="5"/>
        <v>0</v>
      </c>
      <c r="G46" s="4">
        <f t="shared" si="5"/>
        <v>0</v>
      </c>
      <c r="H46" s="4">
        <f t="shared" si="5"/>
        <v>1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0</v>
      </c>
      <c r="P46" s="4">
        <f t="shared" si="5"/>
        <v>0</v>
      </c>
      <c r="Q46" s="4">
        <f t="shared" si="5"/>
        <v>0</v>
      </c>
      <c r="R46" s="23">
        <f t="shared" si="5"/>
        <v>0</v>
      </c>
      <c r="S46" s="23"/>
      <c r="T46" s="23">
        <f t="shared" ref="T46:X46" si="6">SUM(T19:T45)</f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  <c r="X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Y47" s="13">
        <f>SUM(B46:X46)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X18"/>
  </mergeCells>
  <printOptions/>
  <pageMargins bottom="0.787401575" footer="0.0" header="0.0" left="0.511811024" right="0.511811024" top="0.7874015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20" width="10.29"/>
    <col customWidth="1" min="21" max="21" width="13.71"/>
    <col customWidth="1" min="22" max="22" width="8.71"/>
    <col customWidth="1" min="23" max="23" width="12.86"/>
    <col customWidth="1" min="24" max="25" width="8.71"/>
  </cols>
  <sheetData>
    <row r="1" ht="14.25" customHeight="1">
      <c r="A1" s="100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5" t="s">
        <v>14</v>
      </c>
      <c r="R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90"/>
      <c r="Q3" s="94">
        <f t="shared" ref="Q3:Q9" si="1">SUM(B3:P3)</f>
        <v>0</v>
      </c>
      <c r="R3" s="10">
        <f t="shared" ref="R3:R10" si="2">Q3/$P$10</f>
        <v>0</v>
      </c>
      <c r="S3" s="38"/>
      <c r="T3" s="38" t="s">
        <v>116</v>
      </c>
      <c r="U3" s="48">
        <f>SUM(C10:J10)+L10+O10+K10+P10</f>
        <v>35</v>
      </c>
    </row>
    <row r="4" ht="15.75" customHeight="1">
      <c r="A4" s="7" t="s">
        <v>17</v>
      </c>
      <c r="B4" s="96"/>
      <c r="C4" s="96">
        <v>1.0</v>
      </c>
      <c r="D4" s="8"/>
      <c r="E4" s="8"/>
      <c r="F4" s="96"/>
      <c r="G4" s="96">
        <v>4.0</v>
      </c>
      <c r="H4" s="8"/>
      <c r="I4" s="8"/>
      <c r="J4" s="8"/>
      <c r="K4" s="24"/>
      <c r="L4" s="101"/>
      <c r="M4" s="42"/>
      <c r="N4" s="96"/>
      <c r="O4" s="8"/>
      <c r="P4" s="96">
        <v>2.0</v>
      </c>
      <c r="Q4" s="106">
        <f t="shared" si="1"/>
        <v>7</v>
      </c>
      <c r="R4" s="10">
        <f t="shared" si="2"/>
        <v>0.3333333333</v>
      </c>
      <c r="S4" s="38"/>
      <c r="T4" s="38" t="s">
        <v>129</v>
      </c>
      <c r="U4" s="48">
        <f>N10</f>
        <v>2</v>
      </c>
    </row>
    <row r="5" ht="14.25" customHeight="1">
      <c r="A5" s="27" t="s">
        <v>172</v>
      </c>
      <c r="B5" s="96">
        <v>3.0</v>
      </c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>
        <v>1.0</v>
      </c>
      <c r="O5" s="96"/>
      <c r="P5" s="96">
        <v>4.0</v>
      </c>
      <c r="Q5" s="106">
        <f t="shared" si="1"/>
        <v>8</v>
      </c>
      <c r="R5" s="10">
        <f t="shared" si="2"/>
        <v>0.380952381</v>
      </c>
      <c r="S5" s="38"/>
      <c r="T5" s="107" t="s">
        <v>40</v>
      </c>
      <c r="U5" s="48">
        <f>B10</f>
        <v>13</v>
      </c>
    </row>
    <row r="6" ht="15.75" customHeight="1">
      <c r="A6" s="7" t="s">
        <v>168</v>
      </c>
      <c r="B6" s="96">
        <v>4.0</v>
      </c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>
        <v>1.0</v>
      </c>
      <c r="P6" s="96">
        <v>4.0</v>
      </c>
      <c r="Q6" s="106">
        <f t="shared" si="1"/>
        <v>9</v>
      </c>
      <c r="R6" s="10">
        <f t="shared" si="2"/>
        <v>0.4285714286</v>
      </c>
      <c r="U6" s="58">
        <f>SUM(U3:U5)</f>
        <v>50</v>
      </c>
    </row>
    <row r="7" ht="12.75" customHeight="1">
      <c r="A7" s="7" t="s">
        <v>163</v>
      </c>
      <c r="B7" s="96">
        <v>6.0</v>
      </c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1.0</v>
      </c>
      <c r="O7" s="96"/>
      <c r="P7" s="96">
        <v>6.0</v>
      </c>
      <c r="Q7" s="106">
        <f t="shared" si="1"/>
        <v>13</v>
      </c>
      <c r="R7" s="10">
        <f t="shared" si="2"/>
        <v>0.619047619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4.0</v>
      </c>
      <c r="H8" s="8"/>
      <c r="I8" s="8"/>
      <c r="J8" s="96">
        <v>1.0</v>
      </c>
      <c r="K8" s="8"/>
      <c r="L8" s="56"/>
      <c r="M8" s="8"/>
      <c r="N8" s="96"/>
      <c r="O8" s="96"/>
      <c r="P8" s="96">
        <v>2.0</v>
      </c>
      <c r="Q8" s="106">
        <f t="shared" si="1"/>
        <v>7</v>
      </c>
      <c r="R8" s="10">
        <f t="shared" si="2"/>
        <v>0.3333333333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3.0</v>
      </c>
      <c r="H9" s="8"/>
      <c r="I9" s="8"/>
      <c r="J9" s="8"/>
      <c r="K9" s="8"/>
      <c r="L9" s="56"/>
      <c r="M9" s="8"/>
      <c r="N9" s="8"/>
      <c r="O9" s="8"/>
      <c r="P9" s="96">
        <v>3.0</v>
      </c>
      <c r="Q9" s="106">
        <f t="shared" si="1"/>
        <v>6</v>
      </c>
      <c r="R9" s="10">
        <f t="shared" si="2"/>
        <v>0.2857142857</v>
      </c>
      <c r="U9" s="102" t="s">
        <v>175</v>
      </c>
    </row>
    <row r="10" ht="14.25" customHeight="1">
      <c r="A10" s="4" t="s">
        <v>34</v>
      </c>
      <c r="B10" s="83">
        <f t="shared" ref="B10:Q10" si="3">SUM(B3:B9)</f>
        <v>13</v>
      </c>
      <c r="C10" s="83">
        <f t="shared" si="3"/>
        <v>1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11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0</v>
      </c>
      <c r="L10" s="83">
        <f t="shared" si="3"/>
        <v>0</v>
      </c>
      <c r="M10" s="83">
        <f t="shared" si="3"/>
        <v>0</v>
      </c>
      <c r="N10" s="83">
        <f t="shared" si="3"/>
        <v>2</v>
      </c>
      <c r="O10" s="83">
        <f t="shared" si="3"/>
        <v>1</v>
      </c>
      <c r="P10" s="83">
        <f t="shared" si="3"/>
        <v>21</v>
      </c>
      <c r="Q10" s="83">
        <f t="shared" si="3"/>
        <v>50</v>
      </c>
      <c r="R10" s="95">
        <f t="shared" si="2"/>
        <v>2.380952381</v>
      </c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  <c r="X16" s="66"/>
    </row>
    <row r="17" ht="14.25" customHeight="1">
      <c r="A17" s="16" t="s">
        <v>14</v>
      </c>
      <c r="B17" s="17">
        <f t="shared" ref="B17:X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>
        <f t="shared" si="4"/>
        <v>0</v>
      </c>
      <c r="R17" s="17">
        <f t="shared" si="4"/>
        <v>0</v>
      </c>
      <c r="S17" s="17" t="str">
        <f t="shared" si="4"/>
        <v/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108"/>
      <c r="T19" s="72"/>
      <c r="U19" s="72"/>
      <c r="V19" s="72"/>
      <c r="W19" s="72"/>
      <c r="X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108"/>
      <c r="T20" s="72"/>
      <c r="U20" s="72"/>
      <c r="V20" s="72"/>
      <c r="W20" s="72"/>
      <c r="X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108"/>
      <c r="T21" s="72"/>
      <c r="U21" s="72"/>
      <c r="V21" s="72"/>
      <c r="W21" s="72"/>
      <c r="X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108"/>
      <c r="T22" s="72"/>
      <c r="U22" s="72"/>
      <c r="V22" s="72"/>
      <c r="W22" s="72"/>
      <c r="X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108"/>
      <c r="T23" s="72"/>
      <c r="U23" s="72"/>
      <c r="V23" s="72"/>
      <c r="W23" s="72"/>
      <c r="X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108"/>
      <c r="T24" s="72"/>
      <c r="U24" s="72"/>
      <c r="V24" s="72"/>
      <c r="W24" s="72"/>
      <c r="X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108"/>
      <c r="T25" s="72"/>
      <c r="U25" s="72"/>
      <c r="V25" s="72"/>
      <c r="W25" s="72"/>
      <c r="X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108"/>
      <c r="T26" s="72"/>
      <c r="U26" s="72"/>
      <c r="V26" s="72"/>
      <c r="W26" s="72"/>
      <c r="X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108"/>
      <c r="T27" s="72"/>
      <c r="U27" s="72"/>
      <c r="V27" s="72"/>
      <c r="W27" s="72"/>
      <c r="X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108"/>
      <c r="T28" s="72"/>
      <c r="U28" s="72"/>
      <c r="V28" s="72"/>
      <c r="W28" s="72"/>
      <c r="X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108"/>
      <c r="T29" s="72"/>
      <c r="U29" s="72"/>
      <c r="V29" s="72"/>
      <c r="W29" s="72"/>
      <c r="X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108"/>
      <c r="T30" s="72"/>
      <c r="U30" s="72"/>
      <c r="V30" s="72"/>
      <c r="W30" s="72"/>
      <c r="X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108"/>
      <c r="T31" s="72"/>
      <c r="U31" s="72"/>
      <c r="V31" s="72"/>
      <c r="W31" s="72"/>
      <c r="X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108"/>
      <c r="T32" s="72"/>
      <c r="U32" s="72"/>
      <c r="V32" s="72"/>
      <c r="W32" s="72"/>
      <c r="X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108"/>
      <c r="T33" s="72"/>
      <c r="U33" s="72"/>
      <c r="V33" s="72"/>
      <c r="W33" s="72"/>
      <c r="X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108"/>
      <c r="T34" s="72"/>
      <c r="U34" s="72"/>
      <c r="V34" s="72"/>
      <c r="W34" s="72"/>
      <c r="X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108"/>
      <c r="T35" s="72"/>
      <c r="U35" s="72"/>
      <c r="V35" s="72"/>
      <c r="W35" s="72"/>
      <c r="X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108"/>
      <c r="T36" s="72"/>
      <c r="U36" s="72"/>
      <c r="V36" s="72"/>
      <c r="W36" s="72"/>
      <c r="X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108"/>
      <c r="T37" s="72"/>
      <c r="U37" s="72"/>
      <c r="V37" s="72"/>
      <c r="W37" s="72"/>
      <c r="X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108"/>
      <c r="T38" s="72"/>
      <c r="U38" s="72"/>
      <c r="V38" s="72"/>
      <c r="W38" s="72"/>
      <c r="X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108"/>
      <c r="T39" s="72"/>
      <c r="U39" s="72"/>
      <c r="V39" s="72"/>
      <c r="W39" s="72"/>
      <c r="X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108"/>
      <c r="T40" s="72"/>
      <c r="U40" s="72"/>
      <c r="V40" s="72"/>
      <c r="W40" s="72"/>
      <c r="X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108"/>
      <c r="T41" s="72"/>
      <c r="U41" s="72"/>
      <c r="V41" s="72"/>
      <c r="W41" s="72"/>
      <c r="X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9"/>
      <c r="T42" s="103"/>
      <c r="U42" s="72"/>
      <c r="V42" s="72"/>
      <c r="W42" s="72"/>
      <c r="X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108"/>
      <c r="T43" s="72"/>
      <c r="U43" s="72"/>
      <c r="V43" s="72"/>
      <c r="W43" s="72"/>
      <c r="X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9"/>
      <c r="T44" s="103"/>
      <c r="U44" s="72"/>
      <c r="V44" s="72"/>
      <c r="W44" s="72"/>
      <c r="X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108"/>
      <c r="T45" s="72"/>
      <c r="U45" s="72"/>
      <c r="V45" s="72"/>
      <c r="W45" s="72"/>
      <c r="X45" s="72"/>
    </row>
    <row r="46" ht="14.25" customHeight="1">
      <c r="A46" s="4" t="s">
        <v>14</v>
      </c>
      <c r="B46" s="4">
        <f t="shared" ref="B46:R46" si="5">SUM(B19:B45)</f>
        <v>3</v>
      </c>
      <c r="C46" s="4">
        <f t="shared" si="5"/>
        <v>0</v>
      </c>
      <c r="D46" s="4">
        <f t="shared" si="5"/>
        <v>0</v>
      </c>
      <c r="E46" s="4">
        <f t="shared" si="5"/>
        <v>1</v>
      </c>
      <c r="F46" s="4">
        <f t="shared" si="5"/>
        <v>0</v>
      </c>
      <c r="G46" s="4">
        <f t="shared" si="5"/>
        <v>0</v>
      </c>
      <c r="H46" s="4">
        <f t="shared" si="5"/>
        <v>1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0</v>
      </c>
      <c r="P46" s="4">
        <f t="shared" si="5"/>
        <v>0</v>
      </c>
      <c r="Q46" s="4">
        <f t="shared" si="5"/>
        <v>0</v>
      </c>
      <c r="R46" s="23">
        <f t="shared" si="5"/>
        <v>0</v>
      </c>
      <c r="S46" s="23"/>
      <c r="T46" s="23">
        <f t="shared" ref="T46:X46" si="6">SUM(T19:T45)</f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  <c r="X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Y47" s="13">
        <f>SUM(B46:X46)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X18"/>
  </mergeCells>
  <printOptions/>
  <pageMargins bottom="0.787401575" footer="0.0" header="0.0" left="0.511811024" right="0.511811024" top="0.7874015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20" width="10.29"/>
    <col customWidth="1" min="21" max="21" width="13.71"/>
    <col customWidth="1" min="22" max="22" width="8.71"/>
    <col customWidth="1" min="23" max="23" width="12.86"/>
    <col customWidth="1" min="24" max="25" width="8.71"/>
  </cols>
  <sheetData>
    <row r="1" ht="14.25" customHeight="1">
      <c r="A1" s="10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5" t="s">
        <v>14</v>
      </c>
      <c r="R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90"/>
      <c r="Q3" s="94">
        <f t="shared" ref="Q3:Q9" si="1">SUM(B3:P3)</f>
        <v>0</v>
      </c>
      <c r="R3" s="10">
        <f t="shared" ref="R3:R10" si="2">Q3/$P$10</f>
        <v>0</v>
      </c>
      <c r="S3" s="38"/>
      <c r="T3" s="38" t="s">
        <v>116</v>
      </c>
      <c r="U3" s="48">
        <f>SUM(C10:J10)+L10+O10+K10+P10</f>
        <v>54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5.0</v>
      </c>
      <c r="H4" s="8"/>
      <c r="I4" s="8"/>
      <c r="J4" s="8"/>
      <c r="K4" s="24"/>
      <c r="L4" s="101"/>
      <c r="M4" s="42"/>
      <c r="N4" s="96"/>
      <c r="O4" s="8"/>
      <c r="P4" s="96">
        <v>4.0</v>
      </c>
      <c r="Q4" s="106">
        <f t="shared" si="1"/>
        <v>9</v>
      </c>
      <c r="R4" s="10">
        <f t="shared" si="2"/>
        <v>0.225</v>
      </c>
      <c r="S4" s="38"/>
      <c r="T4" s="38" t="s">
        <v>129</v>
      </c>
      <c r="U4" s="48">
        <f>N10</f>
        <v>7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>
        <v>3.0</v>
      </c>
      <c r="O5" s="96"/>
      <c r="P5" s="96">
        <v>7.0</v>
      </c>
      <c r="Q5" s="106">
        <f t="shared" si="1"/>
        <v>10</v>
      </c>
      <c r="R5" s="10">
        <f t="shared" si="2"/>
        <v>0.25</v>
      </c>
      <c r="S5" s="38"/>
      <c r="T5" s="107" t="s">
        <v>40</v>
      </c>
      <c r="U5" s="48">
        <f>B10</f>
        <v>0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/>
      <c r="P6" s="96">
        <v>10.0</v>
      </c>
      <c r="Q6" s="106">
        <f t="shared" si="1"/>
        <v>10</v>
      </c>
      <c r="R6" s="10">
        <f t="shared" si="2"/>
        <v>0.25</v>
      </c>
      <c r="U6" s="58">
        <f>SUM(U3:U5)</f>
        <v>61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4.0</v>
      </c>
      <c r="O7" s="96"/>
      <c r="P7" s="96">
        <v>6.0</v>
      </c>
      <c r="Q7" s="106">
        <f t="shared" si="1"/>
        <v>10</v>
      </c>
      <c r="R7" s="10">
        <f t="shared" si="2"/>
        <v>0.25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7.0</v>
      </c>
      <c r="H8" s="8"/>
      <c r="I8" s="8"/>
      <c r="J8" s="96">
        <v>1.0</v>
      </c>
      <c r="K8" s="8"/>
      <c r="L8" s="56"/>
      <c r="M8" s="8"/>
      <c r="N8" s="96"/>
      <c r="O8" s="96"/>
      <c r="P8" s="96">
        <v>5.0</v>
      </c>
      <c r="Q8" s="106">
        <f t="shared" si="1"/>
        <v>13</v>
      </c>
      <c r="R8" s="10">
        <f t="shared" si="2"/>
        <v>0.325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1.0</v>
      </c>
      <c r="H9" s="8"/>
      <c r="I9" s="8"/>
      <c r="J9" s="8"/>
      <c r="K9" s="8"/>
      <c r="L9" s="56"/>
      <c r="M9" s="8"/>
      <c r="N9" s="8"/>
      <c r="O9" s="8"/>
      <c r="P9" s="96">
        <v>8.0</v>
      </c>
      <c r="Q9" s="106">
        <f t="shared" si="1"/>
        <v>9</v>
      </c>
      <c r="R9" s="10">
        <f t="shared" si="2"/>
        <v>0.225</v>
      </c>
      <c r="U9" s="102" t="s">
        <v>175</v>
      </c>
    </row>
    <row r="10" ht="14.25" customHeight="1">
      <c r="A10" s="4" t="s">
        <v>34</v>
      </c>
      <c r="B10" s="83">
        <f t="shared" ref="B10:Q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13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0</v>
      </c>
      <c r="L10" s="83">
        <f t="shared" si="3"/>
        <v>0</v>
      </c>
      <c r="M10" s="83">
        <f t="shared" si="3"/>
        <v>0</v>
      </c>
      <c r="N10" s="83">
        <f t="shared" si="3"/>
        <v>7</v>
      </c>
      <c r="O10" s="83">
        <f t="shared" si="3"/>
        <v>0</v>
      </c>
      <c r="P10" s="83">
        <f t="shared" si="3"/>
        <v>40</v>
      </c>
      <c r="Q10" s="83">
        <f t="shared" si="3"/>
        <v>61</v>
      </c>
      <c r="R10" s="95">
        <f t="shared" si="2"/>
        <v>1.525</v>
      </c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  <c r="X16" s="66"/>
    </row>
    <row r="17" ht="14.25" customHeight="1">
      <c r="A17" s="16" t="s">
        <v>14</v>
      </c>
      <c r="B17" s="17">
        <f t="shared" ref="B17:X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>
        <f t="shared" si="4"/>
        <v>0</v>
      </c>
      <c r="R17" s="17">
        <f t="shared" si="4"/>
        <v>0</v>
      </c>
      <c r="S17" s="17" t="str">
        <f t="shared" si="4"/>
        <v/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108"/>
      <c r="T19" s="72"/>
      <c r="U19" s="72"/>
      <c r="V19" s="72"/>
      <c r="W19" s="72"/>
      <c r="X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108"/>
      <c r="T20" s="72"/>
      <c r="U20" s="72"/>
      <c r="V20" s="72"/>
      <c r="W20" s="72"/>
      <c r="X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108"/>
      <c r="T21" s="72"/>
      <c r="U21" s="72"/>
      <c r="V21" s="72"/>
      <c r="W21" s="72"/>
      <c r="X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108"/>
      <c r="T22" s="72"/>
      <c r="U22" s="72"/>
      <c r="V22" s="72"/>
      <c r="W22" s="72"/>
      <c r="X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108"/>
      <c r="T23" s="72"/>
      <c r="U23" s="72"/>
      <c r="V23" s="72"/>
      <c r="W23" s="72"/>
      <c r="X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108"/>
      <c r="T24" s="72"/>
      <c r="U24" s="72"/>
      <c r="V24" s="72"/>
      <c r="W24" s="72"/>
      <c r="X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108"/>
      <c r="T25" s="72"/>
      <c r="U25" s="72"/>
      <c r="V25" s="72"/>
      <c r="W25" s="72"/>
      <c r="X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108"/>
      <c r="T26" s="72"/>
      <c r="U26" s="72"/>
      <c r="V26" s="72"/>
      <c r="W26" s="72"/>
      <c r="X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108"/>
      <c r="T27" s="72"/>
      <c r="U27" s="72"/>
      <c r="V27" s="72"/>
      <c r="W27" s="72"/>
      <c r="X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108"/>
      <c r="T28" s="72"/>
      <c r="U28" s="72"/>
      <c r="V28" s="72"/>
      <c r="W28" s="72"/>
      <c r="X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108"/>
      <c r="T29" s="72"/>
      <c r="U29" s="72"/>
      <c r="V29" s="72"/>
      <c r="W29" s="72"/>
      <c r="X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108"/>
      <c r="T30" s="72"/>
      <c r="U30" s="72"/>
      <c r="V30" s="72"/>
      <c r="W30" s="72"/>
      <c r="X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108"/>
      <c r="T31" s="72"/>
      <c r="U31" s="72"/>
      <c r="V31" s="72"/>
      <c r="W31" s="72"/>
      <c r="X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108"/>
      <c r="T32" s="72"/>
      <c r="U32" s="72"/>
      <c r="V32" s="72"/>
      <c r="W32" s="72"/>
      <c r="X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108"/>
      <c r="T33" s="72"/>
      <c r="U33" s="72"/>
      <c r="V33" s="72"/>
      <c r="W33" s="72"/>
      <c r="X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108"/>
      <c r="T34" s="72"/>
      <c r="U34" s="72"/>
      <c r="V34" s="72"/>
      <c r="W34" s="72"/>
      <c r="X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108"/>
      <c r="T35" s="72"/>
      <c r="U35" s="72"/>
      <c r="V35" s="72"/>
      <c r="W35" s="72"/>
      <c r="X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108"/>
      <c r="T36" s="72"/>
      <c r="U36" s="72"/>
      <c r="V36" s="72"/>
      <c r="W36" s="72"/>
      <c r="X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108"/>
      <c r="T37" s="72"/>
      <c r="U37" s="72"/>
      <c r="V37" s="72"/>
      <c r="W37" s="72"/>
      <c r="X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108"/>
      <c r="T38" s="72"/>
      <c r="U38" s="72"/>
      <c r="V38" s="72"/>
      <c r="W38" s="72"/>
      <c r="X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108"/>
      <c r="T39" s="72"/>
      <c r="U39" s="72"/>
      <c r="V39" s="72"/>
      <c r="W39" s="72"/>
      <c r="X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108"/>
      <c r="T40" s="72"/>
      <c r="U40" s="72"/>
      <c r="V40" s="72"/>
      <c r="W40" s="72"/>
      <c r="X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108"/>
      <c r="T41" s="72"/>
      <c r="U41" s="72"/>
      <c r="V41" s="72"/>
      <c r="W41" s="72"/>
      <c r="X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9"/>
      <c r="T42" s="103"/>
      <c r="U42" s="72"/>
      <c r="V42" s="72"/>
      <c r="W42" s="72"/>
      <c r="X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108"/>
      <c r="T43" s="72"/>
      <c r="U43" s="72"/>
      <c r="V43" s="72"/>
      <c r="W43" s="72"/>
      <c r="X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9"/>
      <c r="T44" s="103"/>
      <c r="U44" s="72"/>
      <c r="V44" s="72"/>
      <c r="W44" s="72"/>
      <c r="X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108"/>
      <c r="T45" s="72"/>
      <c r="U45" s="72"/>
      <c r="V45" s="72"/>
      <c r="W45" s="72"/>
      <c r="X45" s="72"/>
    </row>
    <row r="46" ht="14.25" customHeight="1">
      <c r="A46" s="4" t="s">
        <v>14</v>
      </c>
      <c r="B46" s="4">
        <f t="shared" ref="B46:R46" si="5">SUM(B19:B45)</f>
        <v>3</v>
      </c>
      <c r="C46" s="4">
        <f t="shared" si="5"/>
        <v>0</v>
      </c>
      <c r="D46" s="4">
        <f t="shared" si="5"/>
        <v>0</v>
      </c>
      <c r="E46" s="4">
        <f t="shared" si="5"/>
        <v>1</v>
      </c>
      <c r="F46" s="4">
        <f t="shared" si="5"/>
        <v>0</v>
      </c>
      <c r="G46" s="4">
        <f t="shared" si="5"/>
        <v>0</v>
      </c>
      <c r="H46" s="4">
        <f t="shared" si="5"/>
        <v>1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0</v>
      </c>
      <c r="P46" s="4">
        <f t="shared" si="5"/>
        <v>0</v>
      </c>
      <c r="Q46" s="4">
        <f t="shared" si="5"/>
        <v>0</v>
      </c>
      <c r="R46" s="23">
        <f t="shared" si="5"/>
        <v>0</v>
      </c>
      <c r="S46" s="23"/>
      <c r="T46" s="23">
        <f t="shared" ref="T46:X46" si="6">SUM(T19:T45)</f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  <c r="X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Y47" s="13">
        <f>SUM(B46:X46)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X18"/>
  </mergeCells>
  <printOptions/>
  <pageMargins bottom="0.787401575" footer="0.0" header="0.0" left="0.511811024" right="0.511811024" top="0.7874015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20" width="10.29"/>
    <col customWidth="1" min="21" max="21" width="13.71"/>
    <col customWidth="1" min="22" max="22" width="8.71"/>
    <col customWidth="1" min="23" max="23" width="12.86"/>
    <col customWidth="1" min="24" max="25" width="8.71"/>
  </cols>
  <sheetData>
    <row r="1" ht="14.25" customHeight="1">
      <c r="A1" s="100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5" t="s">
        <v>14</v>
      </c>
      <c r="R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90"/>
      <c r="Q3" s="94">
        <f t="shared" ref="Q3:Q9" si="1">SUM(B3:P3)</f>
        <v>0</v>
      </c>
      <c r="R3" s="10">
        <f t="shared" ref="R3:R10" si="2">Q3/$P$10</f>
        <v>0</v>
      </c>
      <c r="S3" s="38"/>
      <c r="T3" s="38" t="s">
        <v>116</v>
      </c>
      <c r="U3" s="48">
        <f>SUM(C10:J10)+L10+O10+K10+P10</f>
        <v>45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4.0</v>
      </c>
      <c r="H4" s="8"/>
      <c r="I4" s="8"/>
      <c r="J4" s="8"/>
      <c r="K4" s="24"/>
      <c r="L4" s="101"/>
      <c r="M4" s="42"/>
      <c r="N4" s="96"/>
      <c r="O4" s="8"/>
      <c r="P4" s="96">
        <v>3.0</v>
      </c>
      <c r="Q4" s="106">
        <f t="shared" si="1"/>
        <v>7</v>
      </c>
      <c r="R4" s="10">
        <f t="shared" si="2"/>
        <v>0.2</v>
      </c>
      <c r="S4" s="38"/>
      <c r="T4" s="38" t="s">
        <v>129</v>
      </c>
      <c r="U4" s="48">
        <f>N10</f>
        <v>2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>
        <v>1.0</v>
      </c>
      <c r="O5" s="96"/>
      <c r="P5" s="96">
        <v>6.0</v>
      </c>
      <c r="Q5" s="106">
        <f t="shared" si="1"/>
        <v>7</v>
      </c>
      <c r="R5" s="10">
        <f t="shared" si="2"/>
        <v>0.2</v>
      </c>
      <c r="S5" s="38"/>
      <c r="T5" s="107" t="s">
        <v>40</v>
      </c>
      <c r="U5" s="48">
        <f>B10</f>
        <v>0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/>
      <c r="P6" s="96">
        <v>7.0</v>
      </c>
      <c r="Q6" s="106">
        <f t="shared" si="1"/>
        <v>7</v>
      </c>
      <c r="R6" s="10">
        <f t="shared" si="2"/>
        <v>0.2</v>
      </c>
      <c r="U6" s="58">
        <f>SUM(U3:U5)</f>
        <v>47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1.0</v>
      </c>
      <c r="O7" s="96">
        <v>1.0</v>
      </c>
      <c r="P7" s="96">
        <v>6.0</v>
      </c>
      <c r="Q7" s="106">
        <f t="shared" si="1"/>
        <v>8</v>
      </c>
      <c r="R7" s="10">
        <f t="shared" si="2"/>
        <v>0.2285714286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4.0</v>
      </c>
      <c r="H8" s="8"/>
      <c r="I8" s="8"/>
      <c r="J8" s="96">
        <v>1.0</v>
      </c>
      <c r="K8" s="8"/>
      <c r="L8" s="56"/>
      <c r="M8" s="8"/>
      <c r="N8" s="96"/>
      <c r="O8" s="96"/>
      <c r="P8" s="96">
        <v>5.0</v>
      </c>
      <c r="Q8" s="106">
        <f t="shared" si="1"/>
        <v>10</v>
      </c>
      <c r="R8" s="10">
        <f t="shared" si="2"/>
        <v>0.2857142857</v>
      </c>
    </row>
    <row r="9" ht="14.25" customHeight="1">
      <c r="A9" s="76" t="s">
        <v>174</v>
      </c>
      <c r="B9" s="8"/>
      <c r="C9" s="8"/>
      <c r="D9" s="8"/>
      <c r="E9" s="8"/>
      <c r="F9" s="8"/>
      <c r="G9" s="96"/>
      <c r="H9" s="8"/>
      <c r="I9" s="8"/>
      <c r="J9" s="8"/>
      <c r="K9" s="8"/>
      <c r="L9" s="56"/>
      <c r="M9" s="8"/>
      <c r="N9" s="8"/>
      <c r="O9" s="8"/>
      <c r="P9" s="96">
        <v>8.0</v>
      </c>
      <c r="Q9" s="106">
        <f t="shared" si="1"/>
        <v>8</v>
      </c>
      <c r="R9" s="10">
        <f t="shared" si="2"/>
        <v>0.2285714286</v>
      </c>
      <c r="U9" s="102" t="s">
        <v>175</v>
      </c>
    </row>
    <row r="10" ht="14.25" customHeight="1">
      <c r="A10" s="4" t="s">
        <v>34</v>
      </c>
      <c r="B10" s="83">
        <f t="shared" ref="B10:Q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8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0</v>
      </c>
      <c r="L10" s="83">
        <f t="shared" si="3"/>
        <v>0</v>
      </c>
      <c r="M10" s="83">
        <f t="shared" si="3"/>
        <v>0</v>
      </c>
      <c r="N10" s="83">
        <f t="shared" si="3"/>
        <v>2</v>
      </c>
      <c r="O10" s="83">
        <f t="shared" si="3"/>
        <v>1</v>
      </c>
      <c r="P10" s="83">
        <f t="shared" si="3"/>
        <v>35</v>
      </c>
      <c r="Q10" s="83">
        <f t="shared" si="3"/>
        <v>47</v>
      </c>
      <c r="R10" s="95">
        <f t="shared" si="2"/>
        <v>1.342857143</v>
      </c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  <c r="X16" s="66"/>
    </row>
    <row r="17" ht="14.25" customHeight="1">
      <c r="A17" s="16" t="s">
        <v>14</v>
      </c>
      <c r="B17" s="17">
        <f t="shared" ref="B17:X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>
        <f t="shared" si="4"/>
        <v>0</v>
      </c>
      <c r="R17" s="17">
        <f t="shared" si="4"/>
        <v>0</v>
      </c>
      <c r="S17" s="17" t="str">
        <f t="shared" si="4"/>
        <v/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108"/>
      <c r="T19" s="72"/>
      <c r="U19" s="72"/>
      <c r="V19" s="72"/>
      <c r="W19" s="72"/>
      <c r="X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108"/>
      <c r="T20" s="72"/>
      <c r="U20" s="72"/>
      <c r="V20" s="72"/>
      <c r="W20" s="72"/>
      <c r="X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108"/>
      <c r="T21" s="72"/>
      <c r="U21" s="72"/>
      <c r="V21" s="72"/>
      <c r="W21" s="72"/>
      <c r="X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108"/>
      <c r="T22" s="72"/>
      <c r="U22" s="72"/>
      <c r="V22" s="72"/>
      <c r="W22" s="72"/>
      <c r="X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108"/>
      <c r="T23" s="72"/>
      <c r="U23" s="72"/>
      <c r="V23" s="72"/>
      <c r="W23" s="72"/>
      <c r="X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108"/>
      <c r="T24" s="72"/>
      <c r="U24" s="72"/>
      <c r="V24" s="72"/>
      <c r="W24" s="72"/>
      <c r="X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108"/>
      <c r="T25" s="72"/>
      <c r="U25" s="72"/>
      <c r="V25" s="72"/>
      <c r="W25" s="72"/>
      <c r="X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108"/>
      <c r="T26" s="72"/>
      <c r="U26" s="72"/>
      <c r="V26" s="72"/>
      <c r="W26" s="72"/>
      <c r="X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108"/>
      <c r="T27" s="72"/>
      <c r="U27" s="72"/>
      <c r="V27" s="72"/>
      <c r="W27" s="72"/>
      <c r="X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108"/>
      <c r="T28" s="72"/>
      <c r="U28" s="72"/>
      <c r="V28" s="72"/>
      <c r="W28" s="72"/>
      <c r="X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108"/>
      <c r="T29" s="72"/>
      <c r="U29" s="72"/>
      <c r="V29" s="72"/>
      <c r="W29" s="72"/>
      <c r="X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108"/>
      <c r="T30" s="72"/>
      <c r="U30" s="72"/>
      <c r="V30" s="72"/>
      <c r="W30" s="72"/>
      <c r="X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108"/>
      <c r="T31" s="72"/>
      <c r="U31" s="72"/>
      <c r="V31" s="72"/>
      <c r="W31" s="72"/>
      <c r="X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108"/>
      <c r="T32" s="72"/>
      <c r="U32" s="72"/>
      <c r="V32" s="72"/>
      <c r="W32" s="72"/>
      <c r="X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108"/>
      <c r="T33" s="72"/>
      <c r="U33" s="72"/>
      <c r="V33" s="72"/>
      <c r="W33" s="72"/>
      <c r="X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108"/>
      <c r="T34" s="72"/>
      <c r="U34" s="72"/>
      <c r="V34" s="72"/>
      <c r="W34" s="72"/>
      <c r="X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108"/>
      <c r="T35" s="72"/>
      <c r="U35" s="72"/>
      <c r="V35" s="72"/>
      <c r="W35" s="72"/>
      <c r="X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108"/>
      <c r="T36" s="72"/>
      <c r="U36" s="72"/>
      <c r="V36" s="72"/>
      <c r="W36" s="72"/>
      <c r="X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108"/>
      <c r="T37" s="72"/>
      <c r="U37" s="72"/>
      <c r="V37" s="72"/>
      <c r="W37" s="72"/>
      <c r="X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108"/>
      <c r="T38" s="72"/>
      <c r="U38" s="72"/>
      <c r="V38" s="72"/>
      <c r="W38" s="72"/>
      <c r="X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108"/>
      <c r="T39" s="72"/>
      <c r="U39" s="72"/>
      <c r="V39" s="72"/>
      <c r="W39" s="72"/>
      <c r="X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108"/>
      <c r="T40" s="72"/>
      <c r="U40" s="72"/>
      <c r="V40" s="72"/>
      <c r="W40" s="72"/>
      <c r="X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108"/>
      <c r="T41" s="72"/>
      <c r="U41" s="72"/>
      <c r="V41" s="72"/>
      <c r="W41" s="72"/>
      <c r="X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9"/>
      <c r="T42" s="103"/>
      <c r="U42" s="72"/>
      <c r="V42" s="72"/>
      <c r="W42" s="72"/>
      <c r="X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108"/>
      <c r="T43" s="72"/>
      <c r="U43" s="72"/>
      <c r="V43" s="72"/>
      <c r="W43" s="72"/>
      <c r="X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9"/>
      <c r="T44" s="103"/>
      <c r="U44" s="72"/>
      <c r="V44" s="72"/>
      <c r="W44" s="72"/>
      <c r="X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108"/>
      <c r="T45" s="72"/>
      <c r="U45" s="72"/>
      <c r="V45" s="72"/>
      <c r="W45" s="72"/>
      <c r="X45" s="72"/>
    </row>
    <row r="46" ht="14.25" customHeight="1">
      <c r="A46" s="4" t="s">
        <v>14</v>
      </c>
      <c r="B46" s="4">
        <f t="shared" ref="B46:R46" si="5">SUM(B19:B45)</f>
        <v>3</v>
      </c>
      <c r="C46" s="4">
        <f t="shared" si="5"/>
        <v>0</v>
      </c>
      <c r="D46" s="4">
        <f t="shared" si="5"/>
        <v>0</v>
      </c>
      <c r="E46" s="4">
        <f t="shared" si="5"/>
        <v>1</v>
      </c>
      <c r="F46" s="4">
        <f t="shared" si="5"/>
        <v>0</v>
      </c>
      <c r="G46" s="4">
        <f t="shared" si="5"/>
        <v>0</v>
      </c>
      <c r="H46" s="4">
        <f t="shared" si="5"/>
        <v>1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0</v>
      </c>
      <c r="P46" s="4">
        <f t="shared" si="5"/>
        <v>0</v>
      </c>
      <c r="Q46" s="4">
        <f t="shared" si="5"/>
        <v>0</v>
      </c>
      <c r="R46" s="23">
        <f t="shared" si="5"/>
        <v>0</v>
      </c>
      <c r="S46" s="23"/>
      <c r="T46" s="23">
        <f t="shared" ref="T46:X46" si="6">SUM(T19:T45)</f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  <c r="X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Y47" s="13">
        <f>SUM(B46:X46)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X18"/>
  </mergeCells>
  <printOptions/>
  <pageMargins bottom="0.787401575" footer="0.0" header="0.0" left="0.511811024" right="0.511811024" top="0.7874015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1.43"/>
    <col customWidth="1" min="15" max="17" width="8.71"/>
    <col customWidth="1" min="18" max="18" width="11.14"/>
    <col customWidth="1" min="19" max="20" width="10.29"/>
    <col customWidth="1" min="21" max="21" width="13.71"/>
    <col customWidth="1" min="22" max="22" width="8.71"/>
    <col customWidth="1" min="23" max="23" width="12.86"/>
    <col customWidth="1" min="24" max="25" width="8.71"/>
  </cols>
  <sheetData>
    <row r="1" ht="14.25" customHeight="1">
      <c r="A1" s="100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5" t="s">
        <v>14</v>
      </c>
      <c r="R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>
        <v>1.0</v>
      </c>
      <c r="Q3" s="94">
        <f t="shared" ref="Q3:Q9" si="1">SUM(B3:P3)</f>
        <v>1</v>
      </c>
      <c r="R3" s="10">
        <f t="shared" ref="R3:R10" si="2">Q3/$P$10</f>
        <v>0.02564102564</v>
      </c>
      <c r="S3" s="38"/>
      <c r="T3" s="38" t="s">
        <v>116</v>
      </c>
      <c r="U3" s="48">
        <f>SUM(C10:J10)+L10+O10+K10+P10</f>
        <v>63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3.0</v>
      </c>
      <c r="H4" s="8"/>
      <c r="I4" s="8"/>
      <c r="J4" s="8"/>
      <c r="K4" s="24"/>
      <c r="L4" s="101">
        <v>5.0</v>
      </c>
      <c r="M4" s="42"/>
      <c r="N4" s="96"/>
      <c r="O4" s="8"/>
      <c r="P4" s="96">
        <v>5.0</v>
      </c>
      <c r="Q4" s="106">
        <f t="shared" si="1"/>
        <v>13</v>
      </c>
      <c r="R4" s="10">
        <f t="shared" si="2"/>
        <v>0.3333333333</v>
      </c>
      <c r="S4" s="38"/>
      <c r="T4" s="38" t="s">
        <v>129</v>
      </c>
      <c r="U4" s="48">
        <f>N10</f>
        <v>2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/>
      <c r="O5" s="96"/>
      <c r="P5" s="96">
        <v>10.0</v>
      </c>
      <c r="Q5" s="106">
        <f t="shared" si="1"/>
        <v>10</v>
      </c>
      <c r="R5" s="10">
        <f t="shared" si="2"/>
        <v>0.2564102564</v>
      </c>
      <c r="S5" s="38"/>
      <c r="T5" s="107" t="s">
        <v>40</v>
      </c>
      <c r="U5" s="48">
        <f>B10</f>
        <v>0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>
        <v>2.0</v>
      </c>
      <c r="P6" s="96">
        <v>7.0</v>
      </c>
      <c r="Q6" s="106">
        <f t="shared" si="1"/>
        <v>9</v>
      </c>
      <c r="R6" s="10">
        <f t="shared" si="2"/>
        <v>0.2307692308</v>
      </c>
      <c r="U6" s="58">
        <f>SUM(U3:U5)</f>
        <v>65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2.0</v>
      </c>
      <c r="O7" s="96">
        <v>1.0</v>
      </c>
      <c r="P7" s="96">
        <v>6.0</v>
      </c>
      <c r="Q7" s="106">
        <f t="shared" si="1"/>
        <v>9</v>
      </c>
      <c r="R7" s="10">
        <f t="shared" si="2"/>
        <v>0.2307692308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8.0</v>
      </c>
      <c r="H8" s="8"/>
      <c r="I8" s="8"/>
      <c r="J8" s="96">
        <v>2.0</v>
      </c>
      <c r="K8" s="8"/>
      <c r="L8" s="56"/>
      <c r="M8" s="8"/>
      <c r="N8" s="96"/>
      <c r="O8" s="96"/>
      <c r="P8" s="96">
        <v>2.0</v>
      </c>
      <c r="Q8" s="106">
        <f t="shared" si="1"/>
        <v>12</v>
      </c>
      <c r="R8" s="10">
        <f t="shared" si="2"/>
        <v>0.3076923077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3.0</v>
      </c>
      <c r="H9" s="8"/>
      <c r="I9" s="8"/>
      <c r="J9" s="8"/>
      <c r="K9" s="8"/>
      <c r="L9" s="56"/>
      <c r="M9" s="8"/>
      <c r="N9" s="8"/>
      <c r="O9" s="8"/>
      <c r="P9" s="96">
        <v>8.0</v>
      </c>
      <c r="Q9" s="106">
        <f t="shared" si="1"/>
        <v>11</v>
      </c>
      <c r="R9" s="10">
        <f t="shared" si="2"/>
        <v>0.2820512821</v>
      </c>
      <c r="U9" s="102" t="s">
        <v>175</v>
      </c>
    </row>
    <row r="10" ht="14.25" customHeight="1">
      <c r="A10" s="4" t="s">
        <v>34</v>
      </c>
      <c r="B10" s="83">
        <f t="shared" ref="B10:Q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14</v>
      </c>
      <c r="H10" s="83">
        <f t="shared" si="3"/>
        <v>0</v>
      </c>
      <c r="I10" s="83">
        <f t="shared" si="3"/>
        <v>0</v>
      </c>
      <c r="J10" s="83">
        <f t="shared" si="3"/>
        <v>2</v>
      </c>
      <c r="K10" s="83">
        <f t="shared" si="3"/>
        <v>0</v>
      </c>
      <c r="L10" s="83">
        <f t="shared" si="3"/>
        <v>5</v>
      </c>
      <c r="M10" s="83">
        <f t="shared" si="3"/>
        <v>0</v>
      </c>
      <c r="N10" s="83">
        <f t="shared" si="3"/>
        <v>2</v>
      </c>
      <c r="O10" s="83">
        <f t="shared" si="3"/>
        <v>3</v>
      </c>
      <c r="P10" s="83">
        <f t="shared" si="3"/>
        <v>39</v>
      </c>
      <c r="Q10" s="83">
        <f t="shared" si="3"/>
        <v>65</v>
      </c>
      <c r="R10" s="95">
        <f t="shared" si="2"/>
        <v>1.666666667</v>
      </c>
    </row>
    <row r="11" ht="14.25" customHeight="1">
      <c r="R11" s="47"/>
    </row>
    <row r="12" ht="14.25" customHeight="1"/>
    <row r="13" ht="14.25" customHeight="1">
      <c r="R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 t="s">
        <v>150</v>
      </c>
      <c r="R16" s="70" t="s">
        <v>152</v>
      </c>
      <c r="S16" s="66" t="s">
        <v>153</v>
      </c>
      <c r="T16" s="66" t="s">
        <v>157</v>
      </c>
      <c r="U16" s="66" t="s">
        <v>164</v>
      </c>
      <c r="V16" s="66" t="s">
        <v>166</v>
      </c>
      <c r="W16" s="66" t="s">
        <v>173</v>
      </c>
      <c r="X16" s="66"/>
    </row>
    <row r="17" ht="14.25" customHeight="1">
      <c r="A17" s="16" t="s">
        <v>14</v>
      </c>
      <c r="B17" s="17">
        <f t="shared" ref="B17:X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>
        <f t="shared" si="4"/>
        <v>0</v>
      </c>
      <c r="R17" s="17">
        <f t="shared" si="4"/>
        <v>0</v>
      </c>
      <c r="S17" s="17" t="str">
        <f t="shared" si="4"/>
        <v/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71"/>
      <c r="S19" s="108"/>
      <c r="T19" s="72"/>
      <c r="U19" s="72"/>
      <c r="V19" s="72"/>
      <c r="W19" s="72"/>
      <c r="X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71"/>
      <c r="S20" s="108"/>
      <c r="T20" s="72"/>
      <c r="U20" s="72"/>
      <c r="V20" s="72"/>
      <c r="W20" s="72"/>
      <c r="X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71"/>
      <c r="S21" s="108"/>
      <c r="T21" s="72"/>
      <c r="U21" s="72"/>
      <c r="V21" s="72"/>
      <c r="W21" s="72"/>
      <c r="X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71"/>
      <c r="S22" s="108"/>
      <c r="T22" s="72"/>
      <c r="U22" s="72"/>
      <c r="V22" s="72"/>
      <c r="W22" s="72"/>
      <c r="X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71"/>
      <c r="S23" s="108"/>
      <c r="T23" s="72"/>
      <c r="U23" s="72"/>
      <c r="V23" s="72"/>
      <c r="W23" s="72"/>
      <c r="X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71"/>
      <c r="S24" s="108"/>
      <c r="T24" s="72"/>
      <c r="U24" s="72"/>
      <c r="V24" s="72"/>
      <c r="W24" s="72"/>
      <c r="X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71"/>
      <c r="S25" s="108"/>
      <c r="T25" s="72"/>
      <c r="U25" s="72"/>
      <c r="V25" s="72"/>
      <c r="W25" s="72"/>
      <c r="X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71"/>
      <c r="S26" s="108"/>
      <c r="T26" s="72"/>
      <c r="U26" s="72"/>
      <c r="V26" s="72"/>
      <c r="W26" s="72"/>
      <c r="X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71"/>
      <c r="S27" s="108"/>
      <c r="T27" s="72"/>
      <c r="U27" s="72"/>
      <c r="V27" s="72"/>
      <c r="W27" s="72"/>
      <c r="X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71"/>
      <c r="S28" s="108"/>
      <c r="T28" s="72"/>
      <c r="U28" s="72"/>
      <c r="V28" s="72"/>
      <c r="W28" s="72"/>
      <c r="X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71"/>
      <c r="S29" s="108"/>
      <c r="T29" s="72"/>
      <c r="U29" s="72"/>
      <c r="V29" s="72"/>
      <c r="W29" s="72"/>
      <c r="X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71"/>
      <c r="S30" s="108"/>
      <c r="T30" s="72"/>
      <c r="U30" s="72"/>
      <c r="V30" s="72"/>
      <c r="W30" s="72"/>
      <c r="X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71"/>
      <c r="S31" s="108"/>
      <c r="T31" s="72"/>
      <c r="U31" s="72"/>
      <c r="V31" s="72"/>
      <c r="W31" s="72"/>
      <c r="X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71"/>
      <c r="S32" s="108"/>
      <c r="T32" s="72"/>
      <c r="U32" s="72"/>
      <c r="V32" s="72"/>
      <c r="W32" s="72"/>
      <c r="X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71"/>
      <c r="S33" s="108"/>
      <c r="T33" s="72"/>
      <c r="U33" s="72"/>
      <c r="V33" s="72"/>
      <c r="W33" s="72"/>
      <c r="X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71"/>
      <c r="S34" s="108"/>
      <c r="T34" s="72"/>
      <c r="U34" s="72"/>
      <c r="V34" s="72"/>
      <c r="W34" s="72"/>
      <c r="X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71"/>
      <c r="S35" s="108"/>
      <c r="T35" s="72"/>
      <c r="U35" s="72"/>
      <c r="V35" s="72"/>
      <c r="W35" s="72"/>
      <c r="X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71"/>
      <c r="S36" s="108"/>
      <c r="T36" s="72"/>
      <c r="U36" s="72"/>
      <c r="V36" s="72"/>
      <c r="W36" s="72"/>
      <c r="X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71"/>
      <c r="S37" s="108"/>
      <c r="T37" s="72"/>
      <c r="U37" s="72"/>
      <c r="V37" s="72"/>
      <c r="W37" s="72"/>
      <c r="X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71"/>
      <c r="S38" s="108"/>
      <c r="T38" s="72"/>
      <c r="U38" s="72"/>
      <c r="V38" s="72"/>
      <c r="W38" s="72"/>
      <c r="X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71"/>
      <c r="S39" s="108"/>
      <c r="T39" s="72"/>
      <c r="U39" s="72"/>
      <c r="V39" s="72"/>
      <c r="W39" s="72"/>
      <c r="X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71"/>
      <c r="S40" s="108"/>
      <c r="T40" s="72"/>
      <c r="U40" s="72"/>
      <c r="V40" s="72"/>
      <c r="W40" s="72"/>
      <c r="X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71"/>
      <c r="S41" s="108"/>
      <c r="T41" s="72"/>
      <c r="U41" s="72"/>
      <c r="V41" s="72"/>
      <c r="W41" s="72"/>
      <c r="X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71"/>
      <c r="S42" s="109"/>
      <c r="T42" s="103"/>
      <c r="U42" s="72"/>
      <c r="V42" s="72"/>
      <c r="W42" s="72"/>
      <c r="X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71"/>
      <c r="S43" s="108"/>
      <c r="T43" s="72"/>
      <c r="U43" s="72"/>
      <c r="V43" s="72"/>
      <c r="W43" s="72"/>
      <c r="X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71"/>
      <c r="S44" s="109"/>
      <c r="T44" s="103"/>
      <c r="U44" s="72"/>
      <c r="V44" s="72"/>
      <c r="W44" s="72"/>
      <c r="X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71"/>
      <c r="S45" s="108"/>
      <c r="T45" s="72"/>
      <c r="U45" s="72"/>
      <c r="V45" s="72"/>
      <c r="W45" s="72"/>
      <c r="X45" s="72"/>
    </row>
    <row r="46" ht="14.25" customHeight="1">
      <c r="A46" s="4" t="s">
        <v>14</v>
      </c>
      <c r="B46" s="4">
        <f t="shared" ref="B46:R46" si="5">SUM(B19:B45)</f>
        <v>3</v>
      </c>
      <c r="C46" s="4">
        <f t="shared" si="5"/>
        <v>0</v>
      </c>
      <c r="D46" s="4">
        <f t="shared" si="5"/>
        <v>0</v>
      </c>
      <c r="E46" s="4">
        <f t="shared" si="5"/>
        <v>1</v>
      </c>
      <c r="F46" s="4">
        <f t="shared" si="5"/>
        <v>0</v>
      </c>
      <c r="G46" s="4">
        <f t="shared" si="5"/>
        <v>0</v>
      </c>
      <c r="H46" s="4">
        <f t="shared" si="5"/>
        <v>1</v>
      </c>
      <c r="I46" s="4">
        <f t="shared" si="5"/>
        <v>0</v>
      </c>
      <c r="J46" s="4">
        <f t="shared" si="5"/>
        <v>0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0</v>
      </c>
      <c r="P46" s="4">
        <f t="shared" si="5"/>
        <v>0</v>
      </c>
      <c r="Q46" s="4">
        <f t="shared" si="5"/>
        <v>0</v>
      </c>
      <c r="R46" s="23">
        <f t="shared" si="5"/>
        <v>0</v>
      </c>
      <c r="S46" s="23"/>
      <c r="T46" s="23">
        <f t="shared" ref="T46:X46" si="6">SUM(T19:T45)</f>
        <v>0</v>
      </c>
      <c r="U46" s="23">
        <f t="shared" si="6"/>
        <v>0</v>
      </c>
      <c r="V46" s="23">
        <f t="shared" si="6"/>
        <v>0</v>
      </c>
      <c r="W46" s="23">
        <f t="shared" si="6"/>
        <v>0</v>
      </c>
      <c r="X46" s="23">
        <f t="shared" si="6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Y47" s="13">
        <f>SUM(B46:X46)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X18"/>
  </mergeCells>
  <printOptions/>
  <pageMargins bottom="0.787401575" footer="0.0" header="0.0" left="0.511811024" right="0.511811024" top="0.7874015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2.0"/>
    <col customWidth="1" min="15" max="15" width="11.57"/>
    <col customWidth="1" min="16" max="16" width="8.71"/>
    <col customWidth="1" min="17" max="17" width="11.57"/>
    <col customWidth="1" min="18" max="19" width="8.71"/>
    <col customWidth="1" min="20" max="20" width="11.14"/>
    <col customWidth="1" min="21" max="22" width="10.29"/>
    <col customWidth="1" min="23" max="23" width="13.71"/>
    <col customWidth="1" min="24" max="24" width="8.71"/>
    <col customWidth="1" min="25" max="25" width="12.86"/>
    <col customWidth="1" min="26" max="27" width="8.71"/>
  </cols>
  <sheetData>
    <row r="1" ht="14.25" customHeight="1">
      <c r="A1" s="100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>
      <c r="A2" s="4" t="s">
        <v>82</v>
      </c>
      <c r="B2" s="105" t="s">
        <v>176</v>
      </c>
      <c r="C2" s="4" t="s">
        <v>5</v>
      </c>
      <c r="D2" s="4" t="s">
        <v>7</v>
      </c>
      <c r="E2" s="4" t="s">
        <v>11</v>
      </c>
      <c r="F2" s="4" t="s">
        <v>9</v>
      </c>
      <c r="G2" s="4" t="s">
        <v>97</v>
      </c>
      <c r="H2" s="4" t="s">
        <v>115</v>
      </c>
      <c r="I2" s="4" t="s">
        <v>98</v>
      </c>
      <c r="J2" s="4" t="s">
        <v>100</v>
      </c>
      <c r="K2" s="4" t="s">
        <v>111</v>
      </c>
      <c r="L2" s="55" t="s">
        <v>73</v>
      </c>
      <c r="M2" s="4" t="s">
        <v>112</v>
      </c>
      <c r="N2" s="4" t="s">
        <v>140</v>
      </c>
      <c r="O2" s="4" t="s">
        <v>141</v>
      </c>
      <c r="P2" s="4" t="s">
        <v>124</v>
      </c>
      <c r="Q2" s="111" t="s">
        <v>177</v>
      </c>
      <c r="R2" s="111" t="s">
        <v>178</v>
      </c>
      <c r="S2" s="5" t="s">
        <v>14</v>
      </c>
      <c r="T2" s="6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06">
        <f t="shared" ref="S3:S9" si="1">SUM(B3:R3)</f>
        <v>0</v>
      </c>
      <c r="T3" s="10">
        <f t="shared" ref="T3:T10" si="2">S3/$S$10</f>
        <v>0</v>
      </c>
      <c r="U3" s="38"/>
      <c r="V3" s="38" t="s">
        <v>116</v>
      </c>
      <c r="W3" s="48">
        <f>SUM(C10:J10)+L10+O10+K10+P10+R10</f>
        <v>88</v>
      </c>
    </row>
    <row r="4" ht="15.75" customHeight="1">
      <c r="A4" s="7" t="s">
        <v>17</v>
      </c>
      <c r="B4" s="96"/>
      <c r="C4" s="96"/>
      <c r="D4" s="8"/>
      <c r="E4" s="8"/>
      <c r="F4" s="96"/>
      <c r="G4" s="96"/>
      <c r="H4" s="8"/>
      <c r="I4" s="8"/>
      <c r="J4" s="8"/>
      <c r="K4" s="24"/>
      <c r="L4" s="101">
        <v>14.0</v>
      </c>
      <c r="M4" s="42"/>
      <c r="N4" s="96"/>
      <c r="O4" s="8"/>
      <c r="P4" s="96">
        <v>1.0</v>
      </c>
      <c r="Q4" s="113">
        <v>1.0</v>
      </c>
      <c r="R4" s="9"/>
      <c r="S4" s="106">
        <f t="shared" si="1"/>
        <v>16</v>
      </c>
      <c r="T4" s="10">
        <f t="shared" si="2"/>
        <v>0.170212766</v>
      </c>
      <c r="U4" s="38"/>
      <c r="V4" s="38" t="s">
        <v>129</v>
      </c>
      <c r="W4" s="48">
        <f>N10</f>
        <v>5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>
        <v>1.0</v>
      </c>
      <c r="O5" s="96"/>
      <c r="P5" s="96">
        <v>15.0</v>
      </c>
      <c r="Q5" s="9"/>
      <c r="R5" s="9"/>
      <c r="S5" s="106">
        <f t="shared" si="1"/>
        <v>16</v>
      </c>
      <c r="T5" s="10">
        <f t="shared" si="2"/>
        <v>0.170212766</v>
      </c>
      <c r="U5" s="38"/>
      <c r="V5" s="107" t="s">
        <v>40</v>
      </c>
      <c r="W5" s="48">
        <f>B10+Q10</f>
        <v>1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/>
      <c r="P6" s="96">
        <v>15.0</v>
      </c>
      <c r="Q6" s="9"/>
      <c r="R6" s="9"/>
      <c r="S6" s="106">
        <f t="shared" si="1"/>
        <v>15</v>
      </c>
      <c r="T6" s="10">
        <f t="shared" si="2"/>
        <v>0.1595744681</v>
      </c>
      <c r="W6" s="58">
        <f>SUM(W3:W5)</f>
        <v>94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4.0</v>
      </c>
      <c r="O7" s="96"/>
      <c r="P7" s="96">
        <v>12.0</v>
      </c>
      <c r="Q7" s="9"/>
      <c r="R7" s="9"/>
      <c r="S7" s="106">
        <f t="shared" si="1"/>
        <v>16</v>
      </c>
      <c r="T7" s="10">
        <f t="shared" si="2"/>
        <v>0.170212766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5.0</v>
      </c>
      <c r="H8" s="8"/>
      <c r="I8" s="8"/>
      <c r="J8" s="96"/>
      <c r="K8" s="8"/>
      <c r="L8" s="56"/>
      <c r="M8" s="8"/>
      <c r="N8" s="96"/>
      <c r="O8" s="96"/>
      <c r="P8" s="96">
        <v>10.0</v>
      </c>
      <c r="Q8" s="113"/>
      <c r="R8" s="113">
        <v>1.0</v>
      </c>
      <c r="S8" s="106">
        <f t="shared" si="1"/>
        <v>16</v>
      </c>
      <c r="T8" s="10">
        <f t="shared" si="2"/>
        <v>0.170212766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4.0</v>
      </c>
      <c r="H9" s="8"/>
      <c r="I9" s="8"/>
      <c r="J9" s="8"/>
      <c r="K9" s="8"/>
      <c r="L9" s="56"/>
      <c r="M9" s="8"/>
      <c r="N9" s="8"/>
      <c r="O9" s="8"/>
      <c r="P9" s="96">
        <v>11.0</v>
      </c>
      <c r="Q9" s="9"/>
      <c r="R9" s="9"/>
      <c r="S9" s="106">
        <f t="shared" si="1"/>
        <v>15</v>
      </c>
      <c r="T9" s="10">
        <f t="shared" si="2"/>
        <v>0.1595744681</v>
      </c>
      <c r="W9" s="102" t="s">
        <v>175</v>
      </c>
    </row>
    <row r="10" ht="14.25" customHeight="1">
      <c r="A10" s="4" t="s">
        <v>34</v>
      </c>
      <c r="B10" s="83">
        <f t="shared" ref="B10:S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9</v>
      </c>
      <c r="H10" s="83">
        <f t="shared" si="3"/>
        <v>0</v>
      </c>
      <c r="I10" s="83">
        <f t="shared" si="3"/>
        <v>0</v>
      </c>
      <c r="J10" s="83">
        <f t="shared" si="3"/>
        <v>0</v>
      </c>
      <c r="K10" s="83">
        <f t="shared" si="3"/>
        <v>0</v>
      </c>
      <c r="L10" s="83">
        <f t="shared" si="3"/>
        <v>14</v>
      </c>
      <c r="M10" s="83">
        <f t="shared" si="3"/>
        <v>0</v>
      </c>
      <c r="N10" s="83">
        <f t="shared" si="3"/>
        <v>5</v>
      </c>
      <c r="O10" s="83">
        <f t="shared" si="3"/>
        <v>0</v>
      </c>
      <c r="P10" s="83">
        <f t="shared" si="3"/>
        <v>64</v>
      </c>
      <c r="Q10" s="83">
        <f t="shared" si="3"/>
        <v>1</v>
      </c>
      <c r="R10" s="83">
        <f t="shared" si="3"/>
        <v>1</v>
      </c>
      <c r="S10" s="83">
        <f t="shared" si="3"/>
        <v>94</v>
      </c>
      <c r="T10" s="6">
        <f t="shared" si="2"/>
        <v>1</v>
      </c>
    </row>
    <row r="11" ht="14.25" customHeight="1">
      <c r="T11" s="47"/>
    </row>
    <row r="12" ht="14.25" customHeight="1"/>
    <row r="13" ht="14.25" customHeight="1">
      <c r="T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 t="s">
        <v>150</v>
      </c>
      <c r="T16" s="70" t="s">
        <v>152</v>
      </c>
      <c r="U16" s="66" t="s">
        <v>153</v>
      </c>
      <c r="V16" s="66" t="s">
        <v>157</v>
      </c>
      <c r="W16" s="66" t="s">
        <v>164</v>
      </c>
      <c r="X16" s="66" t="s">
        <v>166</v>
      </c>
      <c r="Y16" s="66" t="s">
        <v>173</v>
      </c>
      <c r="Z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>
        <f t="shared" ref="S17:Z17" si="5">S46</f>
        <v>0</v>
      </c>
      <c r="T17" s="17">
        <f t="shared" si="5"/>
        <v>0</v>
      </c>
      <c r="U17" s="17" t="str">
        <f t="shared" si="5"/>
        <v/>
      </c>
      <c r="V17" s="17">
        <f t="shared" si="5"/>
        <v>0</v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71"/>
      <c r="U19" s="108"/>
      <c r="V19" s="72"/>
      <c r="W19" s="72"/>
      <c r="X19" s="72"/>
      <c r="Y19" s="72"/>
      <c r="Z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71"/>
      <c r="U20" s="108"/>
      <c r="V20" s="72"/>
      <c r="W20" s="72"/>
      <c r="X20" s="72"/>
      <c r="Y20" s="72"/>
      <c r="Z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71"/>
      <c r="U21" s="108"/>
      <c r="V21" s="72"/>
      <c r="W21" s="72"/>
      <c r="X21" s="72"/>
      <c r="Y21" s="72"/>
      <c r="Z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71"/>
      <c r="U22" s="108"/>
      <c r="V22" s="72"/>
      <c r="W22" s="72"/>
      <c r="X22" s="72"/>
      <c r="Y22" s="72"/>
      <c r="Z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71"/>
      <c r="U23" s="108"/>
      <c r="V23" s="72"/>
      <c r="W23" s="72"/>
      <c r="X23" s="72"/>
      <c r="Y23" s="72"/>
      <c r="Z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71"/>
      <c r="U24" s="108"/>
      <c r="V24" s="72"/>
      <c r="W24" s="72"/>
      <c r="X24" s="72"/>
      <c r="Y24" s="72"/>
      <c r="Z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71"/>
      <c r="U25" s="108"/>
      <c r="V25" s="72"/>
      <c r="W25" s="72"/>
      <c r="X25" s="72"/>
      <c r="Y25" s="72"/>
      <c r="Z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71"/>
      <c r="U26" s="108"/>
      <c r="V26" s="72"/>
      <c r="W26" s="72"/>
      <c r="X26" s="72"/>
      <c r="Y26" s="72"/>
      <c r="Z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71"/>
      <c r="U27" s="108"/>
      <c r="V27" s="72"/>
      <c r="W27" s="72"/>
      <c r="X27" s="72"/>
      <c r="Y27" s="72"/>
      <c r="Z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71"/>
      <c r="U28" s="108"/>
      <c r="V28" s="72"/>
      <c r="W28" s="72"/>
      <c r="X28" s="72"/>
      <c r="Y28" s="72"/>
      <c r="Z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71"/>
      <c r="U29" s="108"/>
      <c r="V29" s="72"/>
      <c r="W29" s="72"/>
      <c r="X29" s="72"/>
      <c r="Y29" s="72"/>
      <c r="Z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71"/>
      <c r="U30" s="108"/>
      <c r="V30" s="72"/>
      <c r="W30" s="72"/>
      <c r="X30" s="72"/>
      <c r="Y30" s="72"/>
      <c r="Z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71"/>
      <c r="U31" s="108"/>
      <c r="V31" s="72"/>
      <c r="W31" s="72"/>
      <c r="X31" s="72"/>
      <c r="Y31" s="72"/>
      <c r="Z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71"/>
      <c r="U32" s="108"/>
      <c r="V32" s="72"/>
      <c r="W32" s="72"/>
      <c r="X32" s="72"/>
      <c r="Y32" s="72"/>
      <c r="Z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71"/>
      <c r="U33" s="108"/>
      <c r="V33" s="72"/>
      <c r="W33" s="72"/>
      <c r="X33" s="72"/>
      <c r="Y33" s="72"/>
      <c r="Z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71"/>
      <c r="U34" s="108"/>
      <c r="V34" s="72"/>
      <c r="W34" s="72"/>
      <c r="X34" s="72"/>
      <c r="Y34" s="72"/>
      <c r="Z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71"/>
      <c r="U35" s="108"/>
      <c r="V35" s="72"/>
      <c r="W35" s="72"/>
      <c r="X35" s="72"/>
      <c r="Y35" s="72"/>
      <c r="Z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71"/>
      <c r="U36" s="108"/>
      <c r="V36" s="72"/>
      <c r="W36" s="72"/>
      <c r="X36" s="72"/>
      <c r="Y36" s="72"/>
      <c r="Z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71"/>
      <c r="U37" s="108"/>
      <c r="V37" s="72"/>
      <c r="W37" s="72"/>
      <c r="X37" s="72"/>
      <c r="Y37" s="72"/>
      <c r="Z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71"/>
      <c r="U38" s="108"/>
      <c r="V38" s="72"/>
      <c r="W38" s="72"/>
      <c r="X38" s="72"/>
      <c r="Y38" s="72"/>
      <c r="Z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71"/>
      <c r="U39" s="108"/>
      <c r="V39" s="72"/>
      <c r="W39" s="72"/>
      <c r="X39" s="72"/>
      <c r="Y39" s="72"/>
      <c r="Z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71"/>
      <c r="U40" s="108"/>
      <c r="V40" s="72"/>
      <c r="W40" s="72"/>
      <c r="X40" s="72"/>
      <c r="Y40" s="72"/>
      <c r="Z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71"/>
      <c r="U41" s="108"/>
      <c r="V41" s="72"/>
      <c r="W41" s="72"/>
      <c r="X41" s="72"/>
      <c r="Y41" s="72"/>
      <c r="Z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71"/>
      <c r="U42" s="109"/>
      <c r="V42" s="103"/>
      <c r="W42" s="72"/>
      <c r="X42" s="72"/>
      <c r="Y42" s="72"/>
      <c r="Z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71"/>
      <c r="U43" s="108"/>
      <c r="V43" s="72"/>
      <c r="W43" s="72"/>
      <c r="X43" s="72"/>
      <c r="Y43" s="72"/>
      <c r="Z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71"/>
      <c r="U44" s="109"/>
      <c r="V44" s="103"/>
      <c r="W44" s="72"/>
      <c r="X44" s="72"/>
      <c r="Y44" s="72"/>
      <c r="Z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71"/>
      <c r="U45" s="108"/>
      <c r="V45" s="72"/>
      <c r="W45" s="72"/>
      <c r="X45" s="72"/>
      <c r="Y45" s="72"/>
      <c r="Z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>
        <f t="shared" ref="S46:T46" si="7">SUM(S19:S45)</f>
        <v>0</v>
      </c>
      <c r="T46" s="23">
        <f t="shared" si="7"/>
        <v>0</v>
      </c>
      <c r="U46" s="23"/>
      <c r="V46" s="23">
        <f t="shared" ref="V46:Z46" si="8">SUM(V19:V45)</f>
        <v>0</v>
      </c>
      <c r="W46" s="23">
        <f t="shared" si="8"/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A47" s="13">
        <f>SUM(B46:Z46)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P1"/>
    <mergeCell ref="A18:Z18"/>
  </mergeCells>
  <printOptions/>
  <pageMargins bottom="0.787401575" footer="0.0" header="0.0" left="0.511811024" right="0.511811024" top="0.7874015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176</v>
      </c>
      <c r="C2" s="15" t="s">
        <v>5</v>
      </c>
      <c r="D2" s="15" t="s">
        <v>7</v>
      </c>
      <c r="E2" s="15" t="s">
        <v>11</v>
      </c>
      <c r="F2" s="15" t="s">
        <v>9</v>
      </c>
      <c r="G2" s="114" t="s">
        <v>179</v>
      </c>
      <c r="H2" s="114" t="s">
        <v>180</v>
      </c>
      <c r="I2" s="15" t="s">
        <v>98</v>
      </c>
      <c r="J2" s="15" t="s">
        <v>100</v>
      </c>
      <c r="K2" s="114" t="s">
        <v>6</v>
      </c>
      <c r="L2" s="115" t="s">
        <v>73</v>
      </c>
      <c r="M2" s="15" t="s">
        <v>112</v>
      </c>
      <c r="N2" s="114" t="s">
        <v>181</v>
      </c>
      <c r="O2" s="114" t="s">
        <v>182</v>
      </c>
      <c r="P2" s="114" t="s">
        <v>8</v>
      </c>
      <c r="Q2" s="116" t="s">
        <v>183</v>
      </c>
      <c r="R2" s="116" t="s">
        <v>184</v>
      </c>
      <c r="S2" s="116" t="s">
        <v>185</v>
      </c>
      <c r="T2" s="117" t="s">
        <v>14</v>
      </c>
      <c r="U2" s="118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9" si="1">SUM(B3:S3)</f>
        <v>0</v>
      </c>
      <c r="U3" s="10">
        <f t="shared" ref="U3:U10" si="2">T3/$T$10</f>
        <v>0</v>
      </c>
      <c r="V3" s="38"/>
      <c r="W3" s="38" t="s">
        <v>116</v>
      </c>
      <c r="X3" s="48">
        <f>SUM(C10:J10)+L10+O10+K10+P10+S10+Q10</f>
        <v>80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5.0</v>
      </c>
      <c r="H4" s="8"/>
      <c r="I4" s="8"/>
      <c r="J4" s="8"/>
      <c r="K4" s="24"/>
      <c r="L4" s="101">
        <v>2.0</v>
      </c>
      <c r="M4" s="42"/>
      <c r="N4" s="96"/>
      <c r="O4" s="8"/>
      <c r="P4" s="96">
        <v>4.0</v>
      </c>
      <c r="Q4" s="119">
        <v>2.0</v>
      </c>
      <c r="R4" s="119"/>
      <c r="S4" s="24"/>
      <c r="T4" s="106">
        <f t="shared" si="1"/>
        <v>13</v>
      </c>
      <c r="U4" s="10">
        <f t="shared" si="2"/>
        <v>0.1444444444</v>
      </c>
      <c r="V4" s="38"/>
      <c r="W4" s="38" t="s">
        <v>129</v>
      </c>
      <c r="X4" s="48">
        <f>N10</f>
        <v>4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>
        <v>2.0</v>
      </c>
      <c r="O5" s="96"/>
      <c r="P5" s="96">
        <v>9.0</v>
      </c>
      <c r="Q5" s="119">
        <v>2.0</v>
      </c>
      <c r="R5" s="119">
        <v>2.0</v>
      </c>
      <c r="S5" s="119">
        <v>1.0</v>
      </c>
      <c r="T5" s="106">
        <f t="shared" si="1"/>
        <v>16</v>
      </c>
      <c r="U5" s="10">
        <f t="shared" si="2"/>
        <v>0.1777777778</v>
      </c>
      <c r="V5" s="38"/>
      <c r="W5" s="107" t="s">
        <v>40</v>
      </c>
      <c r="X5" s="48">
        <f>B10+R10</f>
        <v>6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8"/>
      <c r="O6" s="96"/>
      <c r="P6" s="96">
        <v>9.0</v>
      </c>
      <c r="Q6" s="119">
        <v>4.0</v>
      </c>
      <c r="R6" s="119">
        <v>2.0</v>
      </c>
      <c r="S6" s="24"/>
      <c r="T6" s="106">
        <f t="shared" si="1"/>
        <v>15</v>
      </c>
      <c r="U6" s="10">
        <f t="shared" si="2"/>
        <v>0.1666666667</v>
      </c>
      <c r="X6" s="58">
        <f>SUM(X3:X5)</f>
        <v>90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2.0</v>
      </c>
      <c r="O7" s="96"/>
      <c r="P7" s="96">
        <v>7.0</v>
      </c>
      <c r="Q7" s="119">
        <v>3.0</v>
      </c>
      <c r="R7" s="119">
        <v>2.0</v>
      </c>
      <c r="S7" s="119">
        <v>1.0</v>
      </c>
      <c r="T7" s="106">
        <f t="shared" si="1"/>
        <v>15</v>
      </c>
      <c r="U7" s="10">
        <f t="shared" si="2"/>
        <v>0.1666666667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9.0</v>
      </c>
      <c r="H8" s="8"/>
      <c r="I8" s="8"/>
      <c r="J8" s="96">
        <v>1.0</v>
      </c>
      <c r="K8" s="8"/>
      <c r="L8" s="56"/>
      <c r="M8" s="8"/>
      <c r="N8" s="96"/>
      <c r="O8" s="96"/>
      <c r="P8" s="96">
        <v>5.0</v>
      </c>
      <c r="Q8" s="119">
        <v>2.0</v>
      </c>
      <c r="R8" s="119"/>
      <c r="S8" s="119"/>
      <c r="T8" s="106">
        <f t="shared" si="1"/>
        <v>17</v>
      </c>
      <c r="U8" s="10">
        <f t="shared" si="2"/>
        <v>0.1888888889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5.0</v>
      </c>
      <c r="H9" s="8"/>
      <c r="I9" s="8"/>
      <c r="J9" s="8"/>
      <c r="K9" s="8"/>
      <c r="L9" s="56"/>
      <c r="M9" s="8"/>
      <c r="N9" s="8"/>
      <c r="O9" s="8"/>
      <c r="P9" s="96">
        <v>5.0</v>
      </c>
      <c r="Q9" s="119">
        <v>4.0</v>
      </c>
      <c r="R9" s="24"/>
      <c r="S9" s="24"/>
      <c r="T9" s="106">
        <f t="shared" si="1"/>
        <v>14</v>
      </c>
      <c r="U9" s="10">
        <f t="shared" si="2"/>
        <v>0.1555555556</v>
      </c>
      <c r="X9" s="102" t="s">
        <v>175</v>
      </c>
    </row>
    <row r="10" ht="14.25" customHeight="1">
      <c r="A10" s="4" t="s">
        <v>34</v>
      </c>
      <c r="B10" s="83">
        <f t="shared" ref="B10:T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19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0</v>
      </c>
      <c r="L10" s="83">
        <f t="shared" si="3"/>
        <v>2</v>
      </c>
      <c r="M10" s="83">
        <f t="shared" si="3"/>
        <v>0</v>
      </c>
      <c r="N10" s="83">
        <f t="shared" si="3"/>
        <v>4</v>
      </c>
      <c r="O10" s="83">
        <f t="shared" si="3"/>
        <v>0</v>
      </c>
      <c r="P10" s="83">
        <f t="shared" si="3"/>
        <v>39</v>
      </c>
      <c r="Q10" s="83">
        <f t="shared" si="3"/>
        <v>17</v>
      </c>
      <c r="R10" s="83">
        <f t="shared" si="3"/>
        <v>6</v>
      </c>
      <c r="S10" s="83">
        <f t="shared" si="3"/>
        <v>2</v>
      </c>
      <c r="T10" s="83">
        <f t="shared" si="3"/>
        <v>90</v>
      </c>
      <c r="U10" s="6">
        <f t="shared" si="2"/>
        <v>1</v>
      </c>
    </row>
    <row r="11" ht="14.25" customHeight="1">
      <c r="U11" s="47"/>
    </row>
    <row r="12" ht="14.25" customHeight="1"/>
    <row r="13" ht="14.25" customHeight="1">
      <c r="U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176</v>
      </c>
      <c r="C2" s="15" t="s">
        <v>5</v>
      </c>
      <c r="D2" s="15" t="s">
        <v>7</v>
      </c>
      <c r="E2" s="15" t="s">
        <v>11</v>
      </c>
      <c r="F2" s="15" t="s">
        <v>9</v>
      </c>
      <c r="G2" s="114" t="s">
        <v>179</v>
      </c>
      <c r="H2" s="114" t="s">
        <v>180</v>
      </c>
      <c r="I2" s="15" t="s">
        <v>98</v>
      </c>
      <c r="J2" s="15" t="s">
        <v>100</v>
      </c>
      <c r="K2" s="114" t="s">
        <v>6</v>
      </c>
      <c r="L2" s="115" t="s">
        <v>73</v>
      </c>
      <c r="M2" s="15" t="s">
        <v>112</v>
      </c>
      <c r="N2" s="114" t="s">
        <v>181</v>
      </c>
      <c r="O2" s="114" t="s">
        <v>182</v>
      </c>
      <c r="P2" s="114" t="s">
        <v>8</v>
      </c>
      <c r="Q2" s="116" t="s">
        <v>183</v>
      </c>
      <c r="R2" s="116" t="s">
        <v>184</v>
      </c>
      <c r="S2" s="116" t="s">
        <v>185</v>
      </c>
      <c r="T2" s="117" t="s">
        <v>14</v>
      </c>
      <c r="U2" s="118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9" si="1">SUM(B3:S3)</f>
        <v>0</v>
      </c>
      <c r="U3" s="10">
        <f t="shared" ref="U3:U10" si="2">T3/$T$10</f>
        <v>0</v>
      </c>
      <c r="V3" s="38"/>
      <c r="W3" s="38" t="s">
        <v>116</v>
      </c>
      <c r="X3" s="48">
        <f>SUM(C10:J10)+L10+O10+K10+P10+S10+Q10</f>
        <v>72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2.0</v>
      </c>
      <c r="H4" s="8"/>
      <c r="I4" s="8"/>
      <c r="J4" s="8"/>
      <c r="K4" s="24"/>
      <c r="L4" s="101">
        <v>2.0</v>
      </c>
      <c r="M4" s="42"/>
      <c r="N4" s="96"/>
      <c r="O4" s="8"/>
      <c r="P4" s="96">
        <v>6.0</v>
      </c>
      <c r="Q4" s="119">
        <v>3.0</v>
      </c>
      <c r="R4" s="119"/>
      <c r="S4" s="24"/>
      <c r="T4" s="106">
        <f t="shared" si="1"/>
        <v>13</v>
      </c>
      <c r="U4" s="10">
        <f t="shared" si="2"/>
        <v>0.1688311688</v>
      </c>
      <c r="V4" s="38"/>
      <c r="W4" s="38" t="s">
        <v>129</v>
      </c>
      <c r="X4" s="48">
        <f>N10</f>
        <v>2</v>
      </c>
    </row>
    <row r="5" ht="14.2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/>
      <c r="O5" s="96"/>
      <c r="P5" s="96">
        <v>5.0</v>
      </c>
      <c r="Q5" s="119">
        <v>3.0</v>
      </c>
      <c r="R5" s="119">
        <v>1.0</v>
      </c>
      <c r="S5" s="119">
        <v>4.0</v>
      </c>
      <c r="T5" s="106">
        <f t="shared" si="1"/>
        <v>13</v>
      </c>
      <c r="U5" s="10">
        <f t="shared" si="2"/>
        <v>0.1688311688</v>
      </c>
      <c r="V5" s="38"/>
      <c r="W5" s="107" t="s">
        <v>40</v>
      </c>
      <c r="X5" s="48">
        <f>B10+R10</f>
        <v>3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96">
        <v>1.0</v>
      </c>
      <c r="O6" s="96"/>
      <c r="P6" s="96">
        <v>6.0</v>
      </c>
      <c r="Q6" s="119">
        <v>3.0</v>
      </c>
      <c r="R6" s="119">
        <v>2.0</v>
      </c>
      <c r="S6" s="24"/>
      <c r="T6" s="106">
        <f t="shared" si="1"/>
        <v>12</v>
      </c>
      <c r="U6" s="10">
        <f t="shared" si="2"/>
        <v>0.1558441558</v>
      </c>
      <c r="X6" s="58">
        <f>SUM(X3:X5)</f>
        <v>77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>
        <v>1.0</v>
      </c>
      <c r="O7" s="96"/>
      <c r="P7" s="96">
        <v>6.0</v>
      </c>
      <c r="Q7" s="119">
        <v>4.0</v>
      </c>
      <c r="R7" s="119"/>
      <c r="S7" s="119">
        <v>2.0</v>
      </c>
      <c r="T7" s="106">
        <f t="shared" si="1"/>
        <v>13</v>
      </c>
      <c r="U7" s="10">
        <f t="shared" si="2"/>
        <v>0.1688311688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6.0</v>
      </c>
      <c r="H8" s="8"/>
      <c r="I8" s="8"/>
      <c r="J8" s="96">
        <v>1.0</v>
      </c>
      <c r="K8" s="8"/>
      <c r="L8" s="56"/>
      <c r="M8" s="8"/>
      <c r="N8" s="96"/>
      <c r="O8" s="96"/>
      <c r="P8" s="96">
        <v>5.0</v>
      </c>
      <c r="Q8" s="119">
        <v>1.0</v>
      </c>
      <c r="R8" s="119"/>
      <c r="S8" s="119"/>
      <c r="T8" s="106">
        <f t="shared" si="1"/>
        <v>13</v>
      </c>
      <c r="U8" s="10">
        <f t="shared" si="2"/>
        <v>0.1688311688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2.0</v>
      </c>
      <c r="H9" s="8"/>
      <c r="I9" s="8"/>
      <c r="J9" s="8"/>
      <c r="K9" s="8"/>
      <c r="L9" s="56"/>
      <c r="M9" s="8"/>
      <c r="N9" s="8"/>
      <c r="O9" s="8"/>
      <c r="P9" s="96">
        <v>9.0</v>
      </c>
      <c r="Q9" s="119">
        <v>2.0</v>
      </c>
      <c r="R9" s="24"/>
      <c r="S9" s="24"/>
      <c r="T9" s="106">
        <f t="shared" si="1"/>
        <v>13</v>
      </c>
      <c r="U9" s="10">
        <f t="shared" si="2"/>
        <v>0.1688311688</v>
      </c>
      <c r="X9" s="102" t="s">
        <v>175</v>
      </c>
    </row>
    <row r="10" ht="14.25" customHeight="1">
      <c r="A10" s="4" t="s">
        <v>34</v>
      </c>
      <c r="B10" s="83">
        <f t="shared" ref="B10:T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10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0</v>
      </c>
      <c r="L10" s="83">
        <f t="shared" si="3"/>
        <v>2</v>
      </c>
      <c r="M10" s="83">
        <f t="shared" si="3"/>
        <v>0</v>
      </c>
      <c r="N10" s="83">
        <f t="shared" si="3"/>
        <v>2</v>
      </c>
      <c r="O10" s="83">
        <f t="shared" si="3"/>
        <v>0</v>
      </c>
      <c r="P10" s="83">
        <f t="shared" si="3"/>
        <v>37</v>
      </c>
      <c r="Q10" s="83">
        <f t="shared" si="3"/>
        <v>16</v>
      </c>
      <c r="R10" s="83">
        <f t="shared" si="3"/>
        <v>3</v>
      </c>
      <c r="S10" s="83">
        <f t="shared" si="3"/>
        <v>6</v>
      </c>
      <c r="T10" s="83">
        <f t="shared" si="3"/>
        <v>77</v>
      </c>
      <c r="U10" s="6">
        <f t="shared" si="2"/>
        <v>1</v>
      </c>
    </row>
    <row r="11" ht="14.25" customHeight="1">
      <c r="U11" s="47"/>
    </row>
    <row r="12" ht="14.25" customHeight="1"/>
    <row r="13" ht="14.25" customHeight="1">
      <c r="U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176</v>
      </c>
      <c r="C2" s="15" t="s">
        <v>5</v>
      </c>
      <c r="D2" s="15" t="s">
        <v>7</v>
      </c>
      <c r="E2" s="15" t="s">
        <v>11</v>
      </c>
      <c r="F2" s="15" t="s">
        <v>9</v>
      </c>
      <c r="G2" s="114" t="s">
        <v>179</v>
      </c>
      <c r="H2" s="114" t="s">
        <v>180</v>
      </c>
      <c r="I2" s="15" t="s">
        <v>98</v>
      </c>
      <c r="J2" s="15" t="s">
        <v>100</v>
      </c>
      <c r="K2" s="114" t="s">
        <v>186</v>
      </c>
      <c r="L2" s="115" t="s">
        <v>73</v>
      </c>
      <c r="M2" s="15" t="s">
        <v>112</v>
      </c>
      <c r="N2" s="114" t="s">
        <v>181</v>
      </c>
      <c r="O2" s="114" t="s">
        <v>182</v>
      </c>
      <c r="P2" s="114" t="s">
        <v>8</v>
      </c>
      <c r="Q2" s="116" t="s">
        <v>183</v>
      </c>
      <c r="R2" s="116" t="s">
        <v>184</v>
      </c>
      <c r="S2" s="116" t="s">
        <v>185</v>
      </c>
      <c r="T2" s="117" t="s">
        <v>14</v>
      </c>
      <c r="U2" s="118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9" si="1">SUM(B3:S3)</f>
        <v>0</v>
      </c>
      <c r="U3" s="10">
        <f t="shared" ref="U3:U10" si="2">T3/$T$10</f>
        <v>0</v>
      </c>
      <c r="V3" s="38"/>
      <c r="W3" s="38" t="s">
        <v>116</v>
      </c>
      <c r="X3" s="48">
        <f>SUM(C10:J10)+L10+O10+P10+S10+Q10</f>
        <v>96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5.0</v>
      </c>
      <c r="H4" s="8"/>
      <c r="I4" s="8"/>
      <c r="J4" s="96"/>
      <c r="K4" s="119">
        <v>1.0</v>
      </c>
      <c r="L4" s="101">
        <v>3.0</v>
      </c>
      <c r="M4" s="42"/>
      <c r="N4" s="96"/>
      <c r="O4" s="8"/>
      <c r="P4" s="96">
        <v>5.0</v>
      </c>
      <c r="Q4" s="119">
        <v>3.0</v>
      </c>
      <c r="R4" s="119"/>
      <c r="S4" s="24"/>
      <c r="T4" s="106">
        <f t="shared" si="1"/>
        <v>17</v>
      </c>
      <c r="U4" s="10">
        <f t="shared" si="2"/>
        <v>0.1683168317</v>
      </c>
      <c r="V4" s="38"/>
      <c r="W4" s="38" t="s">
        <v>129</v>
      </c>
      <c r="X4" s="48">
        <f>N10</f>
        <v>0</v>
      </c>
    </row>
    <row r="5" ht="13.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/>
      <c r="O5" s="96"/>
      <c r="P5" s="96">
        <v>11.0</v>
      </c>
      <c r="Q5" s="119">
        <v>4.0</v>
      </c>
      <c r="R5" s="119">
        <v>2.0</v>
      </c>
      <c r="S5" s="119"/>
      <c r="T5" s="106">
        <f t="shared" si="1"/>
        <v>17</v>
      </c>
      <c r="U5" s="10">
        <f t="shared" si="2"/>
        <v>0.1683168317</v>
      </c>
      <c r="V5" s="38"/>
      <c r="W5" s="107" t="s">
        <v>40</v>
      </c>
      <c r="X5" s="48">
        <f>B10+R10</f>
        <v>4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96"/>
      <c r="O6" s="96"/>
      <c r="P6" s="96">
        <v>8.0</v>
      </c>
      <c r="Q6" s="119">
        <v>5.0</v>
      </c>
      <c r="R6" s="119">
        <v>1.0</v>
      </c>
      <c r="S6" s="24"/>
      <c r="T6" s="106">
        <f t="shared" si="1"/>
        <v>14</v>
      </c>
      <c r="U6" s="10">
        <f t="shared" si="2"/>
        <v>0.1386138614</v>
      </c>
      <c r="W6" s="107" t="s">
        <v>187</v>
      </c>
      <c r="X6" s="48">
        <f>K10</f>
        <v>1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/>
      <c r="O7" s="96"/>
      <c r="P7" s="96">
        <v>12.0</v>
      </c>
      <c r="Q7" s="119">
        <v>4.0</v>
      </c>
      <c r="R7" s="119">
        <v>1.0</v>
      </c>
      <c r="S7" s="119"/>
      <c r="T7" s="106">
        <f t="shared" si="1"/>
        <v>17</v>
      </c>
      <c r="U7" s="10">
        <f t="shared" si="2"/>
        <v>0.1683168317</v>
      </c>
      <c r="X7" s="58">
        <f>SUM(X3:X6)</f>
        <v>101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7.0</v>
      </c>
      <c r="H8" s="8"/>
      <c r="I8" s="8"/>
      <c r="J8" s="96">
        <v>2.0</v>
      </c>
      <c r="K8" s="8"/>
      <c r="L8" s="56"/>
      <c r="M8" s="8"/>
      <c r="N8" s="96"/>
      <c r="O8" s="96"/>
      <c r="P8" s="96">
        <v>6.0</v>
      </c>
      <c r="Q8" s="119">
        <v>3.0</v>
      </c>
      <c r="R8" s="119"/>
      <c r="S8" s="119">
        <v>1.0</v>
      </c>
      <c r="T8" s="106">
        <f t="shared" si="1"/>
        <v>19</v>
      </c>
      <c r="U8" s="10">
        <f t="shared" si="2"/>
        <v>0.1881188119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5.0</v>
      </c>
      <c r="H9" s="8"/>
      <c r="I9" s="8"/>
      <c r="J9" s="8"/>
      <c r="K9" s="8"/>
      <c r="L9" s="56"/>
      <c r="M9" s="8"/>
      <c r="N9" s="8"/>
      <c r="O9" s="8"/>
      <c r="P9" s="96">
        <v>7.0</v>
      </c>
      <c r="Q9" s="119">
        <v>5.0</v>
      </c>
      <c r="R9" s="24"/>
      <c r="S9" s="24"/>
      <c r="T9" s="106">
        <f t="shared" si="1"/>
        <v>17</v>
      </c>
      <c r="U9" s="10">
        <f t="shared" si="2"/>
        <v>0.1683168317</v>
      </c>
      <c r="X9" s="102" t="s">
        <v>175</v>
      </c>
    </row>
    <row r="10" ht="14.25" customHeight="1">
      <c r="A10" s="4" t="s">
        <v>34</v>
      </c>
      <c r="B10" s="83">
        <f t="shared" ref="B10:T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17</v>
      </c>
      <c r="H10" s="83">
        <f t="shared" si="3"/>
        <v>0</v>
      </c>
      <c r="I10" s="83">
        <f t="shared" si="3"/>
        <v>0</v>
      </c>
      <c r="J10" s="83">
        <f t="shared" si="3"/>
        <v>2</v>
      </c>
      <c r="K10" s="83">
        <f t="shared" si="3"/>
        <v>1</v>
      </c>
      <c r="L10" s="83">
        <f t="shared" si="3"/>
        <v>3</v>
      </c>
      <c r="M10" s="83">
        <f t="shared" si="3"/>
        <v>0</v>
      </c>
      <c r="N10" s="83">
        <f t="shared" si="3"/>
        <v>0</v>
      </c>
      <c r="O10" s="83">
        <f t="shared" si="3"/>
        <v>0</v>
      </c>
      <c r="P10" s="83">
        <f t="shared" si="3"/>
        <v>49</v>
      </c>
      <c r="Q10" s="83">
        <f t="shared" si="3"/>
        <v>24</v>
      </c>
      <c r="R10" s="83">
        <f t="shared" si="3"/>
        <v>4</v>
      </c>
      <c r="S10" s="83">
        <f t="shared" si="3"/>
        <v>1</v>
      </c>
      <c r="T10" s="83">
        <f t="shared" si="3"/>
        <v>101</v>
      </c>
      <c r="U10" s="6">
        <f t="shared" si="2"/>
        <v>1</v>
      </c>
    </row>
    <row r="11" ht="14.25" customHeight="1">
      <c r="U11" s="47"/>
    </row>
    <row r="12" ht="14.25" customHeight="1"/>
    <row r="13" ht="14.25" customHeight="1">
      <c r="U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5" t="s">
        <v>11</v>
      </c>
      <c r="F2" s="15" t="s">
        <v>9</v>
      </c>
      <c r="G2" s="114" t="s">
        <v>179</v>
      </c>
      <c r="H2" s="114" t="s">
        <v>180</v>
      </c>
      <c r="I2" s="15" t="s">
        <v>98</v>
      </c>
      <c r="J2" s="15" t="s">
        <v>100</v>
      </c>
      <c r="K2" s="114" t="s">
        <v>186</v>
      </c>
      <c r="L2" s="115" t="s">
        <v>73</v>
      </c>
      <c r="M2" s="15" t="s">
        <v>112</v>
      </c>
      <c r="N2" s="114" t="s">
        <v>181</v>
      </c>
      <c r="O2" s="114" t="s">
        <v>182</v>
      </c>
      <c r="P2" s="114" t="s">
        <v>8</v>
      </c>
      <c r="Q2" s="116" t="s">
        <v>183</v>
      </c>
      <c r="R2" s="116" t="s">
        <v>184</v>
      </c>
      <c r="S2" s="116" t="s">
        <v>185</v>
      </c>
      <c r="T2" s="117" t="s">
        <v>14</v>
      </c>
      <c r="U2" s="118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10" si="1">SUM(B3:S3)</f>
        <v>0</v>
      </c>
      <c r="U3" s="10">
        <f t="shared" ref="U3:U10" si="2">T3/$T$10</f>
        <v>0</v>
      </c>
      <c r="V3" s="38"/>
      <c r="W3" s="38" t="s">
        <v>116</v>
      </c>
      <c r="X3" s="48">
        <f>SUM(C10:J10)+L10+O10+P10+S10+Q10+B10</f>
        <v>110</v>
      </c>
    </row>
    <row r="4" ht="15.75" customHeight="1">
      <c r="A4" s="7" t="s">
        <v>17</v>
      </c>
      <c r="B4" s="96">
        <v>1.0</v>
      </c>
      <c r="C4" s="96"/>
      <c r="D4" s="8"/>
      <c r="E4" s="8"/>
      <c r="F4" s="96"/>
      <c r="G4" s="96">
        <v>3.0</v>
      </c>
      <c r="H4" s="8"/>
      <c r="I4" s="8"/>
      <c r="J4" s="96"/>
      <c r="K4" s="24"/>
      <c r="L4" s="101">
        <v>1.0</v>
      </c>
      <c r="M4" s="42"/>
      <c r="N4" s="96"/>
      <c r="O4" s="8"/>
      <c r="P4" s="96">
        <v>7.0</v>
      </c>
      <c r="Q4" s="119">
        <v>6.0</v>
      </c>
      <c r="R4" s="119"/>
      <c r="S4" s="24"/>
      <c r="T4" s="106">
        <f t="shared" si="1"/>
        <v>18</v>
      </c>
      <c r="U4" s="10">
        <f t="shared" si="2"/>
        <v>0.1538461538</v>
      </c>
      <c r="V4" s="38"/>
      <c r="W4" s="38" t="s">
        <v>129</v>
      </c>
      <c r="X4" s="48">
        <f>N10</f>
        <v>0</v>
      </c>
    </row>
    <row r="5" ht="13.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42"/>
      <c r="N5" s="96"/>
      <c r="O5" s="96"/>
      <c r="P5" s="96">
        <v>10.0</v>
      </c>
      <c r="Q5" s="119">
        <v>5.0</v>
      </c>
      <c r="R5" s="119">
        <v>3.0</v>
      </c>
      <c r="S5" s="119">
        <v>1.0</v>
      </c>
      <c r="T5" s="106">
        <f t="shared" si="1"/>
        <v>19</v>
      </c>
      <c r="U5" s="10">
        <f t="shared" si="2"/>
        <v>0.1623931624</v>
      </c>
      <c r="V5" s="38"/>
      <c r="W5" s="107" t="s">
        <v>40</v>
      </c>
      <c r="X5" s="48">
        <f>R10</f>
        <v>7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42"/>
      <c r="N6" s="96"/>
      <c r="O6" s="96"/>
      <c r="P6" s="96">
        <v>9.0</v>
      </c>
      <c r="Q6" s="119">
        <v>9.0</v>
      </c>
      <c r="R6" s="119">
        <v>1.0</v>
      </c>
      <c r="S6" s="24"/>
      <c r="T6" s="106">
        <f t="shared" si="1"/>
        <v>19</v>
      </c>
      <c r="U6" s="10">
        <f t="shared" si="2"/>
        <v>0.1623931624</v>
      </c>
      <c r="W6" s="107" t="s">
        <v>187</v>
      </c>
      <c r="X6" s="48">
        <f>K10</f>
        <v>0</v>
      </c>
    </row>
    <row r="7" ht="12.75" customHeight="1">
      <c r="A7" s="7" t="s">
        <v>163</v>
      </c>
      <c r="B7" s="96"/>
      <c r="C7" s="8"/>
      <c r="D7" s="8"/>
      <c r="E7" s="8"/>
      <c r="F7" s="8"/>
      <c r="G7" s="8"/>
      <c r="H7" s="8"/>
      <c r="I7" s="8"/>
      <c r="J7" s="8"/>
      <c r="K7" s="24"/>
      <c r="L7" s="59"/>
      <c r="M7" s="42"/>
      <c r="N7" s="96"/>
      <c r="O7" s="96"/>
      <c r="P7" s="96">
        <v>11.0</v>
      </c>
      <c r="Q7" s="119">
        <v>7.0</v>
      </c>
      <c r="R7" s="119">
        <v>3.0</v>
      </c>
      <c r="S7" s="119"/>
      <c r="T7" s="106">
        <f t="shared" si="1"/>
        <v>21</v>
      </c>
      <c r="U7" s="10">
        <f t="shared" si="2"/>
        <v>0.1794871795</v>
      </c>
      <c r="X7" s="58">
        <f>SUM(X3:X6)</f>
        <v>117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7.0</v>
      </c>
      <c r="H8" s="8"/>
      <c r="I8" s="8"/>
      <c r="J8" s="96">
        <v>1.0</v>
      </c>
      <c r="K8" s="8"/>
      <c r="L8" s="56"/>
      <c r="M8" s="8"/>
      <c r="N8" s="96"/>
      <c r="O8" s="96"/>
      <c r="P8" s="96">
        <v>8.0</v>
      </c>
      <c r="Q8" s="119">
        <v>4.0</v>
      </c>
      <c r="R8" s="119"/>
      <c r="S8" s="119"/>
      <c r="T8" s="106">
        <f t="shared" si="1"/>
        <v>20</v>
      </c>
      <c r="U8" s="10">
        <f t="shared" si="2"/>
        <v>0.1709401709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2.0</v>
      </c>
      <c r="H9" s="8"/>
      <c r="I9" s="8"/>
      <c r="J9" s="8"/>
      <c r="K9" s="8"/>
      <c r="L9" s="56"/>
      <c r="M9" s="8"/>
      <c r="N9" s="8"/>
      <c r="O9" s="8"/>
      <c r="P9" s="96">
        <v>10.0</v>
      </c>
      <c r="Q9" s="119">
        <v>8.0</v>
      </c>
      <c r="R9" s="119"/>
      <c r="S9" s="24"/>
      <c r="T9" s="106">
        <f t="shared" si="1"/>
        <v>20</v>
      </c>
      <c r="U9" s="10">
        <f t="shared" si="2"/>
        <v>0.1709401709</v>
      </c>
      <c r="X9" s="102" t="s">
        <v>175</v>
      </c>
    </row>
    <row r="10" ht="14.25" customHeight="1">
      <c r="A10" s="4" t="s">
        <v>34</v>
      </c>
      <c r="B10" s="83">
        <f t="shared" ref="B10:S10" si="3">SUM(B3:B9)</f>
        <v>1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12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0</v>
      </c>
      <c r="L10" s="83">
        <f t="shared" si="3"/>
        <v>1</v>
      </c>
      <c r="M10" s="83">
        <f t="shared" si="3"/>
        <v>0</v>
      </c>
      <c r="N10" s="83">
        <f t="shared" si="3"/>
        <v>0</v>
      </c>
      <c r="O10" s="83">
        <f t="shared" si="3"/>
        <v>0</v>
      </c>
      <c r="P10" s="83">
        <f t="shared" si="3"/>
        <v>55</v>
      </c>
      <c r="Q10" s="83">
        <f t="shared" si="3"/>
        <v>39</v>
      </c>
      <c r="R10" s="83">
        <f t="shared" si="3"/>
        <v>7</v>
      </c>
      <c r="S10" s="83">
        <f t="shared" si="3"/>
        <v>1</v>
      </c>
      <c r="T10" s="83">
        <f t="shared" si="1"/>
        <v>117</v>
      </c>
      <c r="U10" s="6">
        <f t="shared" si="2"/>
        <v>1</v>
      </c>
    </row>
    <row r="11" ht="14.25" customHeight="1">
      <c r="U11" s="47"/>
    </row>
    <row r="12" ht="14.25" customHeight="1"/>
    <row r="13" ht="14.25" customHeight="1">
      <c r="U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86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186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9" si="1">SUM(B3:S3)</f>
        <v>0</v>
      </c>
      <c r="U3" s="10">
        <f t="shared" ref="U3:U10" si="2">T3/$T$10</f>
        <v>0</v>
      </c>
      <c r="V3" s="38"/>
      <c r="W3" s="38" t="s">
        <v>116</v>
      </c>
      <c r="X3" s="48">
        <f>SUM(C10:J10)+L10+O10+P10+S10+Q10+M10</f>
        <v>105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3.0</v>
      </c>
      <c r="H4" s="8"/>
      <c r="I4" s="8"/>
      <c r="J4" s="96"/>
      <c r="K4" s="24"/>
      <c r="L4" s="101"/>
      <c r="M4" s="125">
        <v>1.0</v>
      </c>
      <c r="N4" s="96"/>
      <c r="O4" s="8"/>
      <c r="P4" s="96">
        <v>9.0</v>
      </c>
      <c r="Q4" s="119">
        <v>4.0</v>
      </c>
      <c r="R4" s="119"/>
      <c r="S4" s="24"/>
      <c r="T4" s="106">
        <f t="shared" si="1"/>
        <v>17</v>
      </c>
      <c r="U4" s="10">
        <f t="shared" si="2"/>
        <v>0.147826087</v>
      </c>
      <c r="V4" s="38"/>
      <c r="W4" s="38" t="s">
        <v>129</v>
      </c>
      <c r="X4" s="48">
        <f>N10</f>
        <v>5</v>
      </c>
    </row>
    <row r="5" ht="13.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125">
        <v>1.0</v>
      </c>
      <c r="N5" s="96">
        <v>3.0</v>
      </c>
      <c r="O5" s="96"/>
      <c r="P5" s="96">
        <v>9.0</v>
      </c>
      <c r="Q5" s="119">
        <v>4.0</v>
      </c>
      <c r="R5" s="119">
        <v>2.0</v>
      </c>
      <c r="S5" s="119">
        <v>1.0</v>
      </c>
      <c r="T5" s="106">
        <f t="shared" si="1"/>
        <v>20</v>
      </c>
      <c r="U5" s="10">
        <f t="shared" si="2"/>
        <v>0.1739130435</v>
      </c>
      <c r="V5" s="38"/>
      <c r="W5" s="107" t="s">
        <v>40</v>
      </c>
      <c r="X5" s="48">
        <f>B10+R10</f>
        <v>5</v>
      </c>
    </row>
    <row r="6" ht="15.7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88"/>
      <c r="M6" s="125">
        <v>1.0</v>
      </c>
      <c r="N6" s="96"/>
      <c r="O6" s="96"/>
      <c r="P6" s="96">
        <v>11.0</v>
      </c>
      <c r="Q6" s="119">
        <v>6.0</v>
      </c>
      <c r="R6" s="119">
        <v>2.0</v>
      </c>
      <c r="S6" s="24"/>
      <c r="T6" s="106">
        <f t="shared" si="1"/>
        <v>20</v>
      </c>
      <c r="U6" s="10">
        <f t="shared" si="2"/>
        <v>0.1739130435</v>
      </c>
      <c r="W6" s="107" t="s">
        <v>187</v>
      </c>
      <c r="X6" s="48">
        <f>K10</f>
        <v>0</v>
      </c>
    </row>
    <row r="7" ht="12.75" customHeight="1">
      <c r="A7" s="7" t="s">
        <v>163</v>
      </c>
      <c r="B7" s="96"/>
      <c r="C7" s="8"/>
      <c r="D7" s="8"/>
      <c r="E7" s="96"/>
      <c r="F7" s="8"/>
      <c r="G7" s="8"/>
      <c r="H7" s="8"/>
      <c r="I7" s="8"/>
      <c r="J7" s="8"/>
      <c r="K7" s="24"/>
      <c r="L7" s="59"/>
      <c r="M7" s="125">
        <v>4.0</v>
      </c>
      <c r="N7" s="96">
        <v>2.0</v>
      </c>
      <c r="O7" s="96"/>
      <c r="P7" s="96">
        <v>10.0</v>
      </c>
      <c r="Q7" s="119">
        <v>3.0</v>
      </c>
      <c r="R7" s="119">
        <v>1.0</v>
      </c>
      <c r="S7" s="119">
        <v>2.0</v>
      </c>
      <c r="T7" s="106">
        <f t="shared" si="1"/>
        <v>22</v>
      </c>
      <c r="U7" s="10">
        <f t="shared" si="2"/>
        <v>0.1913043478</v>
      </c>
      <c r="X7" s="58">
        <f>SUM(X3:X6)</f>
        <v>115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9.0</v>
      </c>
      <c r="H8" s="8"/>
      <c r="I8" s="8"/>
      <c r="J8" s="96"/>
      <c r="K8" s="8"/>
      <c r="L8" s="56"/>
      <c r="M8" s="96">
        <v>2.0</v>
      </c>
      <c r="N8" s="96"/>
      <c r="O8" s="96"/>
      <c r="P8" s="96">
        <v>3.0</v>
      </c>
      <c r="Q8" s="119">
        <v>3.0</v>
      </c>
      <c r="R8" s="119"/>
      <c r="S8" s="119">
        <v>2.0</v>
      </c>
      <c r="T8" s="106">
        <f t="shared" si="1"/>
        <v>19</v>
      </c>
      <c r="U8" s="10">
        <f t="shared" si="2"/>
        <v>0.1652173913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2.0</v>
      </c>
      <c r="H9" s="8"/>
      <c r="I9" s="8"/>
      <c r="J9" s="8"/>
      <c r="K9" s="8"/>
      <c r="L9" s="56"/>
      <c r="M9" s="8"/>
      <c r="N9" s="8"/>
      <c r="O9" s="8"/>
      <c r="P9" s="96">
        <v>8.0</v>
      </c>
      <c r="Q9" s="119">
        <v>7.0</v>
      </c>
      <c r="R9" s="119"/>
      <c r="S9" s="24"/>
      <c r="T9" s="106">
        <f t="shared" si="1"/>
        <v>17</v>
      </c>
      <c r="U9" s="10">
        <f t="shared" si="2"/>
        <v>0.147826087</v>
      </c>
      <c r="X9" s="102" t="s">
        <v>175</v>
      </c>
    </row>
    <row r="10" ht="14.25" customHeight="1">
      <c r="A10" s="4" t="s">
        <v>34</v>
      </c>
      <c r="B10" s="83">
        <f t="shared" ref="B10:T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14</v>
      </c>
      <c r="H10" s="83">
        <f t="shared" si="3"/>
        <v>0</v>
      </c>
      <c r="I10" s="83">
        <f t="shared" si="3"/>
        <v>0</v>
      </c>
      <c r="J10" s="83">
        <f t="shared" si="3"/>
        <v>0</v>
      </c>
      <c r="K10" s="83">
        <f t="shared" si="3"/>
        <v>0</v>
      </c>
      <c r="L10" s="83">
        <f t="shared" si="3"/>
        <v>0</v>
      </c>
      <c r="M10" s="83">
        <f t="shared" si="3"/>
        <v>9</v>
      </c>
      <c r="N10" s="83">
        <f t="shared" si="3"/>
        <v>5</v>
      </c>
      <c r="O10" s="83">
        <f t="shared" si="3"/>
        <v>0</v>
      </c>
      <c r="P10" s="83">
        <f t="shared" si="3"/>
        <v>50</v>
      </c>
      <c r="Q10" s="83">
        <f t="shared" si="3"/>
        <v>27</v>
      </c>
      <c r="R10" s="83">
        <f t="shared" si="3"/>
        <v>5</v>
      </c>
      <c r="S10" s="83">
        <f t="shared" si="3"/>
        <v>5</v>
      </c>
      <c r="T10" s="83">
        <f t="shared" si="3"/>
        <v>115</v>
      </c>
      <c r="U10" s="6">
        <f t="shared" si="2"/>
        <v>1</v>
      </c>
    </row>
    <row r="11" ht="14.25" customHeight="1">
      <c r="U11" s="47"/>
    </row>
    <row r="12" ht="14.25" customHeight="1"/>
    <row r="13" ht="14.25" customHeight="1">
      <c r="U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9" si="1">SUM(B3:S3)</f>
        <v>0</v>
      </c>
      <c r="U3" s="10">
        <f t="shared" ref="U3:U10" si="2">T3/$T$10</f>
        <v>0</v>
      </c>
      <c r="V3" s="38"/>
      <c r="W3" s="38" t="s">
        <v>116</v>
      </c>
      <c r="X3" s="48">
        <f>SUM(C10:J10)+L10+O10+P10+S10+Q10+M10</f>
        <v>143</v>
      </c>
    </row>
    <row r="4" ht="15.75" customHeight="1">
      <c r="A4" s="7" t="s">
        <v>17</v>
      </c>
      <c r="B4" s="96"/>
      <c r="C4" s="96"/>
      <c r="D4" s="8"/>
      <c r="E4" s="8"/>
      <c r="F4" s="96"/>
      <c r="G4" s="96">
        <v>4.0</v>
      </c>
      <c r="H4" s="8"/>
      <c r="I4" s="8"/>
      <c r="J4" s="96">
        <v>1.0</v>
      </c>
      <c r="K4" s="119">
        <v>1.0</v>
      </c>
      <c r="L4" s="101">
        <v>2.0</v>
      </c>
      <c r="M4" s="125">
        <v>7.0</v>
      </c>
      <c r="N4" s="96"/>
      <c r="O4" s="8"/>
      <c r="P4" s="96">
        <v>1.0</v>
      </c>
      <c r="Q4" s="119">
        <v>2.0</v>
      </c>
      <c r="R4" s="119"/>
      <c r="S4" s="24"/>
      <c r="T4" s="106">
        <f t="shared" si="1"/>
        <v>18</v>
      </c>
      <c r="U4" s="10">
        <f t="shared" si="2"/>
        <v>0.119205298</v>
      </c>
      <c r="V4" s="127">
        <v>1.0</v>
      </c>
      <c r="W4" s="38" t="s">
        <v>129</v>
      </c>
      <c r="X4" s="48">
        <f>N10</f>
        <v>1</v>
      </c>
    </row>
    <row r="5" ht="13.5" customHeight="1">
      <c r="A5" s="27" t="s">
        <v>172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125">
        <v>5.0</v>
      </c>
      <c r="N5" s="96">
        <v>1.0</v>
      </c>
      <c r="O5" s="96"/>
      <c r="P5" s="96">
        <v>17.0</v>
      </c>
      <c r="Q5" s="119">
        <v>5.0</v>
      </c>
      <c r="R5" s="119"/>
      <c r="S5" s="119">
        <v>1.0</v>
      </c>
      <c r="T5" s="106">
        <f t="shared" si="1"/>
        <v>29</v>
      </c>
      <c r="U5" s="10">
        <f t="shared" si="2"/>
        <v>0.1920529801</v>
      </c>
      <c r="V5" s="127">
        <v>4.0</v>
      </c>
      <c r="W5" s="107" t="s">
        <v>40</v>
      </c>
      <c r="X5" s="48">
        <f>B10+R10</f>
        <v>6</v>
      </c>
    </row>
    <row r="6" ht="15.0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128">
        <v>1.0</v>
      </c>
      <c r="M6" s="125">
        <v>3.0</v>
      </c>
      <c r="N6" s="96"/>
      <c r="O6" s="96"/>
      <c r="P6" s="96">
        <v>16.0</v>
      </c>
      <c r="Q6" s="119">
        <v>5.0</v>
      </c>
      <c r="R6" s="119">
        <v>2.0</v>
      </c>
      <c r="S6" s="119">
        <v>1.0</v>
      </c>
      <c r="T6" s="106">
        <f t="shared" si="1"/>
        <v>28</v>
      </c>
      <c r="U6" s="10">
        <f t="shared" si="2"/>
        <v>0.1854304636</v>
      </c>
      <c r="V6" s="127"/>
      <c r="W6" s="107" t="s">
        <v>187</v>
      </c>
      <c r="X6" s="48">
        <f>K10</f>
        <v>1</v>
      </c>
    </row>
    <row r="7" ht="12.75" customHeight="1">
      <c r="A7" s="7" t="s">
        <v>163</v>
      </c>
      <c r="B7" s="96"/>
      <c r="C7" s="8"/>
      <c r="D7" s="8"/>
      <c r="E7" s="96"/>
      <c r="F7" s="8"/>
      <c r="G7" s="96">
        <v>5.0</v>
      </c>
      <c r="H7" s="8"/>
      <c r="I7" s="8"/>
      <c r="J7" s="8"/>
      <c r="K7" s="24"/>
      <c r="L7" s="59"/>
      <c r="M7" s="125">
        <v>4.0</v>
      </c>
      <c r="N7" s="96"/>
      <c r="O7" s="96"/>
      <c r="P7" s="96">
        <v>9.0</v>
      </c>
      <c r="Q7" s="119">
        <v>6.0</v>
      </c>
      <c r="R7" s="119">
        <v>1.0</v>
      </c>
      <c r="S7" s="119">
        <v>3.0</v>
      </c>
      <c r="T7" s="106">
        <f t="shared" si="1"/>
        <v>28</v>
      </c>
      <c r="U7" s="10">
        <f t="shared" si="2"/>
        <v>0.1854304636</v>
      </c>
      <c r="V7" s="127">
        <v>1.0</v>
      </c>
      <c r="X7" s="58">
        <f>SUM(X3:X6)</f>
        <v>151</v>
      </c>
    </row>
    <row r="8" ht="14.25" customHeight="1">
      <c r="A8" s="76" t="s">
        <v>156</v>
      </c>
      <c r="B8" s="8"/>
      <c r="C8" s="8"/>
      <c r="D8" s="8"/>
      <c r="E8" s="8"/>
      <c r="F8" s="8"/>
      <c r="G8" s="96">
        <v>15.0</v>
      </c>
      <c r="H8" s="8"/>
      <c r="I8" s="8"/>
      <c r="J8" s="96"/>
      <c r="K8" s="8"/>
      <c r="L8" s="56"/>
      <c r="M8" s="96">
        <v>3.0</v>
      </c>
      <c r="N8" s="96"/>
      <c r="O8" s="96"/>
      <c r="P8" s="96">
        <v>5.0</v>
      </c>
      <c r="Q8" s="119">
        <v>4.0</v>
      </c>
      <c r="R8" s="119"/>
      <c r="S8" s="119"/>
      <c r="T8" s="106">
        <f t="shared" si="1"/>
        <v>27</v>
      </c>
      <c r="U8" s="10">
        <f t="shared" si="2"/>
        <v>0.178807947</v>
      </c>
      <c r="V8" s="127">
        <v>2.0</v>
      </c>
    </row>
    <row r="9" ht="14.25" customHeight="1">
      <c r="A9" s="76" t="s">
        <v>174</v>
      </c>
      <c r="B9" s="8"/>
      <c r="C9" s="8"/>
      <c r="D9" s="8"/>
      <c r="E9" s="8"/>
      <c r="F9" s="8"/>
      <c r="G9" s="96">
        <v>7.0</v>
      </c>
      <c r="H9" s="8"/>
      <c r="I9" s="8"/>
      <c r="J9" s="8"/>
      <c r="K9" s="8"/>
      <c r="L9" s="129">
        <v>1.0</v>
      </c>
      <c r="M9" s="8"/>
      <c r="N9" s="8"/>
      <c r="O9" s="8"/>
      <c r="P9" s="96">
        <v>4.0</v>
      </c>
      <c r="Q9" s="119">
        <v>6.0</v>
      </c>
      <c r="R9" s="119">
        <v>3.0</v>
      </c>
      <c r="S9" s="24"/>
      <c r="T9" s="106">
        <f t="shared" si="1"/>
        <v>21</v>
      </c>
      <c r="U9" s="10">
        <f t="shared" si="2"/>
        <v>0.1390728477</v>
      </c>
      <c r="V9" s="127">
        <v>2.0</v>
      </c>
      <c r="X9" s="102" t="s">
        <v>175</v>
      </c>
    </row>
    <row r="10" ht="14.25" customHeight="1">
      <c r="A10" s="4" t="s">
        <v>34</v>
      </c>
      <c r="B10" s="83">
        <f t="shared" ref="B10:T10" si="3">SUM(B3:B9)</f>
        <v>0</v>
      </c>
      <c r="C10" s="83">
        <f t="shared" si="3"/>
        <v>0</v>
      </c>
      <c r="D10" s="83">
        <f t="shared" si="3"/>
        <v>0</v>
      </c>
      <c r="E10" s="83">
        <f t="shared" si="3"/>
        <v>0</v>
      </c>
      <c r="F10" s="83">
        <f t="shared" si="3"/>
        <v>0</v>
      </c>
      <c r="G10" s="83">
        <f t="shared" si="3"/>
        <v>31</v>
      </c>
      <c r="H10" s="83">
        <f t="shared" si="3"/>
        <v>0</v>
      </c>
      <c r="I10" s="83">
        <f t="shared" si="3"/>
        <v>0</v>
      </c>
      <c r="J10" s="83">
        <f t="shared" si="3"/>
        <v>1</v>
      </c>
      <c r="K10" s="83">
        <f t="shared" si="3"/>
        <v>1</v>
      </c>
      <c r="L10" s="83">
        <f t="shared" si="3"/>
        <v>4</v>
      </c>
      <c r="M10" s="83">
        <f t="shared" si="3"/>
        <v>22</v>
      </c>
      <c r="N10" s="83">
        <f t="shared" si="3"/>
        <v>1</v>
      </c>
      <c r="O10" s="83">
        <f t="shared" si="3"/>
        <v>0</v>
      </c>
      <c r="P10" s="83">
        <f t="shared" si="3"/>
        <v>52</v>
      </c>
      <c r="Q10" s="83">
        <f t="shared" si="3"/>
        <v>28</v>
      </c>
      <c r="R10" s="83">
        <f t="shared" si="3"/>
        <v>6</v>
      </c>
      <c r="S10" s="83">
        <f t="shared" si="3"/>
        <v>5</v>
      </c>
      <c r="T10" s="83">
        <f t="shared" si="3"/>
        <v>151</v>
      </c>
      <c r="U10" s="6">
        <f t="shared" si="2"/>
        <v>1</v>
      </c>
    </row>
    <row r="11" ht="14.25" customHeight="1">
      <c r="U11" s="47"/>
    </row>
    <row r="12" ht="14.25" customHeight="1"/>
    <row r="13" ht="14.25" customHeight="1">
      <c r="U13" s="50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4" si="1">SUM(B3:S3)</f>
        <v>0</v>
      </c>
      <c r="U3" s="10">
        <f t="shared" ref="U3:U11" si="2">T3/$T$11</f>
        <v>0</v>
      </c>
      <c r="V3" s="38"/>
      <c r="W3" s="38" t="s">
        <v>116</v>
      </c>
      <c r="X3" s="48">
        <f>SUM(C11:J11)+L11+O11+P11+S11+Q11+M11</f>
        <v>96</v>
      </c>
    </row>
    <row r="4" ht="15.75" customHeight="1">
      <c r="A4" s="130" t="s">
        <v>17</v>
      </c>
      <c r="B4" s="131"/>
      <c r="C4" s="131"/>
      <c r="D4" s="132"/>
      <c r="E4" s="132"/>
      <c r="F4" s="131"/>
      <c r="G4" s="131"/>
      <c r="H4" s="132"/>
      <c r="I4" s="132"/>
      <c r="J4" s="131"/>
      <c r="K4" s="133"/>
      <c r="L4" s="134"/>
      <c r="M4" s="135"/>
      <c r="N4" s="131"/>
      <c r="O4" s="132"/>
      <c r="P4" s="131"/>
      <c r="Q4" s="133"/>
      <c r="R4" s="133"/>
      <c r="S4" s="136"/>
      <c r="T4" s="106">
        <f t="shared" si="1"/>
        <v>0</v>
      </c>
      <c r="U4" s="10">
        <f t="shared" si="2"/>
        <v>0</v>
      </c>
      <c r="V4" s="127"/>
      <c r="W4" s="38" t="s">
        <v>129</v>
      </c>
      <c r="X4" s="48">
        <f>N11</f>
        <v>3</v>
      </c>
    </row>
    <row r="5" ht="13.5" customHeight="1">
      <c r="A5" s="137" t="s">
        <v>22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125">
        <v>2.0</v>
      </c>
      <c r="N5" s="96"/>
      <c r="O5" s="96"/>
      <c r="P5" s="96">
        <v>10.0</v>
      </c>
      <c r="Q5" s="119">
        <v>6.0</v>
      </c>
      <c r="R5" s="119"/>
      <c r="S5" s="119">
        <v>1.0</v>
      </c>
      <c r="T5" s="138">
        <v>19.0</v>
      </c>
      <c r="U5" s="10">
        <f t="shared" si="2"/>
        <v>0.1759259259</v>
      </c>
      <c r="V5" s="127">
        <v>1.0</v>
      </c>
      <c r="W5" s="107" t="s">
        <v>40</v>
      </c>
      <c r="X5" s="48">
        <f>B11+R11</f>
        <v>9</v>
      </c>
    </row>
    <row r="6" ht="13.5" customHeight="1">
      <c r="A6" s="27" t="s">
        <v>172</v>
      </c>
      <c r="B6" s="96"/>
      <c r="C6" s="8"/>
      <c r="D6" s="8"/>
      <c r="E6" s="8"/>
      <c r="F6" s="8"/>
      <c r="G6" s="8"/>
      <c r="H6" s="8"/>
      <c r="I6" s="8"/>
      <c r="J6" s="8"/>
      <c r="K6" s="24"/>
      <c r="L6" s="56"/>
      <c r="M6" s="125">
        <v>1.0</v>
      </c>
      <c r="N6" s="96">
        <v>2.0</v>
      </c>
      <c r="O6" s="96"/>
      <c r="P6" s="96">
        <v>7.0</v>
      </c>
      <c r="Q6" s="119">
        <v>3.0</v>
      </c>
      <c r="R6" s="119">
        <v>3.0</v>
      </c>
      <c r="S6" s="119">
        <v>1.0</v>
      </c>
      <c r="T6" s="106">
        <f t="shared" ref="T6:T8" si="3">SUM(B6:S6)</f>
        <v>17</v>
      </c>
      <c r="U6" s="10">
        <f t="shared" si="2"/>
        <v>0.1574074074</v>
      </c>
      <c r="V6" s="127">
        <v>1.0</v>
      </c>
      <c r="W6" s="107" t="s">
        <v>187</v>
      </c>
      <c r="X6" s="48">
        <f>K11</f>
        <v>0</v>
      </c>
    </row>
    <row r="7" ht="15.0" customHeight="1">
      <c r="A7" s="7" t="s">
        <v>168</v>
      </c>
      <c r="B7" s="96"/>
      <c r="C7" s="8"/>
      <c r="D7" s="8"/>
      <c r="E7" s="8"/>
      <c r="F7" s="8"/>
      <c r="G7" s="8"/>
      <c r="H7" s="8"/>
      <c r="I7" s="8"/>
      <c r="J7" s="8"/>
      <c r="K7" s="24"/>
      <c r="L7" s="128">
        <v>1.0</v>
      </c>
      <c r="M7" s="125"/>
      <c r="N7" s="96"/>
      <c r="O7" s="96"/>
      <c r="P7" s="96">
        <v>9.0</v>
      </c>
      <c r="Q7" s="119">
        <v>3.0</v>
      </c>
      <c r="R7" s="119">
        <v>3.0</v>
      </c>
      <c r="S7" s="119">
        <v>1.0</v>
      </c>
      <c r="T7" s="106">
        <f t="shared" si="3"/>
        <v>17</v>
      </c>
      <c r="U7" s="10">
        <f t="shared" si="2"/>
        <v>0.1574074074</v>
      </c>
      <c r="V7" s="127">
        <v>2.0</v>
      </c>
      <c r="X7" s="58">
        <f>SUM(X3:X6)</f>
        <v>108</v>
      </c>
    </row>
    <row r="8" ht="12.75" customHeight="1">
      <c r="A8" s="7" t="s">
        <v>163</v>
      </c>
      <c r="B8" s="96"/>
      <c r="C8" s="8"/>
      <c r="D8" s="8"/>
      <c r="E8" s="96"/>
      <c r="F8" s="8"/>
      <c r="G8" s="96">
        <v>7.0</v>
      </c>
      <c r="H8" s="8"/>
      <c r="I8" s="8"/>
      <c r="J8" s="8"/>
      <c r="K8" s="24"/>
      <c r="L8" s="59"/>
      <c r="M8" s="125"/>
      <c r="N8" s="96">
        <v>1.0</v>
      </c>
      <c r="O8" s="96"/>
      <c r="P8" s="96">
        <v>6.0</v>
      </c>
      <c r="Q8" s="119">
        <v>3.0</v>
      </c>
      <c r="R8" s="119">
        <v>1.0</v>
      </c>
      <c r="S8" s="119"/>
      <c r="T8" s="106">
        <f t="shared" si="3"/>
        <v>18</v>
      </c>
      <c r="U8" s="10">
        <f t="shared" si="2"/>
        <v>0.1666666667</v>
      </c>
      <c r="V8" s="127">
        <v>3.0</v>
      </c>
    </row>
    <row r="9" ht="14.25" customHeight="1">
      <c r="A9" s="76" t="s">
        <v>156</v>
      </c>
      <c r="B9" s="8"/>
      <c r="C9" s="8"/>
      <c r="D9" s="8"/>
      <c r="E9" s="8"/>
      <c r="F9" s="8"/>
      <c r="G9" s="96">
        <v>13.0</v>
      </c>
      <c r="H9" s="8"/>
      <c r="I9" s="8"/>
      <c r="J9" s="96">
        <v>1.0</v>
      </c>
      <c r="K9" s="8"/>
      <c r="L9" s="56"/>
      <c r="M9" s="96">
        <v>2.0</v>
      </c>
      <c r="N9" s="96"/>
      <c r="O9" s="96"/>
      <c r="P9" s="96">
        <v>1.0</v>
      </c>
      <c r="Q9" s="119">
        <v>3.0</v>
      </c>
      <c r="R9" s="119"/>
      <c r="S9" s="119"/>
      <c r="T9" s="138">
        <v>20.0</v>
      </c>
      <c r="U9" s="10">
        <f t="shared" si="2"/>
        <v>0.1851851852</v>
      </c>
      <c r="V9" s="127">
        <v>5.0</v>
      </c>
    </row>
    <row r="10" ht="14.25" customHeight="1">
      <c r="A10" s="76" t="s">
        <v>174</v>
      </c>
      <c r="B10" s="8"/>
      <c r="C10" s="8"/>
      <c r="D10" s="8"/>
      <c r="E10" s="8"/>
      <c r="F10" s="8"/>
      <c r="G10" s="96">
        <v>10.0</v>
      </c>
      <c r="H10" s="8"/>
      <c r="I10" s="8"/>
      <c r="J10" s="8"/>
      <c r="K10" s="8"/>
      <c r="L10" s="129"/>
      <c r="M10" s="8"/>
      <c r="N10" s="8"/>
      <c r="O10" s="8"/>
      <c r="P10" s="96">
        <v>2.0</v>
      </c>
      <c r="Q10" s="119">
        <v>3.0</v>
      </c>
      <c r="R10" s="119">
        <v>2.0</v>
      </c>
      <c r="S10" s="24"/>
      <c r="T10" s="106">
        <f>SUM(B10:S10)</f>
        <v>17</v>
      </c>
      <c r="U10" s="10">
        <f t="shared" si="2"/>
        <v>0.1574074074</v>
      </c>
      <c r="V10" s="127">
        <v>3.0</v>
      </c>
      <c r="X10" s="102" t="s">
        <v>175</v>
      </c>
    </row>
    <row r="11" ht="14.25" customHeight="1">
      <c r="A11" s="4" t="s">
        <v>34</v>
      </c>
      <c r="B11" s="83">
        <f t="shared" ref="B11:T11" si="4">SUM(B3:B10)</f>
        <v>0</v>
      </c>
      <c r="C11" s="83">
        <f t="shared" si="4"/>
        <v>0</v>
      </c>
      <c r="D11" s="83">
        <f t="shared" si="4"/>
        <v>0</v>
      </c>
      <c r="E11" s="83">
        <f t="shared" si="4"/>
        <v>0</v>
      </c>
      <c r="F11" s="83">
        <f t="shared" si="4"/>
        <v>0</v>
      </c>
      <c r="G11" s="83">
        <f t="shared" si="4"/>
        <v>30</v>
      </c>
      <c r="H11" s="83">
        <f t="shared" si="4"/>
        <v>0</v>
      </c>
      <c r="I11" s="83">
        <f t="shared" si="4"/>
        <v>0</v>
      </c>
      <c r="J11" s="83">
        <f t="shared" si="4"/>
        <v>1</v>
      </c>
      <c r="K11" s="83">
        <f t="shared" si="4"/>
        <v>0</v>
      </c>
      <c r="L11" s="83">
        <f t="shared" si="4"/>
        <v>1</v>
      </c>
      <c r="M11" s="83">
        <f t="shared" si="4"/>
        <v>5</v>
      </c>
      <c r="N11" s="83">
        <f t="shared" si="4"/>
        <v>3</v>
      </c>
      <c r="O11" s="83">
        <f t="shared" si="4"/>
        <v>0</v>
      </c>
      <c r="P11" s="83">
        <f t="shared" si="4"/>
        <v>35</v>
      </c>
      <c r="Q11" s="83">
        <f t="shared" si="4"/>
        <v>21</v>
      </c>
      <c r="R11" s="83">
        <f t="shared" si="4"/>
        <v>9</v>
      </c>
      <c r="S11" s="83">
        <f t="shared" si="4"/>
        <v>3</v>
      </c>
      <c r="T11" s="83">
        <f t="shared" si="4"/>
        <v>108</v>
      </c>
      <c r="U11" s="6">
        <f t="shared" si="2"/>
        <v>1</v>
      </c>
    </row>
    <row r="12" ht="14.25" customHeight="1">
      <c r="U12" s="47"/>
    </row>
    <row r="13" ht="14.25" customHeight="1"/>
    <row r="14" ht="14.25" customHeight="1">
      <c r="U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>
      <c r="A17" s="4" t="s">
        <v>35</v>
      </c>
      <c r="B17" s="4" t="s">
        <v>38</v>
      </c>
      <c r="C17" s="4" t="s">
        <v>39</v>
      </c>
      <c r="D17" s="15" t="s">
        <v>40</v>
      </c>
      <c r="E17" s="4" t="s">
        <v>41</v>
      </c>
      <c r="F17" s="15" t="s">
        <v>99</v>
      </c>
      <c r="G17" s="15" t="s">
        <v>43</v>
      </c>
      <c r="H17" s="15" t="s">
        <v>44</v>
      </c>
      <c r="I17" s="15" t="s">
        <v>45</v>
      </c>
      <c r="J17" s="15" t="s">
        <v>46</v>
      </c>
      <c r="K17" s="15" t="s">
        <v>117</v>
      </c>
      <c r="L17" s="15" t="s">
        <v>145</v>
      </c>
      <c r="M17" s="15" t="s">
        <v>146</v>
      </c>
      <c r="N17" s="4" t="s">
        <v>147</v>
      </c>
      <c r="O17" s="66" t="s">
        <v>148</v>
      </c>
      <c r="P17" s="66" t="s">
        <v>149</v>
      </c>
      <c r="Q17" s="66"/>
      <c r="R17" s="66"/>
      <c r="S17" s="66"/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  <c r="AA17" s="66"/>
    </row>
    <row r="18" ht="14.25" customHeight="1">
      <c r="A18" s="16" t="s">
        <v>14</v>
      </c>
      <c r="B18" s="17">
        <f t="shared" ref="B18:P18" si="5">B47</f>
        <v>3</v>
      </c>
      <c r="C18" s="17">
        <f t="shared" si="5"/>
        <v>0</v>
      </c>
      <c r="D18" s="25">
        <f t="shared" si="5"/>
        <v>0</v>
      </c>
      <c r="E18" s="17">
        <f t="shared" si="5"/>
        <v>1</v>
      </c>
      <c r="F18" s="17">
        <f t="shared" si="5"/>
        <v>0</v>
      </c>
      <c r="G18" s="25">
        <f t="shared" si="5"/>
        <v>0</v>
      </c>
      <c r="H18" s="25">
        <f t="shared" si="5"/>
        <v>1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17">
        <f t="shared" si="5"/>
        <v>0</v>
      </c>
      <c r="M18" s="17">
        <f t="shared" si="5"/>
        <v>0</v>
      </c>
      <c r="N18" s="17">
        <f t="shared" si="5"/>
        <v>0</v>
      </c>
      <c r="O18" s="17">
        <f t="shared" si="5"/>
        <v>0</v>
      </c>
      <c r="P18" s="17">
        <f t="shared" si="5"/>
        <v>0</v>
      </c>
      <c r="Q18" s="17"/>
      <c r="R18" s="17"/>
      <c r="S18" s="17"/>
      <c r="T18" s="17">
        <f t="shared" ref="T18:AA18" si="6">T47</f>
        <v>0</v>
      </c>
      <c r="U18" s="17">
        <f t="shared" si="6"/>
        <v>0</v>
      </c>
      <c r="V18" s="17" t="str">
        <f t="shared" si="6"/>
        <v/>
      </c>
      <c r="W18" s="17">
        <f t="shared" si="6"/>
        <v>0</v>
      </c>
      <c r="X18" s="17">
        <f t="shared" si="6"/>
        <v>0</v>
      </c>
      <c r="Y18" s="17">
        <f t="shared" si="6"/>
        <v>0</v>
      </c>
      <c r="Z18" s="17">
        <f t="shared" si="6"/>
        <v>0</v>
      </c>
      <c r="AA18" s="17">
        <f t="shared" si="6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51</v>
      </c>
      <c r="B25" s="99"/>
      <c r="C25" s="99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54</v>
      </c>
      <c r="B28" s="99">
        <v>1.0</v>
      </c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62</v>
      </c>
      <c r="B37" s="99"/>
      <c r="C37" s="99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63</v>
      </c>
      <c r="B38" s="99"/>
      <c r="C38" s="21"/>
      <c r="D38" s="21"/>
      <c r="E38" s="99"/>
      <c r="F38" s="21"/>
      <c r="G38" s="21"/>
      <c r="H38" s="99">
        <v>1.0</v>
      </c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64</v>
      </c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66</v>
      </c>
      <c r="B42" s="34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67</v>
      </c>
      <c r="B43" s="99">
        <v>1.0</v>
      </c>
      <c r="C43" s="21"/>
      <c r="D43" s="21"/>
      <c r="E43" s="99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9"/>
      <c r="W43" s="103"/>
      <c r="X43" s="72"/>
      <c r="Y43" s="72"/>
      <c r="Z43" s="72"/>
      <c r="AA43" s="72"/>
    </row>
    <row r="44" ht="14.25" customHeight="1">
      <c r="A44" s="21" t="s">
        <v>68</v>
      </c>
      <c r="B44" s="21"/>
      <c r="C44" s="21"/>
      <c r="D44" s="21"/>
      <c r="E44" s="99">
        <v>1.0</v>
      </c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69</v>
      </c>
      <c r="B45" s="99">
        <v>1.0</v>
      </c>
      <c r="C45" s="21"/>
      <c r="D45" s="21"/>
      <c r="E45" s="99"/>
      <c r="F45" s="99"/>
      <c r="G45" s="99"/>
      <c r="H45" s="21"/>
      <c r="I45" s="21"/>
      <c r="J45" s="21"/>
      <c r="K45" s="99"/>
      <c r="L45" s="16"/>
      <c r="M45" s="16"/>
      <c r="N45" s="104"/>
      <c r="O45" s="101"/>
      <c r="P45" s="57"/>
      <c r="Q45" s="101"/>
      <c r="R45" s="101"/>
      <c r="S45" s="101"/>
      <c r="T45" s="101"/>
      <c r="U45" s="71"/>
      <c r="V45" s="109"/>
      <c r="W45" s="103"/>
      <c r="X45" s="72"/>
      <c r="Y45" s="72"/>
      <c r="Z45" s="72"/>
      <c r="AA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4" t="s">
        <v>14</v>
      </c>
      <c r="B47" s="4">
        <f t="shared" ref="B47:P47" si="7">SUM(B20:B46)</f>
        <v>3</v>
      </c>
      <c r="C47" s="4">
        <f t="shared" si="7"/>
        <v>0</v>
      </c>
      <c r="D47" s="4">
        <f t="shared" si="7"/>
        <v>0</v>
      </c>
      <c r="E47" s="4">
        <f t="shared" si="7"/>
        <v>1</v>
      </c>
      <c r="F47" s="4">
        <f t="shared" si="7"/>
        <v>0</v>
      </c>
      <c r="G47" s="4">
        <f t="shared" si="7"/>
        <v>0</v>
      </c>
      <c r="H47" s="4">
        <f t="shared" si="7"/>
        <v>1</v>
      </c>
      <c r="I47" s="4">
        <f t="shared" si="7"/>
        <v>0</v>
      </c>
      <c r="J47" s="4">
        <f t="shared" si="7"/>
        <v>0</v>
      </c>
      <c r="K47" s="4">
        <f t="shared" si="7"/>
        <v>0</v>
      </c>
      <c r="L47" s="4">
        <f t="shared" si="7"/>
        <v>0</v>
      </c>
      <c r="M47" s="4">
        <f t="shared" si="7"/>
        <v>0</v>
      </c>
      <c r="N47" s="4">
        <f t="shared" si="7"/>
        <v>0</v>
      </c>
      <c r="O47" s="4">
        <f t="shared" si="7"/>
        <v>0</v>
      </c>
      <c r="P47" s="4">
        <f t="shared" si="7"/>
        <v>0</v>
      </c>
      <c r="Q47" s="4"/>
      <c r="R47" s="4"/>
      <c r="S47" s="4"/>
      <c r="T47" s="4">
        <f t="shared" ref="T47:U47" si="8">SUM(T20:T46)</f>
        <v>0</v>
      </c>
      <c r="U47" s="23">
        <f t="shared" si="8"/>
        <v>0</v>
      </c>
      <c r="V47" s="23"/>
      <c r="W47" s="23">
        <f t="shared" ref="W47:AA47" si="9">SUM(W20:W46)</f>
        <v>0</v>
      </c>
      <c r="X47" s="23">
        <f t="shared" si="9"/>
        <v>0</v>
      </c>
      <c r="Y47" s="23">
        <f t="shared" si="9"/>
        <v>0</v>
      </c>
      <c r="Z47" s="23">
        <f t="shared" si="9"/>
        <v>0</v>
      </c>
      <c r="AA47" s="23">
        <f t="shared" si="9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AB48" s="13">
        <f>SUM(B47:AA47)</f>
        <v>5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U1"/>
    <mergeCell ref="A19:AA19"/>
  </mergeCells>
  <printOptions/>
  <pageMargins bottom="0.787401575" footer="0.0" header="0.0" left="0.511811024" right="0.511811024" top="0.7874015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10" si="1">SUM(B3:S3)</f>
        <v>0</v>
      </c>
      <c r="U3" s="10">
        <f t="shared" ref="U3:U11" si="2">T3/$T$11</f>
        <v>0</v>
      </c>
      <c r="V3" s="38"/>
      <c r="W3" s="38" t="s">
        <v>116</v>
      </c>
      <c r="X3" s="48">
        <f>SUM(C11:J11)+L11+O11+P11+S11+Q11+M11</f>
        <v>110</v>
      </c>
    </row>
    <row r="4" ht="15.75" customHeight="1">
      <c r="A4" s="130" t="s">
        <v>17</v>
      </c>
      <c r="B4" s="131"/>
      <c r="C4" s="131"/>
      <c r="D4" s="132"/>
      <c r="E4" s="132"/>
      <c r="F4" s="131"/>
      <c r="G4" s="131"/>
      <c r="H4" s="132"/>
      <c r="I4" s="132"/>
      <c r="J4" s="131"/>
      <c r="K4" s="133"/>
      <c r="L4" s="134"/>
      <c r="M4" s="135"/>
      <c r="N4" s="131"/>
      <c r="O4" s="132"/>
      <c r="P4" s="131"/>
      <c r="Q4" s="133"/>
      <c r="R4" s="133"/>
      <c r="S4" s="136"/>
      <c r="T4" s="106">
        <f t="shared" si="1"/>
        <v>0</v>
      </c>
      <c r="U4" s="10">
        <f t="shared" si="2"/>
        <v>0</v>
      </c>
      <c r="V4" s="127"/>
      <c r="W4" s="38" t="s">
        <v>129</v>
      </c>
      <c r="X4" s="48">
        <f>N11</f>
        <v>0</v>
      </c>
    </row>
    <row r="5" ht="13.5" customHeight="1">
      <c r="A5" s="137" t="s">
        <v>22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125"/>
      <c r="N5" s="96"/>
      <c r="O5" s="96"/>
      <c r="P5" s="96">
        <v>10.0</v>
      </c>
      <c r="Q5" s="119">
        <v>9.0</v>
      </c>
      <c r="R5" s="119"/>
      <c r="S5" s="119"/>
      <c r="T5" s="106">
        <f t="shared" si="1"/>
        <v>19</v>
      </c>
      <c r="U5" s="10">
        <f t="shared" si="2"/>
        <v>0.1596638655</v>
      </c>
      <c r="V5" s="127"/>
      <c r="W5" s="107" t="s">
        <v>40</v>
      </c>
      <c r="X5" s="48">
        <f>B11+R11</f>
        <v>9</v>
      </c>
    </row>
    <row r="6" ht="13.5" customHeight="1">
      <c r="A6" s="27" t="s">
        <v>172</v>
      </c>
      <c r="B6" s="96"/>
      <c r="C6" s="8"/>
      <c r="D6" s="8"/>
      <c r="E6" s="8"/>
      <c r="F6" s="8"/>
      <c r="G6" s="8"/>
      <c r="H6" s="8"/>
      <c r="I6" s="8"/>
      <c r="J6" s="8"/>
      <c r="K6" s="24"/>
      <c r="L6" s="56"/>
      <c r="M6" s="125">
        <v>2.0</v>
      </c>
      <c r="N6" s="96"/>
      <c r="O6" s="96"/>
      <c r="P6" s="96">
        <v>6.0</v>
      </c>
      <c r="Q6" s="119">
        <v>6.0</v>
      </c>
      <c r="R6" s="119">
        <v>6.0</v>
      </c>
      <c r="S6" s="119"/>
      <c r="T6" s="106">
        <f t="shared" si="1"/>
        <v>20</v>
      </c>
      <c r="U6" s="10">
        <f t="shared" si="2"/>
        <v>0.1680672269</v>
      </c>
      <c r="V6" s="127">
        <v>4.0</v>
      </c>
      <c r="W6" s="107" t="s">
        <v>187</v>
      </c>
      <c r="X6" s="48">
        <f>K11</f>
        <v>0</v>
      </c>
    </row>
    <row r="7" ht="13.5" customHeight="1">
      <c r="A7" s="7" t="s">
        <v>168</v>
      </c>
      <c r="B7" s="96"/>
      <c r="C7" s="8"/>
      <c r="D7" s="8"/>
      <c r="E7" s="8"/>
      <c r="F7" s="8"/>
      <c r="G7" s="8"/>
      <c r="H7" s="8"/>
      <c r="I7" s="8"/>
      <c r="J7" s="8"/>
      <c r="K7" s="24"/>
      <c r="L7" s="128"/>
      <c r="M7" s="125">
        <v>1.0</v>
      </c>
      <c r="N7" s="96"/>
      <c r="O7" s="96"/>
      <c r="P7" s="96">
        <v>8.0</v>
      </c>
      <c r="Q7" s="119">
        <v>9.0</v>
      </c>
      <c r="R7" s="119">
        <v>2.0</v>
      </c>
      <c r="S7" s="119"/>
      <c r="T7" s="106">
        <f t="shared" si="1"/>
        <v>20</v>
      </c>
      <c r="U7" s="10">
        <f t="shared" si="2"/>
        <v>0.1680672269</v>
      </c>
      <c r="V7" s="127">
        <v>2.0</v>
      </c>
      <c r="X7" s="58">
        <f>SUM(X3:X6)</f>
        <v>119</v>
      </c>
    </row>
    <row r="8" ht="12.75" customHeight="1">
      <c r="A8" s="7" t="s">
        <v>163</v>
      </c>
      <c r="B8" s="96"/>
      <c r="C8" s="8"/>
      <c r="D8" s="8"/>
      <c r="E8" s="96"/>
      <c r="F8" s="8"/>
      <c r="G8" s="96">
        <v>6.0</v>
      </c>
      <c r="H8" s="8"/>
      <c r="I8" s="8"/>
      <c r="J8" s="8"/>
      <c r="K8" s="24"/>
      <c r="L8" s="59"/>
      <c r="M8" s="125">
        <v>1.0</v>
      </c>
      <c r="N8" s="96"/>
      <c r="O8" s="96"/>
      <c r="P8" s="96">
        <v>2.0</v>
      </c>
      <c r="Q8" s="119">
        <v>8.0</v>
      </c>
      <c r="R8" s="119">
        <v>1.0</v>
      </c>
      <c r="S8" s="119">
        <v>2.0</v>
      </c>
      <c r="T8" s="106">
        <f t="shared" si="1"/>
        <v>20</v>
      </c>
      <c r="U8" s="10">
        <f t="shared" si="2"/>
        <v>0.1680672269</v>
      </c>
      <c r="V8" s="127">
        <v>7.0</v>
      </c>
    </row>
    <row r="9" ht="14.25" customHeight="1">
      <c r="A9" s="76" t="s">
        <v>156</v>
      </c>
      <c r="B9" s="8"/>
      <c r="C9" s="8"/>
      <c r="D9" s="8"/>
      <c r="E9" s="8"/>
      <c r="F9" s="8"/>
      <c r="G9" s="96">
        <v>9.0</v>
      </c>
      <c r="H9" s="8"/>
      <c r="I9" s="8"/>
      <c r="J9" s="96"/>
      <c r="K9" s="8"/>
      <c r="L9" s="56"/>
      <c r="M9" s="96"/>
      <c r="N9" s="96"/>
      <c r="O9" s="96"/>
      <c r="P9" s="96">
        <v>5.0</v>
      </c>
      <c r="Q9" s="119">
        <v>6.0</v>
      </c>
      <c r="R9" s="119"/>
      <c r="S9" s="119"/>
      <c r="T9" s="106">
        <f t="shared" si="1"/>
        <v>20</v>
      </c>
      <c r="U9" s="10">
        <f t="shared" si="2"/>
        <v>0.1680672269</v>
      </c>
      <c r="V9" s="127">
        <v>2.0</v>
      </c>
    </row>
    <row r="10" ht="14.25" customHeight="1">
      <c r="A10" s="76" t="s">
        <v>174</v>
      </c>
      <c r="B10" s="8"/>
      <c r="C10" s="8"/>
      <c r="D10" s="8"/>
      <c r="E10" s="8"/>
      <c r="F10" s="8"/>
      <c r="G10" s="96">
        <v>6.0</v>
      </c>
      <c r="H10" s="8"/>
      <c r="I10" s="8"/>
      <c r="J10" s="8"/>
      <c r="K10" s="8"/>
      <c r="L10" s="129"/>
      <c r="M10" s="8"/>
      <c r="N10" s="8"/>
      <c r="O10" s="8"/>
      <c r="P10" s="96">
        <v>7.0</v>
      </c>
      <c r="Q10" s="119">
        <v>6.0</v>
      </c>
      <c r="R10" s="119"/>
      <c r="S10" s="119">
        <v>1.0</v>
      </c>
      <c r="T10" s="106">
        <f t="shared" si="1"/>
        <v>20</v>
      </c>
      <c r="U10" s="10">
        <f t="shared" si="2"/>
        <v>0.1680672269</v>
      </c>
      <c r="V10" s="127">
        <v>6.0</v>
      </c>
      <c r="X10" s="102" t="s">
        <v>175</v>
      </c>
    </row>
    <row r="11" ht="14.25" customHeight="1">
      <c r="A11" s="4" t="s">
        <v>34</v>
      </c>
      <c r="B11" s="83">
        <f t="shared" ref="B11:T11" si="3">SUM(B3:B10)</f>
        <v>0</v>
      </c>
      <c r="C11" s="83">
        <f t="shared" si="3"/>
        <v>0</v>
      </c>
      <c r="D11" s="83">
        <f t="shared" si="3"/>
        <v>0</v>
      </c>
      <c r="E11" s="83">
        <f t="shared" si="3"/>
        <v>0</v>
      </c>
      <c r="F11" s="83">
        <f t="shared" si="3"/>
        <v>0</v>
      </c>
      <c r="G11" s="83">
        <f t="shared" si="3"/>
        <v>21</v>
      </c>
      <c r="H11" s="83">
        <f t="shared" si="3"/>
        <v>0</v>
      </c>
      <c r="I11" s="83">
        <f t="shared" si="3"/>
        <v>0</v>
      </c>
      <c r="J11" s="83">
        <f t="shared" si="3"/>
        <v>0</v>
      </c>
      <c r="K11" s="83">
        <f t="shared" si="3"/>
        <v>0</v>
      </c>
      <c r="L11" s="83">
        <f t="shared" si="3"/>
        <v>0</v>
      </c>
      <c r="M11" s="83">
        <f t="shared" si="3"/>
        <v>4</v>
      </c>
      <c r="N11" s="83">
        <f t="shared" si="3"/>
        <v>0</v>
      </c>
      <c r="O11" s="83">
        <f t="shared" si="3"/>
        <v>0</v>
      </c>
      <c r="P11" s="83">
        <f t="shared" si="3"/>
        <v>38</v>
      </c>
      <c r="Q11" s="83">
        <f t="shared" si="3"/>
        <v>44</v>
      </c>
      <c r="R11" s="83">
        <f t="shared" si="3"/>
        <v>9</v>
      </c>
      <c r="S11" s="83">
        <f t="shared" si="3"/>
        <v>3</v>
      </c>
      <c r="T11" s="83">
        <f t="shared" si="3"/>
        <v>119</v>
      </c>
      <c r="U11" s="6">
        <f t="shared" si="2"/>
        <v>1</v>
      </c>
    </row>
    <row r="12" ht="14.25" customHeight="1">
      <c r="U12" s="47"/>
    </row>
    <row r="13" ht="14.25" customHeight="1"/>
    <row r="14" ht="14.25" customHeight="1">
      <c r="U14" s="50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>
      <c r="A17" s="4" t="s">
        <v>35</v>
      </c>
      <c r="B17" s="4" t="s">
        <v>38</v>
      </c>
      <c r="C17" s="4" t="s">
        <v>39</v>
      </c>
      <c r="D17" s="15" t="s">
        <v>40</v>
      </c>
      <c r="E17" s="4" t="s">
        <v>41</v>
      </c>
      <c r="F17" s="15" t="s">
        <v>99</v>
      </c>
      <c r="G17" s="15" t="s">
        <v>43</v>
      </c>
      <c r="H17" s="15" t="s">
        <v>44</v>
      </c>
      <c r="I17" s="15" t="s">
        <v>45</v>
      </c>
      <c r="J17" s="15" t="s">
        <v>46</v>
      </c>
      <c r="K17" s="15" t="s">
        <v>117</v>
      </c>
      <c r="L17" s="15" t="s">
        <v>145</v>
      </c>
      <c r="M17" s="15" t="s">
        <v>146</v>
      </c>
      <c r="N17" s="4" t="s">
        <v>147</v>
      </c>
      <c r="O17" s="66" t="s">
        <v>148</v>
      </c>
      <c r="P17" s="66" t="s">
        <v>149</v>
      </c>
      <c r="Q17" s="66"/>
      <c r="R17" s="66"/>
      <c r="S17" s="66"/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  <c r="AA17" s="66"/>
    </row>
    <row r="18" ht="14.25" customHeight="1">
      <c r="A18" s="16" t="s">
        <v>14</v>
      </c>
      <c r="B18" s="17">
        <f t="shared" ref="B18:P18" si="4">B47</f>
        <v>3</v>
      </c>
      <c r="C18" s="17">
        <f t="shared" si="4"/>
        <v>0</v>
      </c>
      <c r="D18" s="25">
        <f t="shared" si="4"/>
        <v>0</v>
      </c>
      <c r="E18" s="17">
        <f t="shared" si="4"/>
        <v>1</v>
      </c>
      <c r="F18" s="17">
        <f t="shared" si="4"/>
        <v>0</v>
      </c>
      <c r="G18" s="25">
        <f t="shared" si="4"/>
        <v>0</v>
      </c>
      <c r="H18" s="25">
        <f t="shared" si="4"/>
        <v>1</v>
      </c>
      <c r="I18" s="25">
        <f t="shared" si="4"/>
        <v>0</v>
      </c>
      <c r="J18" s="25">
        <f t="shared" si="4"/>
        <v>0</v>
      </c>
      <c r="K18" s="25">
        <f t="shared" si="4"/>
        <v>0</v>
      </c>
      <c r="L18" s="17">
        <f t="shared" si="4"/>
        <v>0</v>
      </c>
      <c r="M18" s="17">
        <f t="shared" si="4"/>
        <v>0</v>
      </c>
      <c r="N18" s="17">
        <f t="shared" si="4"/>
        <v>0</v>
      </c>
      <c r="O18" s="17">
        <f t="shared" si="4"/>
        <v>0</v>
      </c>
      <c r="P18" s="17">
        <f t="shared" si="4"/>
        <v>0</v>
      </c>
      <c r="Q18" s="17"/>
      <c r="R18" s="17"/>
      <c r="S18" s="17"/>
      <c r="T18" s="17">
        <f t="shared" ref="T18:AA18" si="5">T47</f>
        <v>0</v>
      </c>
      <c r="U18" s="17">
        <f t="shared" si="5"/>
        <v>0</v>
      </c>
      <c r="V18" s="17" t="str">
        <f t="shared" si="5"/>
        <v/>
      </c>
      <c r="W18" s="17">
        <f t="shared" si="5"/>
        <v>0</v>
      </c>
      <c r="X18" s="17">
        <f t="shared" si="5"/>
        <v>0</v>
      </c>
      <c r="Y18" s="17">
        <f t="shared" si="5"/>
        <v>0</v>
      </c>
      <c r="Z18" s="17">
        <f t="shared" si="5"/>
        <v>0</v>
      </c>
      <c r="AA18" s="17">
        <f t="shared" si="5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51</v>
      </c>
      <c r="B25" s="99"/>
      <c r="C25" s="99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54</v>
      </c>
      <c r="B28" s="99">
        <v>1.0</v>
      </c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62</v>
      </c>
      <c r="B37" s="99"/>
      <c r="C37" s="99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63</v>
      </c>
      <c r="B38" s="99"/>
      <c r="C38" s="21"/>
      <c r="D38" s="21"/>
      <c r="E38" s="99"/>
      <c r="F38" s="21"/>
      <c r="G38" s="21"/>
      <c r="H38" s="99">
        <v>1.0</v>
      </c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64</v>
      </c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66</v>
      </c>
      <c r="B42" s="34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67</v>
      </c>
      <c r="B43" s="99">
        <v>1.0</v>
      </c>
      <c r="C43" s="21"/>
      <c r="D43" s="21"/>
      <c r="E43" s="99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9"/>
      <c r="W43" s="103"/>
      <c r="X43" s="72"/>
      <c r="Y43" s="72"/>
      <c r="Z43" s="72"/>
      <c r="AA43" s="72"/>
    </row>
    <row r="44" ht="14.25" customHeight="1">
      <c r="A44" s="21" t="s">
        <v>68</v>
      </c>
      <c r="B44" s="21"/>
      <c r="C44" s="21"/>
      <c r="D44" s="21"/>
      <c r="E44" s="99">
        <v>1.0</v>
      </c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69</v>
      </c>
      <c r="B45" s="99">
        <v>1.0</v>
      </c>
      <c r="C45" s="21"/>
      <c r="D45" s="21"/>
      <c r="E45" s="99"/>
      <c r="F45" s="99"/>
      <c r="G45" s="99"/>
      <c r="H45" s="21"/>
      <c r="I45" s="21"/>
      <c r="J45" s="21"/>
      <c r="K45" s="99"/>
      <c r="L45" s="16"/>
      <c r="M45" s="16"/>
      <c r="N45" s="104"/>
      <c r="O45" s="101"/>
      <c r="P45" s="57"/>
      <c r="Q45" s="101"/>
      <c r="R45" s="101"/>
      <c r="S45" s="101"/>
      <c r="T45" s="101"/>
      <c r="U45" s="71"/>
      <c r="V45" s="109"/>
      <c r="W45" s="103"/>
      <c r="X45" s="72"/>
      <c r="Y45" s="72"/>
      <c r="Z45" s="72"/>
      <c r="AA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4" t="s">
        <v>14</v>
      </c>
      <c r="B47" s="4">
        <f t="shared" ref="B47:P47" si="6">SUM(B20:B46)</f>
        <v>3</v>
      </c>
      <c r="C47" s="4">
        <f t="shared" si="6"/>
        <v>0</v>
      </c>
      <c r="D47" s="4">
        <f t="shared" si="6"/>
        <v>0</v>
      </c>
      <c r="E47" s="4">
        <f t="shared" si="6"/>
        <v>1</v>
      </c>
      <c r="F47" s="4">
        <f t="shared" si="6"/>
        <v>0</v>
      </c>
      <c r="G47" s="4">
        <f t="shared" si="6"/>
        <v>0</v>
      </c>
      <c r="H47" s="4">
        <f t="shared" si="6"/>
        <v>1</v>
      </c>
      <c r="I47" s="4">
        <f t="shared" si="6"/>
        <v>0</v>
      </c>
      <c r="J47" s="4">
        <f t="shared" si="6"/>
        <v>0</v>
      </c>
      <c r="K47" s="4">
        <f t="shared" si="6"/>
        <v>0</v>
      </c>
      <c r="L47" s="4">
        <f t="shared" si="6"/>
        <v>0</v>
      </c>
      <c r="M47" s="4">
        <f t="shared" si="6"/>
        <v>0</v>
      </c>
      <c r="N47" s="4">
        <f t="shared" si="6"/>
        <v>0</v>
      </c>
      <c r="O47" s="4">
        <f t="shared" si="6"/>
        <v>0</v>
      </c>
      <c r="P47" s="4">
        <f t="shared" si="6"/>
        <v>0</v>
      </c>
      <c r="Q47" s="4"/>
      <c r="R47" s="4"/>
      <c r="S47" s="4"/>
      <c r="T47" s="4">
        <f t="shared" ref="T47:U47" si="7">SUM(T20:T46)</f>
        <v>0</v>
      </c>
      <c r="U47" s="23">
        <f t="shared" si="7"/>
        <v>0</v>
      </c>
      <c r="V47" s="23"/>
      <c r="W47" s="23">
        <f t="shared" ref="W47:AA47" si="8">SUM(W20:W46)</f>
        <v>0</v>
      </c>
      <c r="X47" s="23">
        <f t="shared" si="8"/>
        <v>0</v>
      </c>
      <c r="Y47" s="23">
        <f t="shared" si="8"/>
        <v>0</v>
      </c>
      <c r="Z47" s="23">
        <f t="shared" si="8"/>
        <v>0</v>
      </c>
      <c r="AA47" s="23">
        <f t="shared" si="8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AB48" s="13">
        <f>SUM(B47:AA47)</f>
        <v>5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U1"/>
    <mergeCell ref="A19:AA19"/>
  </mergeCells>
  <printOptions/>
  <pageMargins bottom="0.787401575" footer="0.0" header="0.0" left="0.511811024" right="0.511811024" top="0.7874015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12"/>
      <c r="R3" s="112"/>
      <c r="S3" s="112"/>
      <c r="T3" s="106">
        <f t="shared" ref="T3:T11" si="1">SUM(B3:S3)</f>
        <v>0</v>
      </c>
      <c r="U3" s="10">
        <f t="shared" ref="U3:U12" si="2">T3/$T$12</f>
        <v>0</v>
      </c>
      <c r="V3" s="38"/>
      <c r="W3" s="38" t="s">
        <v>116</v>
      </c>
      <c r="X3" s="48">
        <f>SUM(C12:J12)+L12+O12+P12+S12+Q12+M12</f>
        <v>118</v>
      </c>
    </row>
    <row r="4" ht="15.75" customHeight="1">
      <c r="A4" s="130" t="s">
        <v>17</v>
      </c>
      <c r="B4" s="131"/>
      <c r="C4" s="131"/>
      <c r="D4" s="132"/>
      <c r="E4" s="132"/>
      <c r="F4" s="131"/>
      <c r="G4" s="131"/>
      <c r="H4" s="132"/>
      <c r="I4" s="132"/>
      <c r="J4" s="131"/>
      <c r="K4" s="133"/>
      <c r="L4" s="134"/>
      <c r="M4" s="135"/>
      <c r="N4" s="131"/>
      <c r="O4" s="132"/>
      <c r="P4" s="131"/>
      <c r="Q4" s="133"/>
      <c r="R4" s="133"/>
      <c r="S4" s="136"/>
      <c r="T4" s="106">
        <f t="shared" si="1"/>
        <v>0</v>
      </c>
      <c r="U4" s="10">
        <f t="shared" si="2"/>
        <v>0</v>
      </c>
      <c r="V4" s="127"/>
      <c r="W4" s="38" t="s">
        <v>129</v>
      </c>
      <c r="X4" s="48">
        <f>N12</f>
        <v>0</v>
      </c>
    </row>
    <row r="5" ht="13.5" customHeight="1">
      <c r="A5" s="137" t="s">
        <v>22</v>
      </c>
      <c r="B5" s="96"/>
      <c r="C5" s="8"/>
      <c r="D5" s="8"/>
      <c r="E5" s="8"/>
      <c r="F5" s="8"/>
      <c r="G5" s="8"/>
      <c r="H5" s="8"/>
      <c r="I5" s="8"/>
      <c r="J5" s="8"/>
      <c r="K5" s="24"/>
      <c r="L5" s="56"/>
      <c r="M5" s="125">
        <v>5.0</v>
      </c>
      <c r="N5" s="96"/>
      <c r="O5" s="96"/>
      <c r="P5" s="96">
        <v>2.0</v>
      </c>
      <c r="Q5" s="119">
        <v>3.0</v>
      </c>
      <c r="R5" s="119"/>
      <c r="S5" s="119"/>
      <c r="T5" s="106">
        <f t="shared" si="1"/>
        <v>10</v>
      </c>
      <c r="U5" s="10">
        <f t="shared" si="2"/>
        <v>0.07518796992</v>
      </c>
      <c r="V5" s="127">
        <v>2.0</v>
      </c>
      <c r="W5" s="107" t="s">
        <v>40</v>
      </c>
      <c r="X5" s="48">
        <f>B12+R12</f>
        <v>15</v>
      </c>
    </row>
    <row r="6" ht="13.5" customHeight="1">
      <c r="A6" s="27" t="s">
        <v>172</v>
      </c>
      <c r="B6" s="96"/>
      <c r="C6" s="8"/>
      <c r="D6" s="8"/>
      <c r="E6" s="8"/>
      <c r="F6" s="8"/>
      <c r="G6" s="96">
        <v>2.0</v>
      </c>
      <c r="H6" s="8"/>
      <c r="I6" s="8"/>
      <c r="J6" s="8"/>
      <c r="K6" s="24"/>
      <c r="L6" s="56"/>
      <c r="M6" s="125">
        <v>5.0</v>
      </c>
      <c r="N6" s="96"/>
      <c r="O6" s="96"/>
      <c r="P6" s="96">
        <v>7.0</v>
      </c>
      <c r="Q6" s="119">
        <v>2.0</v>
      </c>
      <c r="R6" s="119">
        <v>4.0</v>
      </c>
      <c r="S6" s="119"/>
      <c r="T6" s="106">
        <f t="shared" si="1"/>
        <v>20</v>
      </c>
      <c r="U6" s="10">
        <f t="shared" si="2"/>
        <v>0.1503759398</v>
      </c>
      <c r="V6" s="127">
        <v>4.0</v>
      </c>
      <c r="W6" s="107" t="s">
        <v>187</v>
      </c>
      <c r="X6" s="48">
        <f>K12</f>
        <v>0</v>
      </c>
    </row>
    <row r="7" ht="13.5" customHeight="1">
      <c r="A7" s="7" t="s">
        <v>168</v>
      </c>
      <c r="B7" s="96"/>
      <c r="C7" s="8"/>
      <c r="D7" s="8"/>
      <c r="E7" s="8"/>
      <c r="F7" s="8"/>
      <c r="G7" s="8"/>
      <c r="H7" s="8"/>
      <c r="I7" s="8"/>
      <c r="J7" s="8"/>
      <c r="K7" s="24"/>
      <c r="L7" s="128"/>
      <c r="M7" s="125">
        <v>3.0</v>
      </c>
      <c r="N7" s="96"/>
      <c r="O7" s="96"/>
      <c r="P7" s="96">
        <v>9.0</v>
      </c>
      <c r="Q7" s="119">
        <v>3.0</v>
      </c>
      <c r="R7" s="119">
        <v>4.0</v>
      </c>
      <c r="S7" s="119">
        <v>1.0</v>
      </c>
      <c r="T7" s="106">
        <f t="shared" si="1"/>
        <v>20</v>
      </c>
      <c r="U7" s="10">
        <f t="shared" si="2"/>
        <v>0.1503759398</v>
      </c>
      <c r="V7" s="127"/>
      <c r="X7" s="58">
        <f>SUM(X3:X6)</f>
        <v>133</v>
      </c>
    </row>
    <row r="8" ht="12.75" customHeight="1">
      <c r="A8" s="7" t="s">
        <v>163</v>
      </c>
      <c r="B8" s="96"/>
      <c r="C8" s="8"/>
      <c r="D8" s="8"/>
      <c r="E8" s="96"/>
      <c r="F8" s="8"/>
      <c r="G8" s="96"/>
      <c r="H8" s="8"/>
      <c r="I8" s="8"/>
      <c r="J8" s="8"/>
      <c r="K8" s="24"/>
      <c r="L8" s="59"/>
      <c r="M8" s="125"/>
      <c r="N8" s="96"/>
      <c r="O8" s="96"/>
      <c r="P8" s="96">
        <v>5.0</v>
      </c>
      <c r="Q8" s="119">
        <v>6.0</v>
      </c>
      <c r="R8" s="119">
        <v>3.0</v>
      </c>
      <c r="S8" s="119"/>
      <c r="T8" s="106">
        <f t="shared" si="1"/>
        <v>14</v>
      </c>
      <c r="U8" s="10">
        <f t="shared" si="2"/>
        <v>0.1052631579</v>
      </c>
      <c r="V8" s="127">
        <v>1.0</v>
      </c>
    </row>
    <row r="9" ht="14.25" customHeight="1">
      <c r="A9" s="76" t="s">
        <v>156</v>
      </c>
      <c r="B9" s="8"/>
      <c r="C9" s="8"/>
      <c r="D9" s="8"/>
      <c r="E9" s="8"/>
      <c r="F9" s="8"/>
      <c r="G9" s="96">
        <v>17.0</v>
      </c>
      <c r="H9" s="8"/>
      <c r="I9" s="8"/>
      <c r="J9" s="96">
        <v>1.0</v>
      </c>
      <c r="K9" s="8"/>
      <c r="L9" s="56"/>
      <c r="M9" s="96">
        <v>3.0</v>
      </c>
      <c r="N9" s="96"/>
      <c r="O9" s="96"/>
      <c r="P9" s="96">
        <v>5.0</v>
      </c>
      <c r="Q9" s="119">
        <v>2.0</v>
      </c>
      <c r="R9" s="119"/>
      <c r="S9" s="119"/>
      <c r="T9" s="106">
        <f t="shared" si="1"/>
        <v>28</v>
      </c>
      <c r="U9" s="10">
        <f t="shared" si="2"/>
        <v>0.2105263158</v>
      </c>
      <c r="V9" s="127">
        <v>2.0</v>
      </c>
    </row>
    <row r="10" ht="14.25" customHeight="1">
      <c r="A10" s="139" t="s">
        <v>191</v>
      </c>
      <c r="B10" s="8"/>
      <c r="C10" s="8"/>
      <c r="D10" s="8"/>
      <c r="E10" s="8"/>
      <c r="F10" s="8"/>
      <c r="G10" s="96"/>
      <c r="H10" s="8"/>
      <c r="I10" s="8"/>
      <c r="J10" s="8"/>
      <c r="K10" s="8"/>
      <c r="L10" s="129"/>
      <c r="M10" s="96">
        <v>8.0</v>
      </c>
      <c r="N10" s="8"/>
      <c r="O10" s="8"/>
      <c r="P10" s="96">
        <v>6.0</v>
      </c>
      <c r="Q10" s="119">
        <v>6.0</v>
      </c>
      <c r="R10" s="119"/>
      <c r="S10" s="119"/>
      <c r="T10" s="106">
        <f t="shared" si="1"/>
        <v>20</v>
      </c>
      <c r="U10" s="10">
        <f t="shared" si="2"/>
        <v>0.1503759398</v>
      </c>
      <c r="V10" s="127"/>
      <c r="X10" s="102"/>
    </row>
    <row r="11" ht="14.25" customHeight="1">
      <c r="A11" s="76" t="s">
        <v>174</v>
      </c>
      <c r="B11" s="8"/>
      <c r="C11" s="8"/>
      <c r="D11" s="8"/>
      <c r="E11" s="8"/>
      <c r="F11" s="8"/>
      <c r="G11" s="96">
        <v>3.0</v>
      </c>
      <c r="H11" s="8"/>
      <c r="I11" s="8"/>
      <c r="J11" s="8"/>
      <c r="K11" s="8"/>
      <c r="L11" s="96">
        <v>1.0</v>
      </c>
      <c r="M11" s="96">
        <v>2.0</v>
      </c>
      <c r="N11" s="8"/>
      <c r="O11" s="8"/>
      <c r="P11" s="96">
        <v>8.0</v>
      </c>
      <c r="Q11" s="119">
        <v>3.0</v>
      </c>
      <c r="R11" s="119">
        <v>4.0</v>
      </c>
      <c r="S11" s="119"/>
      <c r="T11" s="106">
        <f t="shared" si="1"/>
        <v>21</v>
      </c>
      <c r="U11" s="10">
        <f t="shared" si="2"/>
        <v>0.1578947368</v>
      </c>
      <c r="V11" s="127">
        <v>2.0</v>
      </c>
      <c r="X11" s="102" t="s">
        <v>175</v>
      </c>
    </row>
    <row r="12" ht="14.25" customHeight="1">
      <c r="A12" s="4" t="s">
        <v>34</v>
      </c>
      <c r="B12" s="83">
        <f t="shared" ref="B12:T12" si="3">SUM(B3:B11)</f>
        <v>0</v>
      </c>
      <c r="C12" s="83">
        <f t="shared" si="3"/>
        <v>0</v>
      </c>
      <c r="D12" s="83">
        <f t="shared" si="3"/>
        <v>0</v>
      </c>
      <c r="E12" s="83">
        <f t="shared" si="3"/>
        <v>0</v>
      </c>
      <c r="F12" s="83">
        <f t="shared" si="3"/>
        <v>0</v>
      </c>
      <c r="G12" s="83">
        <f t="shared" si="3"/>
        <v>22</v>
      </c>
      <c r="H12" s="83">
        <f t="shared" si="3"/>
        <v>0</v>
      </c>
      <c r="I12" s="83">
        <f t="shared" si="3"/>
        <v>0</v>
      </c>
      <c r="J12" s="83">
        <f t="shared" si="3"/>
        <v>1</v>
      </c>
      <c r="K12" s="83">
        <f t="shared" si="3"/>
        <v>0</v>
      </c>
      <c r="L12" s="83">
        <f t="shared" si="3"/>
        <v>1</v>
      </c>
      <c r="M12" s="83">
        <f t="shared" si="3"/>
        <v>26</v>
      </c>
      <c r="N12" s="83">
        <f t="shared" si="3"/>
        <v>0</v>
      </c>
      <c r="O12" s="83">
        <f t="shared" si="3"/>
        <v>0</v>
      </c>
      <c r="P12" s="83">
        <f t="shared" si="3"/>
        <v>42</v>
      </c>
      <c r="Q12" s="83">
        <f t="shared" si="3"/>
        <v>25</v>
      </c>
      <c r="R12" s="83">
        <f t="shared" si="3"/>
        <v>15</v>
      </c>
      <c r="S12" s="83">
        <f t="shared" si="3"/>
        <v>1</v>
      </c>
      <c r="T12" s="83">
        <f t="shared" si="3"/>
        <v>133</v>
      </c>
      <c r="U12" s="6">
        <f t="shared" si="2"/>
        <v>1</v>
      </c>
    </row>
    <row r="13" ht="14.25" customHeight="1">
      <c r="U13" s="47"/>
    </row>
    <row r="14" ht="14.25" customHeight="1"/>
    <row r="15" ht="14.25" customHeight="1">
      <c r="U15" s="50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4.25" customHeight="1">
      <c r="A18" s="4" t="s">
        <v>35</v>
      </c>
      <c r="B18" s="4" t="s">
        <v>38</v>
      </c>
      <c r="C18" s="4" t="s">
        <v>39</v>
      </c>
      <c r="D18" s="15" t="s">
        <v>40</v>
      </c>
      <c r="E18" s="4" t="s">
        <v>41</v>
      </c>
      <c r="F18" s="15" t="s">
        <v>99</v>
      </c>
      <c r="G18" s="15" t="s">
        <v>43</v>
      </c>
      <c r="H18" s="15" t="s">
        <v>44</v>
      </c>
      <c r="I18" s="15" t="s">
        <v>45</v>
      </c>
      <c r="J18" s="15" t="s">
        <v>46</v>
      </c>
      <c r="K18" s="15" t="s">
        <v>117</v>
      </c>
      <c r="L18" s="15" t="s">
        <v>145</v>
      </c>
      <c r="M18" s="15" t="s">
        <v>146</v>
      </c>
      <c r="N18" s="4" t="s">
        <v>147</v>
      </c>
      <c r="O18" s="66" t="s">
        <v>148</v>
      </c>
      <c r="P18" s="66" t="s">
        <v>149</v>
      </c>
      <c r="Q18" s="66"/>
      <c r="R18" s="66"/>
      <c r="S18" s="66"/>
      <c r="T18" s="66" t="s">
        <v>150</v>
      </c>
      <c r="U18" s="70" t="s">
        <v>152</v>
      </c>
      <c r="V18" s="66" t="s">
        <v>153</v>
      </c>
      <c r="W18" s="66" t="s">
        <v>157</v>
      </c>
      <c r="X18" s="66" t="s">
        <v>164</v>
      </c>
      <c r="Y18" s="66" t="s">
        <v>166</v>
      </c>
      <c r="Z18" s="66" t="s">
        <v>173</v>
      </c>
      <c r="AA18" s="66"/>
    </row>
    <row r="19" ht="14.25" customHeight="1">
      <c r="A19" s="16" t="s">
        <v>14</v>
      </c>
      <c r="B19" s="17">
        <f t="shared" ref="B19:P19" si="4">B48</f>
        <v>3</v>
      </c>
      <c r="C19" s="17">
        <f t="shared" si="4"/>
        <v>0</v>
      </c>
      <c r="D19" s="25">
        <f t="shared" si="4"/>
        <v>0</v>
      </c>
      <c r="E19" s="17">
        <f t="shared" si="4"/>
        <v>1</v>
      </c>
      <c r="F19" s="17">
        <f t="shared" si="4"/>
        <v>0</v>
      </c>
      <c r="G19" s="25">
        <f t="shared" si="4"/>
        <v>0</v>
      </c>
      <c r="H19" s="25">
        <f t="shared" si="4"/>
        <v>1</v>
      </c>
      <c r="I19" s="25">
        <f t="shared" si="4"/>
        <v>0</v>
      </c>
      <c r="J19" s="25">
        <f t="shared" si="4"/>
        <v>0</v>
      </c>
      <c r="K19" s="25">
        <f t="shared" si="4"/>
        <v>0</v>
      </c>
      <c r="L19" s="17">
        <f t="shared" si="4"/>
        <v>0</v>
      </c>
      <c r="M19" s="17">
        <f t="shared" si="4"/>
        <v>0</v>
      </c>
      <c r="N19" s="17">
        <f t="shared" si="4"/>
        <v>0</v>
      </c>
      <c r="O19" s="17">
        <f t="shared" si="4"/>
        <v>0</v>
      </c>
      <c r="P19" s="17">
        <f t="shared" si="4"/>
        <v>0</v>
      </c>
      <c r="Q19" s="17"/>
      <c r="R19" s="17"/>
      <c r="S19" s="17"/>
      <c r="T19" s="17">
        <f t="shared" ref="T19:AA19" si="5">T48</f>
        <v>0</v>
      </c>
      <c r="U19" s="17">
        <f t="shared" si="5"/>
        <v>0</v>
      </c>
      <c r="V19" s="17" t="str">
        <f t="shared" si="5"/>
        <v/>
      </c>
      <c r="W19" s="17">
        <f t="shared" si="5"/>
        <v>0</v>
      </c>
      <c r="X19" s="17">
        <f t="shared" si="5"/>
        <v>0</v>
      </c>
      <c r="Y19" s="17">
        <f t="shared" si="5"/>
        <v>0</v>
      </c>
      <c r="Z19" s="17">
        <f t="shared" si="5"/>
        <v>0</v>
      </c>
      <c r="AA19" s="17">
        <f t="shared" si="5"/>
        <v>0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51</v>
      </c>
      <c r="B26" s="99"/>
      <c r="C26" s="99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54</v>
      </c>
      <c r="B29" s="99">
        <v>1.0</v>
      </c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62</v>
      </c>
      <c r="B38" s="99"/>
      <c r="C38" s="99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63</v>
      </c>
      <c r="B39" s="99"/>
      <c r="C39" s="21"/>
      <c r="D39" s="21"/>
      <c r="E39" s="99"/>
      <c r="F39" s="21"/>
      <c r="G39" s="21"/>
      <c r="H39" s="99">
        <v>1.0</v>
      </c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64</v>
      </c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66</v>
      </c>
      <c r="B43" s="34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67</v>
      </c>
      <c r="B44" s="99">
        <v>1.0</v>
      </c>
      <c r="C44" s="21"/>
      <c r="D44" s="21"/>
      <c r="E44" s="99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68</v>
      </c>
      <c r="B45" s="21"/>
      <c r="C45" s="21"/>
      <c r="D45" s="21"/>
      <c r="E45" s="99">
        <v>1.0</v>
      </c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69</v>
      </c>
      <c r="B46" s="99">
        <v>1.0</v>
      </c>
      <c r="C46" s="21"/>
      <c r="D46" s="21"/>
      <c r="E46" s="99"/>
      <c r="F46" s="99"/>
      <c r="G46" s="99"/>
      <c r="H46" s="21"/>
      <c r="I46" s="21"/>
      <c r="J46" s="21"/>
      <c r="K46" s="99"/>
      <c r="L46" s="16"/>
      <c r="M46" s="16"/>
      <c r="N46" s="104"/>
      <c r="O46" s="101"/>
      <c r="P46" s="57"/>
      <c r="Q46" s="101"/>
      <c r="R46" s="101"/>
      <c r="S46" s="101"/>
      <c r="T46" s="101"/>
      <c r="U46" s="71"/>
      <c r="V46" s="109"/>
      <c r="W46" s="103"/>
      <c r="X46" s="72"/>
      <c r="Y46" s="72"/>
      <c r="Z46" s="72"/>
      <c r="AA46" s="72"/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4" t="s">
        <v>14</v>
      </c>
      <c r="B48" s="4">
        <f t="shared" ref="B48:P48" si="6">SUM(B21:B47)</f>
        <v>3</v>
      </c>
      <c r="C48" s="4">
        <f t="shared" si="6"/>
        <v>0</v>
      </c>
      <c r="D48" s="4">
        <f t="shared" si="6"/>
        <v>0</v>
      </c>
      <c r="E48" s="4">
        <f t="shared" si="6"/>
        <v>1</v>
      </c>
      <c r="F48" s="4">
        <f t="shared" si="6"/>
        <v>0</v>
      </c>
      <c r="G48" s="4">
        <f t="shared" si="6"/>
        <v>0</v>
      </c>
      <c r="H48" s="4">
        <f t="shared" si="6"/>
        <v>1</v>
      </c>
      <c r="I48" s="4">
        <f t="shared" si="6"/>
        <v>0</v>
      </c>
      <c r="J48" s="4">
        <f t="shared" si="6"/>
        <v>0</v>
      </c>
      <c r="K48" s="4">
        <f t="shared" si="6"/>
        <v>0</v>
      </c>
      <c r="L48" s="4">
        <f t="shared" si="6"/>
        <v>0</v>
      </c>
      <c r="M48" s="4">
        <f t="shared" si="6"/>
        <v>0</v>
      </c>
      <c r="N48" s="4">
        <f t="shared" si="6"/>
        <v>0</v>
      </c>
      <c r="O48" s="4">
        <f t="shared" si="6"/>
        <v>0</v>
      </c>
      <c r="P48" s="4">
        <f t="shared" si="6"/>
        <v>0</v>
      </c>
      <c r="Q48" s="4"/>
      <c r="R48" s="4"/>
      <c r="S48" s="4"/>
      <c r="T48" s="4">
        <f t="shared" ref="T48:U48" si="7">SUM(T21:T47)</f>
        <v>0</v>
      </c>
      <c r="U48" s="23">
        <f t="shared" si="7"/>
        <v>0</v>
      </c>
      <c r="V48" s="23"/>
      <c r="W48" s="23">
        <f t="shared" ref="W48:AA48" si="8">SUM(W21:W47)</f>
        <v>0</v>
      </c>
      <c r="X48" s="23">
        <f t="shared" si="8"/>
        <v>0</v>
      </c>
      <c r="Y48" s="23">
        <f t="shared" si="8"/>
        <v>0</v>
      </c>
      <c r="Z48" s="23">
        <f t="shared" si="8"/>
        <v>0</v>
      </c>
      <c r="AA48" s="23">
        <f t="shared" si="8"/>
        <v>0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AB49" s="13">
        <f>SUM(B48:AA48)</f>
        <v>5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1:U1"/>
    <mergeCell ref="A20:AA20"/>
  </mergeCells>
  <printOptions/>
  <pageMargins bottom="0.787401575" footer="0.0" header="0.0" left="0.511811024" right="0.511811024" top="0.7874015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40">
        <v>2.0</v>
      </c>
      <c r="R3" s="112"/>
      <c r="S3" s="112"/>
      <c r="T3" s="106">
        <f t="shared" ref="T3:T10" si="1">SUM(B3:S3)</f>
        <v>2</v>
      </c>
      <c r="U3" s="10">
        <f t="shared" ref="U3:U11" si="2">T3/$T$11</f>
        <v>0.01142857143</v>
      </c>
      <c r="V3" s="38"/>
      <c r="W3" s="38" t="s">
        <v>116</v>
      </c>
      <c r="X3" s="48">
        <f>SUM(C11:J11)+L11+O11+P11+S11+Q11+M11</f>
        <v>164</v>
      </c>
    </row>
    <row r="4" ht="17.25" customHeight="1">
      <c r="A4" s="130" t="s">
        <v>17</v>
      </c>
      <c r="B4" s="131"/>
      <c r="C4" s="131"/>
      <c r="D4" s="132"/>
      <c r="E4" s="132"/>
      <c r="F4" s="131"/>
      <c r="G4" s="131"/>
      <c r="H4" s="132"/>
      <c r="I4" s="132"/>
      <c r="J4" s="131"/>
      <c r="K4" s="133"/>
      <c r="L4" s="134"/>
      <c r="M4" s="135"/>
      <c r="N4" s="131"/>
      <c r="O4" s="132"/>
      <c r="P4" s="131"/>
      <c r="Q4" s="133"/>
      <c r="R4" s="133"/>
      <c r="S4" s="136"/>
      <c r="T4" s="106">
        <f t="shared" si="1"/>
        <v>0</v>
      </c>
      <c r="U4" s="10">
        <f t="shared" si="2"/>
        <v>0</v>
      </c>
      <c r="V4" s="127"/>
      <c r="W4" s="38" t="s">
        <v>129</v>
      </c>
      <c r="X4" s="48">
        <f>N11</f>
        <v>0</v>
      </c>
    </row>
    <row r="5" ht="13.5" customHeight="1">
      <c r="A5" s="27" t="s">
        <v>172</v>
      </c>
      <c r="B5" s="96"/>
      <c r="C5" s="8"/>
      <c r="D5" s="8"/>
      <c r="E5" s="8"/>
      <c r="F5" s="8"/>
      <c r="G5" s="96">
        <v>3.0</v>
      </c>
      <c r="H5" s="8"/>
      <c r="I5" s="8"/>
      <c r="J5" s="8"/>
      <c r="K5" s="24"/>
      <c r="L5" s="56"/>
      <c r="M5" s="125">
        <v>9.0</v>
      </c>
      <c r="N5" s="96"/>
      <c r="O5" s="96"/>
      <c r="P5" s="96">
        <v>11.0</v>
      </c>
      <c r="Q5" s="119">
        <v>6.0</v>
      </c>
      <c r="R5" s="119">
        <v>1.0</v>
      </c>
      <c r="S5" s="119">
        <v>1.0</v>
      </c>
      <c r="T5" s="106">
        <f t="shared" si="1"/>
        <v>31</v>
      </c>
      <c r="U5" s="10">
        <f t="shared" si="2"/>
        <v>0.1771428571</v>
      </c>
      <c r="V5" s="127">
        <v>1.0</v>
      </c>
      <c r="W5" s="107" t="s">
        <v>40</v>
      </c>
      <c r="X5" s="48">
        <f>B11+R11</f>
        <v>11</v>
      </c>
    </row>
    <row r="6" ht="13.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128"/>
      <c r="M6" s="125">
        <v>6.0</v>
      </c>
      <c r="N6" s="96"/>
      <c r="O6" s="96"/>
      <c r="P6" s="96">
        <v>8.0</v>
      </c>
      <c r="Q6" s="119">
        <v>7.0</v>
      </c>
      <c r="R6" s="119">
        <v>3.0</v>
      </c>
      <c r="S6" s="119"/>
      <c r="T6" s="106">
        <f t="shared" si="1"/>
        <v>24</v>
      </c>
      <c r="U6" s="10">
        <f t="shared" si="2"/>
        <v>0.1371428571</v>
      </c>
      <c r="V6" s="127">
        <v>2.0</v>
      </c>
      <c r="W6" s="107" t="s">
        <v>187</v>
      </c>
      <c r="X6" s="48">
        <f>K11</f>
        <v>0</v>
      </c>
    </row>
    <row r="7" ht="13.5" customHeight="1">
      <c r="A7" s="7" t="s">
        <v>163</v>
      </c>
      <c r="B7" s="96"/>
      <c r="C7" s="8"/>
      <c r="D7" s="8"/>
      <c r="E7" s="96"/>
      <c r="F7" s="8"/>
      <c r="G7" s="96"/>
      <c r="H7" s="8"/>
      <c r="I7" s="8"/>
      <c r="J7" s="8"/>
      <c r="K7" s="24"/>
      <c r="L7" s="59"/>
      <c r="M7" s="125">
        <v>4.0</v>
      </c>
      <c r="N7" s="96"/>
      <c r="O7" s="96"/>
      <c r="P7" s="96">
        <v>15.0</v>
      </c>
      <c r="Q7" s="119">
        <v>9.0</v>
      </c>
      <c r="R7" s="119">
        <v>3.0</v>
      </c>
      <c r="S7" s="119">
        <v>1.0</v>
      </c>
      <c r="T7" s="106">
        <f t="shared" si="1"/>
        <v>32</v>
      </c>
      <c r="U7" s="10">
        <f t="shared" si="2"/>
        <v>0.1828571429</v>
      </c>
      <c r="V7" s="127">
        <v>3.0</v>
      </c>
      <c r="X7" s="58">
        <f>SUM(X3:X6)</f>
        <v>175</v>
      </c>
    </row>
    <row r="8" ht="12.75" customHeight="1">
      <c r="A8" s="76" t="s">
        <v>156</v>
      </c>
      <c r="B8" s="8"/>
      <c r="C8" s="8"/>
      <c r="D8" s="8"/>
      <c r="E8" s="8"/>
      <c r="F8" s="8"/>
      <c r="G8" s="96">
        <v>7.0</v>
      </c>
      <c r="H8" s="8"/>
      <c r="I8" s="8"/>
      <c r="J8" s="96"/>
      <c r="K8" s="8"/>
      <c r="L8" s="56"/>
      <c r="M8" s="96">
        <v>5.0</v>
      </c>
      <c r="N8" s="96"/>
      <c r="O8" s="96"/>
      <c r="P8" s="96">
        <v>16.0</v>
      </c>
      <c r="Q8" s="119">
        <v>8.0</v>
      </c>
      <c r="R8" s="119"/>
      <c r="S8" s="119"/>
      <c r="T8" s="106">
        <f t="shared" si="1"/>
        <v>36</v>
      </c>
      <c r="U8" s="10">
        <f t="shared" si="2"/>
        <v>0.2057142857</v>
      </c>
      <c r="V8" s="127">
        <v>1.0</v>
      </c>
    </row>
    <row r="9" ht="14.25" customHeight="1">
      <c r="A9" s="139" t="s">
        <v>191</v>
      </c>
      <c r="B9" s="8"/>
      <c r="C9" s="8"/>
      <c r="D9" s="8"/>
      <c r="E9" s="8"/>
      <c r="F9" s="8"/>
      <c r="G9" s="96"/>
      <c r="H9" s="8"/>
      <c r="I9" s="8"/>
      <c r="J9" s="8"/>
      <c r="K9" s="8"/>
      <c r="L9" s="129"/>
      <c r="M9" s="96">
        <v>2.0</v>
      </c>
      <c r="N9" s="8"/>
      <c r="O9" s="8"/>
      <c r="P9" s="96">
        <v>9.0</v>
      </c>
      <c r="Q9" s="119">
        <v>6.0</v>
      </c>
      <c r="R9" s="119"/>
      <c r="S9" s="119"/>
      <c r="T9" s="106">
        <f t="shared" si="1"/>
        <v>17</v>
      </c>
      <c r="U9" s="10">
        <f t="shared" si="2"/>
        <v>0.09714285714</v>
      </c>
      <c r="V9" s="127"/>
    </row>
    <row r="10" ht="14.25" customHeight="1">
      <c r="A10" s="76" t="s">
        <v>174</v>
      </c>
      <c r="B10" s="8"/>
      <c r="C10" s="8"/>
      <c r="D10" s="8"/>
      <c r="E10" s="8"/>
      <c r="F10" s="8"/>
      <c r="G10" s="96">
        <v>3.0</v>
      </c>
      <c r="H10" s="8"/>
      <c r="I10" s="8"/>
      <c r="J10" s="8"/>
      <c r="K10" s="8"/>
      <c r="L10" s="96">
        <v>1.0</v>
      </c>
      <c r="M10" s="96">
        <v>8.0</v>
      </c>
      <c r="N10" s="8"/>
      <c r="O10" s="8"/>
      <c r="P10" s="96">
        <v>9.0</v>
      </c>
      <c r="Q10" s="119">
        <v>7.0</v>
      </c>
      <c r="R10" s="119">
        <v>4.0</v>
      </c>
      <c r="S10" s="119">
        <v>1.0</v>
      </c>
      <c r="T10" s="106">
        <f t="shared" si="1"/>
        <v>33</v>
      </c>
      <c r="U10" s="10">
        <f t="shared" si="2"/>
        <v>0.1885714286</v>
      </c>
      <c r="V10" s="127">
        <v>3.0</v>
      </c>
      <c r="X10" s="102"/>
    </row>
    <row r="11" ht="14.25" customHeight="1">
      <c r="A11" s="4" t="s">
        <v>34</v>
      </c>
      <c r="B11" s="83">
        <f t="shared" ref="B11:T11" si="3">SUM(B3:B10)</f>
        <v>0</v>
      </c>
      <c r="C11" s="83">
        <f t="shared" si="3"/>
        <v>0</v>
      </c>
      <c r="D11" s="83">
        <f t="shared" si="3"/>
        <v>0</v>
      </c>
      <c r="E11" s="83">
        <f t="shared" si="3"/>
        <v>0</v>
      </c>
      <c r="F11" s="83">
        <f t="shared" si="3"/>
        <v>0</v>
      </c>
      <c r="G11" s="83">
        <f t="shared" si="3"/>
        <v>13</v>
      </c>
      <c r="H11" s="83">
        <f t="shared" si="3"/>
        <v>0</v>
      </c>
      <c r="I11" s="83">
        <f t="shared" si="3"/>
        <v>0</v>
      </c>
      <c r="J11" s="83">
        <f t="shared" si="3"/>
        <v>0</v>
      </c>
      <c r="K11" s="83">
        <f t="shared" si="3"/>
        <v>0</v>
      </c>
      <c r="L11" s="83">
        <f t="shared" si="3"/>
        <v>1</v>
      </c>
      <c r="M11" s="83">
        <f t="shared" si="3"/>
        <v>34</v>
      </c>
      <c r="N11" s="83">
        <f t="shared" si="3"/>
        <v>0</v>
      </c>
      <c r="O11" s="83">
        <f t="shared" si="3"/>
        <v>0</v>
      </c>
      <c r="P11" s="83">
        <f t="shared" si="3"/>
        <v>68</v>
      </c>
      <c r="Q11" s="83">
        <f t="shared" si="3"/>
        <v>45</v>
      </c>
      <c r="R11" s="83">
        <f t="shared" si="3"/>
        <v>11</v>
      </c>
      <c r="S11" s="83">
        <f t="shared" si="3"/>
        <v>3</v>
      </c>
      <c r="T11" s="83">
        <f t="shared" si="3"/>
        <v>175</v>
      </c>
      <c r="U11" s="6">
        <f t="shared" si="2"/>
        <v>1</v>
      </c>
      <c r="V11" s="127"/>
      <c r="X11" s="102" t="s">
        <v>175</v>
      </c>
    </row>
    <row r="12" ht="14.25" customHeight="1"/>
    <row r="13" ht="14.25" customHeight="1">
      <c r="U13" s="47"/>
    </row>
    <row r="14" ht="14.25" customHeight="1"/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customHeight="1">
      <c r="A16" s="4" t="s">
        <v>35</v>
      </c>
      <c r="B16" s="4" t="s">
        <v>38</v>
      </c>
      <c r="C16" s="4" t="s">
        <v>39</v>
      </c>
      <c r="D16" s="15" t="s">
        <v>40</v>
      </c>
      <c r="E16" s="4" t="s">
        <v>41</v>
      </c>
      <c r="F16" s="15" t="s">
        <v>99</v>
      </c>
      <c r="G16" s="15" t="s">
        <v>43</v>
      </c>
      <c r="H16" s="15" t="s">
        <v>44</v>
      </c>
      <c r="I16" s="15" t="s">
        <v>45</v>
      </c>
      <c r="J16" s="15" t="s">
        <v>46</v>
      </c>
      <c r="K16" s="15" t="s">
        <v>117</v>
      </c>
      <c r="L16" s="15" t="s">
        <v>145</v>
      </c>
      <c r="M16" s="15" t="s">
        <v>146</v>
      </c>
      <c r="N16" s="4" t="s">
        <v>147</v>
      </c>
      <c r="O16" s="66" t="s">
        <v>148</v>
      </c>
      <c r="P16" s="66" t="s">
        <v>149</v>
      </c>
      <c r="Q16" s="66"/>
      <c r="R16" s="66"/>
      <c r="S16" s="66"/>
      <c r="T16" s="66" t="s">
        <v>150</v>
      </c>
      <c r="U16" s="70" t="s">
        <v>152</v>
      </c>
      <c r="V16" s="66" t="s">
        <v>153</v>
      </c>
      <c r="W16" s="66" t="s">
        <v>157</v>
      </c>
      <c r="X16" s="66" t="s">
        <v>164</v>
      </c>
      <c r="Y16" s="66" t="s">
        <v>166</v>
      </c>
      <c r="Z16" s="66" t="s">
        <v>173</v>
      </c>
      <c r="AA16" s="66"/>
    </row>
    <row r="17" ht="14.25" customHeight="1">
      <c r="A17" s="16" t="s">
        <v>14</v>
      </c>
      <c r="B17" s="17">
        <f t="shared" ref="B17:P17" si="4">B46</f>
        <v>3</v>
      </c>
      <c r="C17" s="17">
        <f t="shared" si="4"/>
        <v>0</v>
      </c>
      <c r="D17" s="25">
        <f t="shared" si="4"/>
        <v>0</v>
      </c>
      <c r="E17" s="17">
        <f t="shared" si="4"/>
        <v>1</v>
      </c>
      <c r="F17" s="17">
        <f t="shared" si="4"/>
        <v>0</v>
      </c>
      <c r="G17" s="25">
        <f t="shared" si="4"/>
        <v>0</v>
      </c>
      <c r="H17" s="25">
        <f t="shared" si="4"/>
        <v>1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17">
        <f t="shared" si="4"/>
        <v>0</v>
      </c>
      <c r="M17" s="17">
        <f t="shared" si="4"/>
        <v>0</v>
      </c>
      <c r="N17" s="17">
        <f t="shared" si="4"/>
        <v>0</v>
      </c>
      <c r="O17" s="17">
        <f t="shared" si="4"/>
        <v>0</v>
      </c>
      <c r="P17" s="17">
        <f t="shared" si="4"/>
        <v>0</v>
      </c>
      <c r="Q17" s="17"/>
      <c r="R17" s="17"/>
      <c r="S17" s="17"/>
      <c r="T17" s="17">
        <f t="shared" ref="T17:AA17" si="5">T46</f>
        <v>0</v>
      </c>
      <c r="U17" s="17">
        <f t="shared" si="5"/>
        <v>0</v>
      </c>
      <c r="V17" s="17" t="str">
        <f t="shared" si="5"/>
        <v/>
      </c>
      <c r="W17" s="17">
        <f t="shared" si="5"/>
        <v>0</v>
      </c>
      <c r="X17" s="17">
        <f t="shared" si="5"/>
        <v>0</v>
      </c>
      <c r="Y17" s="17">
        <f t="shared" si="5"/>
        <v>0</v>
      </c>
      <c r="Z17" s="17">
        <f t="shared" si="5"/>
        <v>0</v>
      </c>
      <c r="AA17" s="17">
        <f t="shared" si="5"/>
        <v>0</v>
      </c>
    </row>
    <row r="18" ht="14.25" customHeight="1">
      <c r="A18" s="18" t="s">
        <v>48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84"/>
    </row>
    <row r="19" ht="14.25" customHeight="1">
      <c r="A19" s="21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16"/>
      <c r="O19" s="57"/>
      <c r="P19" s="57"/>
      <c r="Q19" s="57"/>
      <c r="R19" s="57"/>
      <c r="S19" s="57"/>
      <c r="T19" s="57"/>
      <c r="U19" s="71"/>
      <c r="V19" s="108"/>
      <c r="W19" s="72"/>
      <c r="X19" s="72"/>
      <c r="Y19" s="72"/>
      <c r="Z19" s="72"/>
      <c r="AA19" s="72"/>
    </row>
    <row r="20" ht="14.25" customHeight="1">
      <c r="A20" s="21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76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50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51</v>
      </c>
      <c r="B24" s="99"/>
      <c r="C24" s="99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54</v>
      </c>
      <c r="B27" s="99">
        <v>1.0</v>
      </c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60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78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62</v>
      </c>
      <c r="B36" s="99"/>
      <c r="C36" s="99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63</v>
      </c>
      <c r="B37" s="99"/>
      <c r="C37" s="21"/>
      <c r="D37" s="21"/>
      <c r="E37" s="99"/>
      <c r="F37" s="21"/>
      <c r="G37" s="21"/>
      <c r="H37" s="99">
        <v>1.0</v>
      </c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64</v>
      </c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66</v>
      </c>
      <c r="B41" s="34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67</v>
      </c>
      <c r="B42" s="99">
        <v>1.0</v>
      </c>
      <c r="C42" s="21"/>
      <c r="D42" s="21"/>
      <c r="E42" s="99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9"/>
      <c r="W42" s="103"/>
      <c r="X42" s="72"/>
      <c r="Y42" s="72"/>
      <c r="Z42" s="72"/>
      <c r="AA42" s="72"/>
    </row>
    <row r="43" ht="14.25" customHeight="1">
      <c r="A43" s="21" t="s">
        <v>68</v>
      </c>
      <c r="B43" s="21"/>
      <c r="C43" s="21"/>
      <c r="D43" s="21"/>
      <c r="E43" s="99">
        <v>1.0</v>
      </c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69</v>
      </c>
      <c r="B44" s="99">
        <v>1.0</v>
      </c>
      <c r="C44" s="21"/>
      <c r="D44" s="21"/>
      <c r="E44" s="99"/>
      <c r="F44" s="99"/>
      <c r="G44" s="99"/>
      <c r="H44" s="21"/>
      <c r="I44" s="21"/>
      <c r="J44" s="21"/>
      <c r="K44" s="99"/>
      <c r="L44" s="16"/>
      <c r="M44" s="16"/>
      <c r="N44" s="104"/>
      <c r="O44" s="101"/>
      <c r="P44" s="57"/>
      <c r="Q44" s="101"/>
      <c r="R44" s="101"/>
      <c r="S44" s="101"/>
      <c r="T44" s="101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80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4" t="s">
        <v>14</v>
      </c>
      <c r="B46" s="4">
        <f t="shared" ref="B46:P46" si="6">SUM(B19:B45)</f>
        <v>3</v>
      </c>
      <c r="C46" s="4">
        <f t="shared" si="6"/>
        <v>0</v>
      </c>
      <c r="D46" s="4">
        <f t="shared" si="6"/>
        <v>0</v>
      </c>
      <c r="E46" s="4">
        <f t="shared" si="6"/>
        <v>1</v>
      </c>
      <c r="F46" s="4">
        <f t="shared" si="6"/>
        <v>0</v>
      </c>
      <c r="G46" s="4">
        <f t="shared" si="6"/>
        <v>0</v>
      </c>
      <c r="H46" s="4">
        <f t="shared" si="6"/>
        <v>1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 t="shared" si="6"/>
        <v>0</v>
      </c>
      <c r="O46" s="4">
        <f t="shared" si="6"/>
        <v>0</v>
      </c>
      <c r="P46" s="4">
        <f t="shared" si="6"/>
        <v>0</v>
      </c>
      <c r="Q46" s="4"/>
      <c r="R46" s="4"/>
      <c r="S46" s="4"/>
      <c r="T46" s="4">
        <f t="shared" ref="T46:U46" si="7">SUM(T19:T45)</f>
        <v>0</v>
      </c>
      <c r="U46" s="23">
        <f t="shared" si="7"/>
        <v>0</v>
      </c>
      <c r="V46" s="23"/>
      <c r="W46" s="23">
        <f t="shared" ref="W46:AA46" si="8">SUM(W19:W45)</f>
        <v>0</v>
      </c>
      <c r="X46" s="23">
        <f t="shared" si="8"/>
        <v>0</v>
      </c>
      <c r="Y46" s="23">
        <f t="shared" si="8"/>
        <v>0</v>
      </c>
      <c r="Z46" s="23">
        <f t="shared" si="8"/>
        <v>0</v>
      </c>
      <c r="AA46" s="23">
        <f t="shared" si="8"/>
        <v>0</v>
      </c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AB47" s="13">
        <f>SUM(B46:AA46)</f>
        <v>5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">
    <mergeCell ref="A1:U1"/>
    <mergeCell ref="A18:AA18"/>
  </mergeCells>
  <printOptions/>
  <pageMargins bottom="0.787401575" footer="0.0" header="0.0" left="0.511811024" right="0.511811024" top="0.7874015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89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1"/>
      <c r="L3" s="92"/>
      <c r="M3" s="93"/>
      <c r="N3" s="90"/>
      <c r="O3" s="90"/>
      <c r="P3" s="110"/>
      <c r="Q3" s="140"/>
      <c r="R3" s="112"/>
      <c r="S3" s="112"/>
      <c r="T3" s="106">
        <f t="shared" ref="T3:T11" si="1">SUM(B3:S3)</f>
        <v>0</v>
      </c>
      <c r="U3" s="10">
        <f t="shared" ref="U3:U12" si="2">T3/$T$12</f>
        <v>0</v>
      </c>
      <c r="V3" s="38"/>
      <c r="W3" s="38" t="s">
        <v>116</v>
      </c>
      <c r="X3" s="48">
        <f>SUM(C12:J12)+L12+O12+P12+S12+Q12+M12</f>
        <v>142</v>
      </c>
    </row>
    <row r="4" ht="17.25" customHeight="1">
      <c r="A4" s="130" t="s">
        <v>17</v>
      </c>
      <c r="B4" s="131"/>
      <c r="C4" s="131"/>
      <c r="D4" s="132"/>
      <c r="E4" s="132"/>
      <c r="F4" s="131"/>
      <c r="G4" s="131"/>
      <c r="H4" s="132"/>
      <c r="I4" s="132"/>
      <c r="J4" s="131"/>
      <c r="K4" s="133"/>
      <c r="L4" s="134"/>
      <c r="M4" s="135"/>
      <c r="N4" s="131"/>
      <c r="O4" s="132"/>
      <c r="P4" s="131"/>
      <c r="Q4" s="133"/>
      <c r="R4" s="133"/>
      <c r="S4" s="136"/>
      <c r="T4" s="106">
        <f t="shared" si="1"/>
        <v>0</v>
      </c>
      <c r="U4" s="10">
        <f t="shared" si="2"/>
        <v>0</v>
      </c>
      <c r="V4" s="127">
        <v>2.0</v>
      </c>
      <c r="W4" s="38" t="s">
        <v>129</v>
      </c>
      <c r="X4" s="48">
        <f>N12</f>
        <v>0</v>
      </c>
    </row>
    <row r="5" ht="13.5" customHeight="1">
      <c r="A5" s="27" t="s">
        <v>172</v>
      </c>
      <c r="B5" s="96"/>
      <c r="C5" s="8"/>
      <c r="D5" s="8"/>
      <c r="E5" s="8"/>
      <c r="F5" s="8"/>
      <c r="G5" s="96">
        <v>3.0</v>
      </c>
      <c r="H5" s="8"/>
      <c r="I5" s="8"/>
      <c r="J5" s="8"/>
      <c r="K5" s="24"/>
      <c r="L5" s="56"/>
      <c r="M5" s="125">
        <v>3.0</v>
      </c>
      <c r="N5" s="96"/>
      <c r="O5" s="96"/>
      <c r="P5" s="96">
        <v>5.0</v>
      </c>
      <c r="Q5" s="119">
        <v>3.0</v>
      </c>
      <c r="R5" s="119">
        <v>1.0</v>
      </c>
      <c r="S5" s="119">
        <v>1.0</v>
      </c>
      <c r="T5" s="106">
        <f t="shared" si="1"/>
        <v>16</v>
      </c>
      <c r="U5" s="10">
        <f t="shared" si="2"/>
        <v>0.1073825503</v>
      </c>
      <c r="V5" s="127"/>
      <c r="W5" s="107" t="s">
        <v>40</v>
      </c>
      <c r="X5" s="48">
        <f>B12+R12</f>
        <v>7</v>
      </c>
    </row>
    <row r="6" ht="13.5" customHeight="1">
      <c r="A6" s="7" t="s">
        <v>168</v>
      </c>
      <c r="B6" s="96"/>
      <c r="C6" s="8"/>
      <c r="D6" s="8"/>
      <c r="E6" s="8"/>
      <c r="F6" s="8"/>
      <c r="G6" s="8"/>
      <c r="H6" s="8"/>
      <c r="I6" s="8"/>
      <c r="J6" s="8"/>
      <c r="K6" s="24"/>
      <c r="L6" s="128">
        <v>2.0</v>
      </c>
      <c r="M6" s="125">
        <v>4.0</v>
      </c>
      <c r="N6" s="96"/>
      <c r="O6" s="96"/>
      <c r="P6" s="96">
        <v>15.0</v>
      </c>
      <c r="Q6" s="119">
        <v>3.0</v>
      </c>
      <c r="R6" s="119">
        <v>3.0</v>
      </c>
      <c r="S6" s="119"/>
      <c r="T6" s="106">
        <f t="shared" si="1"/>
        <v>27</v>
      </c>
      <c r="U6" s="10">
        <f t="shared" si="2"/>
        <v>0.1812080537</v>
      </c>
      <c r="V6" s="127">
        <v>3.0</v>
      </c>
      <c r="W6" s="107" t="s">
        <v>187</v>
      </c>
      <c r="X6" s="48">
        <f>K12</f>
        <v>0</v>
      </c>
    </row>
    <row r="7" ht="13.5" customHeight="1">
      <c r="A7" s="7" t="s">
        <v>163</v>
      </c>
      <c r="B7" s="96"/>
      <c r="C7" s="8"/>
      <c r="D7" s="8"/>
      <c r="E7" s="96"/>
      <c r="F7" s="8"/>
      <c r="G7" s="96"/>
      <c r="H7" s="8"/>
      <c r="I7" s="8"/>
      <c r="J7" s="8"/>
      <c r="K7" s="24"/>
      <c r="L7" s="59"/>
      <c r="M7" s="125">
        <v>3.0</v>
      </c>
      <c r="N7" s="96"/>
      <c r="O7" s="96"/>
      <c r="P7" s="96">
        <v>17.0</v>
      </c>
      <c r="Q7" s="119">
        <v>8.0</v>
      </c>
      <c r="R7" s="119">
        <v>2.0</v>
      </c>
      <c r="S7" s="119"/>
      <c r="T7" s="106">
        <f t="shared" si="1"/>
        <v>30</v>
      </c>
      <c r="U7" s="10">
        <f t="shared" si="2"/>
        <v>0.2013422819</v>
      </c>
      <c r="V7" s="127">
        <v>4.0</v>
      </c>
      <c r="X7" s="58">
        <f>SUM(X3:X6)</f>
        <v>149</v>
      </c>
    </row>
    <row r="8" ht="12.75" customHeight="1">
      <c r="A8" s="139" t="s">
        <v>192</v>
      </c>
      <c r="B8" s="8"/>
      <c r="C8" s="8"/>
      <c r="D8" s="8"/>
      <c r="E8" s="8"/>
      <c r="F8" s="8"/>
      <c r="G8" s="96"/>
      <c r="H8" s="8"/>
      <c r="I8" s="8"/>
      <c r="J8" s="96"/>
      <c r="K8" s="24"/>
      <c r="L8" s="59"/>
      <c r="M8" s="125"/>
      <c r="N8" s="96"/>
      <c r="O8" s="96"/>
      <c r="P8" s="96">
        <v>4.0</v>
      </c>
      <c r="Q8" s="119">
        <v>3.0</v>
      </c>
      <c r="R8" s="119"/>
      <c r="S8" s="119"/>
      <c r="T8" s="106">
        <f t="shared" si="1"/>
        <v>7</v>
      </c>
      <c r="U8" s="10">
        <f t="shared" si="2"/>
        <v>0.04697986577</v>
      </c>
      <c r="V8" s="127"/>
    </row>
    <row r="9" ht="12.75" customHeight="1">
      <c r="A9" s="76" t="s">
        <v>156</v>
      </c>
      <c r="B9" s="8"/>
      <c r="C9" s="8"/>
      <c r="D9" s="8"/>
      <c r="E9" s="8"/>
      <c r="F9" s="8"/>
      <c r="G9" s="96">
        <v>12.0</v>
      </c>
      <c r="H9" s="8"/>
      <c r="I9" s="8"/>
      <c r="J9" s="96"/>
      <c r="K9" s="8"/>
      <c r="L9" s="56"/>
      <c r="M9" s="96">
        <v>2.0</v>
      </c>
      <c r="N9" s="96"/>
      <c r="O9" s="96"/>
      <c r="P9" s="96">
        <v>13.0</v>
      </c>
      <c r="Q9" s="119">
        <v>5.0</v>
      </c>
      <c r="R9" s="119"/>
      <c r="S9" s="119"/>
      <c r="T9" s="106">
        <f t="shared" si="1"/>
        <v>32</v>
      </c>
      <c r="U9" s="10">
        <f t="shared" si="2"/>
        <v>0.2147651007</v>
      </c>
      <c r="V9" s="127">
        <v>1.0</v>
      </c>
    </row>
    <row r="10" ht="14.25" customHeight="1">
      <c r="A10" s="139" t="s">
        <v>193</v>
      </c>
      <c r="B10" s="8"/>
      <c r="C10" s="8"/>
      <c r="D10" s="8"/>
      <c r="E10" s="8"/>
      <c r="F10" s="8"/>
      <c r="G10" s="96"/>
      <c r="H10" s="8"/>
      <c r="I10" s="8"/>
      <c r="J10" s="8"/>
      <c r="K10" s="8"/>
      <c r="L10" s="129"/>
      <c r="M10" s="96"/>
      <c r="N10" s="8"/>
      <c r="O10" s="8"/>
      <c r="P10" s="96">
        <v>2.0</v>
      </c>
      <c r="Q10" s="119">
        <v>3.0</v>
      </c>
      <c r="R10" s="119"/>
      <c r="S10" s="119"/>
      <c r="T10" s="106">
        <f t="shared" si="1"/>
        <v>5</v>
      </c>
      <c r="U10" s="10">
        <f t="shared" si="2"/>
        <v>0.03355704698</v>
      </c>
      <c r="V10" s="127"/>
    </row>
    <row r="11" ht="14.25" customHeight="1">
      <c r="A11" s="76" t="s">
        <v>174</v>
      </c>
      <c r="B11" s="8"/>
      <c r="C11" s="8"/>
      <c r="D11" s="8"/>
      <c r="E11" s="8"/>
      <c r="F11" s="8"/>
      <c r="G11" s="96">
        <v>7.0</v>
      </c>
      <c r="H11" s="8"/>
      <c r="I11" s="8"/>
      <c r="J11" s="8"/>
      <c r="K11" s="8"/>
      <c r="L11" s="96"/>
      <c r="M11" s="96">
        <v>4.0</v>
      </c>
      <c r="N11" s="8"/>
      <c r="O11" s="8"/>
      <c r="P11" s="96">
        <v>12.0</v>
      </c>
      <c r="Q11" s="119">
        <v>7.0</v>
      </c>
      <c r="R11" s="119">
        <v>1.0</v>
      </c>
      <c r="S11" s="119">
        <v>1.0</v>
      </c>
      <c r="T11" s="106">
        <f t="shared" si="1"/>
        <v>32</v>
      </c>
      <c r="U11" s="10">
        <f t="shared" si="2"/>
        <v>0.2147651007</v>
      </c>
      <c r="V11" s="127">
        <v>1.0</v>
      </c>
      <c r="X11" s="102"/>
    </row>
    <row r="12" ht="14.25" customHeight="1">
      <c r="A12" s="4" t="s">
        <v>34</v>
      </c>
      <c r="B12" s="83">
        <f t="shared" ref="B12:T12" si="3">SUM(B3:B11)</f>
        <v>0</v>
      </c>
      <c r="C12" s="83">
        <f t="shared" si="3"/>
        <v>0</v>
      </c>
      <c r="D12" s="83">
        <f t="shared" si="3"/>
        <v>0</v>
      </c>
      <c r="E12" s="83">
        <f t="shared" si="3"/>
        <v>0</v>
      </c>
      <c r="F12" s="83">
        <f t="shared" si="3"/>
        <v>0</v>
      </c>
      <c r="G12" s="83">
        <f t="shared" si="3"/>
        <v>22</v>
      </c>
      <c r="H12" s="83">
        <f t="shared" si="3"/>
        <v>0</v>
      </c>
      <c r="I12" s="83">
        <f t="shared" si="3"/>
        <v>0</v>
      </c>
      <c r="J12" s="83">
        <f t="shared" si="3"/>
        <v>0</v>
      </c>
      <c r="K12" s="83">
        <f t="shared" si="3"/>
        <v>0</v>
      </c>
      <c r="L12" s="83">
        <f t="shared" si="3"/>
        <v>2</v>
      </c>
      <c r="M12" s="83">
        <f t="shared" si="3"/>
        <v>16</v>
      </c>
      <c r="N12" s="83">
        <f t="shared" si="3"/>
        <v>0</v>
      </c>
      <c r="O12" s="83">
        <f t="shared" si="3"/>
        <v>0</v>
      </c>
      <c r="P12" s="83">
        <f t="shared" si="3"/>
        <v>68</v>
      </c>
      <c r="Q12" s="83">
        <f t="shared" si="3"/>
        <v>32</v>
      </c>
      <c r="R12" s="83">
        <f t="shared" si="3"/>
        <v>7</v>
      </c>
      <c r="S12" s="83">
        <f t="shared" si="3"/>
        <v>2</v>
      </c>
      <c r="T12" s="83">
        <f t="shared" si="3"/>
        <v>149</v>
      </c>
      <c r="U12" s="6">
        <f t="shared" si="2"/>
        <v>1</v>
      </c>
      <c r="V12" s="127"/>
      <c r="X12" s="102" t="s">
        <v>175</v>
      </c>
    </row>
    <row r="13" ht="14.25" customHeight="1"/>
    <row r="14" ht="14.25" customHeight="1">
      <c r="U14" s="47"/>
    </row>
    <row r="15" ht="14.25" customHeight="1"/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>
      <c r="A17" s="4" t="s">
        <v>35</v>
      </c>
      <c r="B17" s="4" t="s">
        <v>38</v>
      </c>
      <c r="C17" s="4" t="s">
        <v>39</v>
      </c>
      <c r="D17" s="15" t="s">
        <v>40</v>
      </c>
      <c r="E17" s="4" t="s">
        <v>41</v>
      </c>
      <c r="F17" s="15" t="s">
        <v>99</v>
      </c>
      <c r="G17" s="15" t="s">
        <v>43</v>
      </c>
      <c r="H17" s="15" t="s">
        <v>44</v>
      </c>
      <c r="I17" s="15" t="s">
        <v>45</v>
      </c>
      <c r="J17" s="15" t="s">
        <v>46</v>
      </c>
      <c r="K17" s="15" t="s">
        <v>117</v>
      </c>
      <c r="L17" s="15" t="s">
        <v>145</v>
      </c>
      <c r="M17" s="15" t="s">
        <v>146</v>
      </c>
      <c r="N17" s="4" t="s">
        <v>147</v>
      </c>
      <c r="O17" s="66" t="s">
        <v>148</v>
      </c>
      <c r="P17" s="66" t="s">
        <v>149</v>
      </c>
      <c r="Q17" s="66"/>
      <c r="R17" s="66"/>
      <c r="S17" s="66"/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  <c r="AA17" s="66"/>
    </row>
    <row r="18" ht="14.25" customHeight="1">
      <c r="A18" s="16" t="s">
        <v>14</v>
      </c>
      <c r="B18" s="17">
        <f t="shared" ref="B18:P18" si="4">B47</f>
        <v>3</v>
      </c>
      <c r="C18" s="17">
        <f t="shared" si="4"/>
        <v>0</v>
      </c>
      <c r="D18" s="25">
        <f t="shared" si="4"/>
        <v>0</v>
      </c>
      <c r="E18" s="17">
        <f t="shared" si="4"/>
        <v>1</v>
      </c>
      <c r="F18" s="17">
        <f t="shared" si="4"/>
        <v>0</v>
      </c>
      <c r="G18" s="25">
        <f t="shared" si="4"/>
        <v>0</v>
      </c>
      <c r="H18" s="25">
        <f t="shared" si="4"/>
        <v>1</v>
      </c>
      <c r="I18" s="25">
        <f t="shared" si="4"/>
        <v>0</v>
      </c>
      <c r="J18" s="25">
        <f t="shared" si="4"/>
        <v>0</v>
      </c>
      <c r="K18" s="25">
        <f t="shared" si="4"/>
        <v>0</v>
      </c>
      <c r="L18" s="17">
        <f t="shared" si="4"/>
        <v>0</v>
      </c>
      <c r="M18" s="17">
        <f t="shared" si="4"/>
        <v>0</v>
      </c>
      <c r="N18" s="17">
        <f t="shared" si="4"/>
        <v>0</v>
      </c>
      <c r="O18" s="17">
        <f t="shared" si="4"/>
        <v>0</v>
      </c>
      <c r="P18" s="17">
        <f t="shared" si="4"/>
        <v>0</v>
      </c>
      <c r="Q18" s="17"/>
      <c r="R18" s="17"/>
      <c r="S18" s="17"/>
      <c r="T18" s="17">
        <f t="shared" ref="T18:AA18" si="5">T47</f>
        <v>0</v>
      </c>
      <c r="U18" s="17">
        <f t="shared" si="5"/>
        <v>0</v>
      </c>
      <c r="V18" s="17" t="str">
        <f t="shared" si="5"/>
        <v/>
      </c>
      <c r="W18" s="17">
        <f t="shared" si="5"/>
        <v>0</v>
      </c>
      <c r="X18" s="17">
        <f t="shared" si="5"/>
        <v>0</v>
      </c>
      <c r="Y18" s="17">
        <f t="shared" si="5"/>
        <v>0</v>
      </c>
      <c r="Z18" s="17">
        <f t="shared" si="5"/>
        <v>0</v>
      </c>
      <c r="AA18" s="17">
        <f t="shared" si="5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51</v>
      </c>
      <c r="B25" s="99"/>
      <c r="C25" s="99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54</v>
      </c>
      <c r="B28" s="99">
        <v>1.0</v>
      </c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62</v>
      </c>
      <c r="B37" s="99"/>
      <c r="C37" s="99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63</v>
      </c>
      <c r="B38" s="99"/>
      <c r="C38" s="21"/>
      <c r="D38" s="21"/>
      <c r="E38" s="99"/>
      <c r="F38" s="21"/>
      <c r="G38" s="21"/>
      <c r="H38" s="99">
        <v>1.0</v>
      </c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64</v>
      </c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66</v>
      </c>
      <c r="B42" s="34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67</v>
      </c>
      <c r="B43" s="99">
        <v>1.0</v>
      </c>
      <c r="C43" s="21"/>
      <c r="D43" s="21"/>
      <c r="E43" s="99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9"/>
      <c r="W43" s="103"/>
      <c r="X43" s="72"/>
      <c r="Y43" s="72"/>
      <c r="Z43" s="72"/>
      <c r="AA43" s="72"/>
    </row>
    <row r="44" ht="14.25" customHeight="1">
      <c r="A44" s="21" t="s">
        <v>68</v>
      </c>
      <c r="B44" s="21"/>
      <c r="C44" s="21"/>
      <c r="D44" s="21"/>
      <c r="E44" s="99">
        <v>1.0</v>
      </c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69</v>
      </c>
      <c r="B45" s="99">
        <v>1.0</v>
      </c>
      <c r="C45" s="21"/>
      <c r="D45" s="21"/>
      <c r="E45" s="99"/>
      <c r="F45" s="99"/>
      <c r="G45" s="99"/>
      <c r="H45" s="21"/>
      <c r="I45" s="21"/>
      <c r="J45" s="21"/>
      <c r="K45" s="99"/>
      <c r="L45" s="16"/>
      <c r="M45" s="16"/>
      <c r="N45" s="104"/>
      <c r="O45" s="101"/>
      <c r="P45" s="57"/>
      <c r="Q45" s="101"/>
      <c r="R45" s="101"/>
      <c r="S45" s="101"/>
      <c r="T45" s="101"/>
      <c r="U45" s="71"/>
      <c r="V45" s="109"/>
      <c r="W45" s="103"/>
      <c r="X45" s="72"/>
      <c r="Y45" s="72"/>
      <c r="Z45" s="72"/>
      <c r="AA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4" t="s">
        <v>14</v>
      </c>
      <c r="B47" s="4">
        <f t="shared" ref="B47:P47" si="6">SUM(B20:B46)</f>
        <v>3</v>
      </c>
      <c r="C47" s="4">
        <f t="shared" si="6"/>
        <v>0</v>
      </c>
      <c r="D47" s="4">
        <f t="shared" si="6"/>
        <v>0</v>
      </c>
      <c r="E47" s="4">
        <f t="shared" si="6"/>
        <v>1</v>
      </c>
      <c r="F47" s="4">
        <f t="shared" si="6"/>
        <v>0</v>
      </c>
      <c r="G47" s="4">
        <f t="shared" si="6"/>
        <v>0</v>
      </c>
      <c r="H47" s="4">
        <f t="shared" si="6"/>
        <v>1</v>
      </c>
      <c r="I47" s="4">
        <f t="shared" si="6"/>
        <v>0</v>
      </c>
      <c r="J47" s="4">
        <f t="shared" si="6"/>
        <v>0</v>
      </c>
      <c r="K47" s="4">
        <f t="shared" si="6"/>
        <v>0</v>
      </c>
      <c r="L47" s="4">
        <f t="shared" si="6"/>
        <v>0</v>
      </c>
      <c r="M47" s="4">
        <f t="shared" si="6"/>
        <v>0</v>
      </c>
      <c r="N47" s="4">
        <f t="shared" si="6"/>
        <v>0</v>
      </c>
      <c r="O47" s="4">
        <f t="shared" si="6"/>
        <v>0</v>
      </c>
      <c r="P47" s="4">
        <f t="shared" si="6"/>
        <v>0</v>
      </c>
      <c r="Q47" s="4"/>
      <c r="R47" s="4"/>
      <c r="S47" s="4"/>
      <c r="T47" s="4">
        <f t="shared" ref="T47:U47" si="7">SUM(T20:T46)</f>
        <v>0</v>
      </c>
      <c r="U47" s="23">
        <f t="shared" si="7"/>
        <v>0</v>
      </c>
      <c r="V47" s="23"/>
      <c r="W47" s="23">
        <f t="shared" ref="W47:AA47" si="8">SUM(W20:W46)</f>
        <v>0</v>
      </c>
      <c r="X47" s="23">
        <f t="shared" si="8"/>
        <v>0</v>
      </c>
      <c r="Y47" s="23">
        <f t="shared" si="8"/>
        <v>0</v>
      </c>
      <c r="Z47" s="23">
        <f t="shared" si="8"/>
        <v>0</v>
      </c>
      <c r="AA47" s="23">
        <f t="shared" si="8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AB48" s="13">
        <f>SUM(B47:AA47)</f>
        <v>5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U1"/>
    <mergeCell ref="A19:AA19"/>
  </mergeCells>
  <printOptions/>
  <pageMargins bottom="0.787401575" footer="0.0" header="0.0" left="0.511811024" right="0.511811024" top="0.7874015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1" si="1">SUM(B3:S3)</f>
        <v>0</v>
      </c>
      <c r="U3" s="10">
        <f t="shared" ref="U3:U12" si="2">T3/$T$12</f>
        <v>0</v>
      </c>
      <c r="V3" s="38"/>
      <c r="W3" s="38" t="s">
        <v>116</v>
      </c>
      <c r="X3" s="48">
        <f>SUM(C12:J12)+L12+O12+P12+S12+Q12+M12</f>
        <v>124</v>
      </c>
    </row>
    <row r="4" ht="17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/>
      <c r="W4" s="38" t="s">
        <v>129</v>
      </c>
      <c r="X4" s="48">
        <f>N12</f>
        <v>0</v>
      </c>
    </row>
    <row r="5" ht="13.5" customHeight="1">
      <c r="A5" s="141" t="s">
        <v>172</v>
      </c>
      <c r="B5" s="146"/>
      <c r="C5" s="142"/>
      <c r="D5" s="142"/>
      <c r="E5" s="142"/>
      <c r="F5" s="142"/>
      <c r="G5" s="146">
        <v>4.0</v>
      </c>
      <c r="H5" s="142"/>
      <c r="I5" s="142"/>
      <c r="J5" s="142"/>
      <c r="K5" s="158"/>
      <c r="L5" s="159"/>
      <c r="M5" s="160"/>
      <c r="N5" s="146"/>
      <c r="O5" s="146"/>
      <c r="P5" s="146">
        <v>4.0</v>
      </c>
      <c r="Q5" s="161">
        <v>2.0</v>
      </c>
      <c r="R5" s="161">
        <v>2.0</v>
      </c>
      <c r="S5" s="161"/>
      <c r="T5" s="149">
        <f t="shared" si="1"/>
        <v>12</v>
      </c>
      <c r="U5" s="10">
        <f t="shared" si="2"/>
        <v>0.08888888889</v>
      </c>
      <c r="V5" s="127">
        <v>3.0</v>
      </c>
      <c r="W5" s="107" t="s">
        <v>40</v>
      </c>
      <c r="X5" s="48">
        <f>B12+R12</f>
        <v>11</v>
      </c>
    </row>
    <row r="6" ht="13.5" customHeight="1">
      <c r="A6" s="150" t="s">
        <v>168</v>
      </c>
      <c r="B6" s="151"/>
      <c r="C6" s="152"/>
      <c r="D6" s="152"/>
      <c r="E6" s="152"/>
      <c r="F6" s="152"/>
      <c r="G6" s="152"/>
      <c r="H6" s="152"/>
      <c r="I6" s="152"/>
      <c r="J6" s="152"/>
      <c r="K6" s="156"/>
      <c r="L6" s="162"/>
      <c r="M6" s="155"/>
      <c r="N6" s="151"/>
      <c r="O6" s="151"/>
      <c r="P6" s="151">
        <v>9.0</v>
      </c>
      <c r="Q6" s="153">
        <v>8.0</v>
      </c>
      <c r="R6" s="153">
        <v>2.0</v>
      </c>
      <c r="S6" s="153">
        <v>1.0</v>
      </c>
      <c r="T6" s="157">
        <f t="shared" si="1"/>
        <v>20</v>
      </c>
      <c r="U6" s="10">
        <f t="shared" si="2"/>
        <v>0.1481481481</v>
      </c>
      <c r="V6" s="127">
        <v>7.0</v>
      </c>
      <c r="W6" s="107" t="s">
        <v>187</v>
      </c>
      <c r="X6" s="48">
        <f>K12</f>
        <v>0</v>
      </c>
    </row>
    <row r="7" ht="13.5" customHeight="1">
      <c r="A7" s="163" t="s">
        <v>163</v>
      </c>
      <c r="B7" s="146"/>
      <c r="C7" s="142"/>
      <c r="D7" s="142"/>
      <c r="E7" s="146"/>
      <c r="F7" s="142"/>
      <c r="G7" s="146">
        <v>5.0</v>
      </c>
      <c r="H7" s="142"/>
      <c r="I7" s="142"/>
      <c r="J7" s="142"/>
      <c r="K7" s="158"/>
      <c r="L7" s="164"/>
      <c r="M7" s="160"/>
      <c r="N7" s="146"/>
      <c r="O7" s="146"/>
      <c r="P7" s="146">
        <v>7.0</v>
      </c>
      <c r="Q7" s="161">
        <v>5.0</v>
      </c>
      <c r="R7" s="161">
        <v>3.0</v>
      </c>
      <c r="S7" s="161">
        <v>1.0</v>
      </c>
      <c r="T7" s="149">
        <f t="shared" si="1"/>
        <v>21</v>
      </c>
      <c r="U7" s="10">
        <f t="shared" si="2"/>
        <v>0.1555555556</v>
      </c>
      <c r="V7" s="127">
        <v>4.0</v>
      </c>
      <c r="X7" s="58">
        <f>SUM(X3:X6)</f>
        <v>135</v>
      </c>
    </row>
    <row r="8" ht="12.75" customHeight="1">
      <c r="A8" s="165" t="s">
        <v>192</v>
      </c>
      <c r="B8" s="152"/>
      <c r="C8" s="152"/>
      <c r="D8" s="152"/>
      <c r="E8" s="152"/>
      <c r="F8" s="152"/>
      <c r="G8" s="151"/>
      <c r="H8" s="152"/>
      <c r="I8" s="152"/>
      <c r="J8" s="151"/>
      <c r="K8" s="156"/>
      <c r="L8" s="166"/>
      <c r="M8" s="155"/>
      <c r="N8" s="151"/>
      <c r="O8" s="151"/>
      <c r="P8" s="151">
        <v>9.0</v>
      </c>
      <c r="Q8" s="153">
        <v>9.0</v>
      </c>
      <c r="R8" s="153">
        <v>2.0</v>
      </c>
      <c r="S8" s="153"/>
      <c r="T8" s="157">
        <f t="shared" si="1"/>
        <v>20</v>
      </c>
      <c r="U8" s="10">
        <f t="shared" si="2"/>
        <v>0.1481481481</v>
      </c>
      <c r="V8" s="127">
        <v>4.0</v>
      </c>
    </row>
    <row r="9" ht="12.75" customHeight="1">
      <c r="A9" s="167" t="s">
        <v>156</v>
      </c>
      <c r="B9" s="142"/>
      <c r="C9" s="142"/>
      <c r="D9" s="142"/>
      <c r="E9" s="142"/>
      <c r="F9" s="142"/>
      <c r="G9" s="146">
        <v>4.0</v>
      </c>
      <c r="H9" s="142"/>
      <c r="I9" s="142"/>
      <c r="J9" s="146"/>
      <c r="K9" s="142"/>
      <c r="L9" s="159"/>
      <c r="M9" s="146"/>
      <c r="N9" s="146"/>
      <c r="O9" s="146"/>
      <c r="P9" s="146">
        <v>11.0</v>
      </c>
      <c r="Q9" s="161">
        <v>5.0</v>
      </c>
      <c r="R9" s="161"/>
      <c r="S9" s="161">
        <v>1.0</v>
      </c>
      <c r="T9" s="149">
        <f t="shared" si="1"/>
        <v>21</v>
      </c>
      <c r="U9" s="10">
        <f t="shared" si="2"/>
        <v>0.1555555556</v>
      </c>
      <c r="V9" s="127">
        <v>5.0</v>
      </c>
    </row>
    <row r="10" ht="14.25" customHeight="1">
      <c r="A10" s="168" t="s">
        <v>193</v>
      </c>
      <c r="B10" s="142"/>
      <c r="C10" s="142"/>
      <c r="D10" s="142"/>
      <c r="E10" s="142"/>
      <c r="F10" s="142"/>
      <c r="G10" s="146"/>
      <c r="H10" s="142"/>
      <c r="I10" s="142"/>
      <c r="J10" s="142"/>
      <c r="K10" s="142"/>
      <c r="L10" s="169"/>
      <c r="M10" s="146"/>
      <c r="N10" s="142"/>
      <c r="O10" s="142"/>
      <c r="P10" s="146">
        <v>11.0</v>
      </c>
      <c r="Q10" s="161">
        <v>9.0</v>
      </c>
      <c r="R10" s="161"/>
      <c r="S10" s="161"/>
      <c r="T10" s="149">
        <f t="shared" si="1"/>
        <v>20</v>
      </c>
      <c r="U10" s="10">
        <f t="shared" si="2"/>
        <v>0.1481481481</v>
      </c>
      <c r="V10" s="127">
        <v>3.0</v>
      </c>
    </row>
    <row r="11" ht="14.25" customHeight="1">
      <c r="A11" s="170" t="s">
        <v>174</v>
      </c>
      <c r="B11" s="152"/>
      <c r="C11" s="152"/>
      <c r="D11" s="152"/>
      <c r="E11" s="152"/>
      <c r="F11" s="152"/>
      <c r="G11" s="151">
        <v>4.0</v>
      </c>
      <c r="H11" s="152"/>
      <c r="I11" s="152"/>
      <c r="J11" s="152"/>
      <c r="K11" s="152"/>
      <c r="L11" s="151"/>
      <c r="M11" s="151"/>
      <c r="N11" s="152"/>
      <c r="O11" s="152"/>
      <c r="P11" s="151">
        <v>10.0</v>
      </c>
      <c r="Q11" s="153">
        <v>5.0</v>
      </c>
      <c r="R11" s="153">
        <v>2.0</v>
      </c>
      <c r="S11" s="153"/>
      <c r="T11" s="157">
        <f t="shared" si="1"/>
        <v>21</v>
      </c>
      <c r="U11" s="10">
        <f t="shared" si="2"/>
        <v>0.1555555556</v>
      </c>
      <c r="V11" s="127">
        <v>7.0</v>
      </c>
      <c r="X11" s="102"/>
    </row>
    <row r="12" ht="14.25" customHeight="1">
      <c r="A12" s="4" t="s">
        <v>34</v>
      </c>
      <c r="B12" s="83">
        <f t="shared" ref="B12:T12" si="3">SUM(B3:B11)</f>
        <v>0</v>
      </c>
      <c r="C12" s="83">
        <f t="shared" si="3"/>
        <v>0</v>
      </c>
      <c r="D12" s="83">
        <f t="shared" si="3"/>
        <v>0</v>
      </c>
      <c r="E12" s="83">
        <f t="shared" si="3"/>
        <v>0</v>
      </c>
      <c r="F12" s="83">
        <f t="shared" si="3"/>
        <v>0</v>
      </c>
      <c r="G12" s="83">
        <f t="shared" si="3"/>
        <v>17</v>
      </c>
      <c r="H12" s="83">
        <f t="shared" si="3"/>
        <v>0</v>
      </c>
      <c r="I12" s="83">
        <f t="shared" si="3"/>
        <v>0</v>
      </c>
      <c r="J12" s="83">
        <f t="shared" si="3"/>
        <v>0</v>
      </c>
      <c r="K12" s="83">
        <f t="shared" si="3"/>
        <v>0</v>
      </c>
      <c r="L12" s="83">
        <f t="shared" si="3"/>
        <v>0</v>
      </c>
      <c r="M12" s="83">
        <f t="shared" si="3"/>
        <v>0</v>
      </c>
      <c r="N12" s="83">
        <f t="shared" si="3"/>
        <v>0</v>
      </c>
      <c r="O12" s="83">
        <f t="shared" si="3"/>
        <v>0</v>
      </c>
      <c r="P12" s="83">
        <f t="shared" si="3"/>
        <v>61</v>
      </c>
      <c r="Q12" s="83">
        <f t="shared" si="3"/>
        <v>43</v>
      </c>
      <c r="R12" s="83">
        <f t="shared" si="3"/>
        <v>11</v>
      </c>
      <c r="S12" s="83">
        <f t="shared" si="3"/>
        <v>3</v>
      </c>
      <c r="T12" s="83">
        <f t="shared" si="3"/>
        <v>135</v>
      </c>
      <c r="U12" s="6">
        <f t="shared" si="2"/>
        <v>1</v>
      </c>
      <c r="V12" s="127"/>
      <c r="X12" s="102" t="s">
        <v>175</v>
      </c>
    </row>
    <row r="13" ht="14.25" customHeight="1"/>
    <row r="14" ht="14.25" customHeight="1">
      <c r="U14" s="47"/>
    </row>
    <row r="15" ht="14.25" customHeight="1"/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>
      <c r="A17" s="4" t="s">
        <v>35</v>
      </c>
      <c r="B17" s="4" t="s">
        <v>38</v>
      </c>
      <c r="C17" s="4" t="s">
        <v>39</v>
      </c>
      <c r="D17" s="15" t="s">
        <v>40</v>
      </c>
      <c r="E17" s="4" t="s">
        <v>41</v>
      </c>
      <c r="F17" s="15" t="s">
        <v>99</v>
      </c>
      <c r="G17" s="15" t="s">
        <v>43</v>
      </c>
      <c r="H17" s="15" t="s">
        <v>44</v>
      </c>
      <c r="I17" s="15" t="s">
        <v>45</v>
      </c>
      <c r="J17" s="15" t="s">
        <v>46</v>
      </c>
      <c r="K17" s="15" t="s">
        <v>117</v>
      </c>
      <c r="L17" s="15" t="s">
        <v>145</v>
      </c>
      <c r="M17" s="15" t="s">
        <v>146</v>
      </c>
      <c r="N17" s="4" t="s">
        <v>147</v>
      </c>
      <c r="O17" s="66" t="s">
        <v>148</v>
      </c>
      <c r="P17" s="66" t="s">
        <v>149</v>
      </c>
      <c r="Q17" s="66"/>
      <c r="R17" s="66"/>
      <c r="S17" s="66"/>
      <c r="T17" s="66" t="s">
        <v>150</v>
      </c>
      <c r="U17" s="70" t="s">
        <v>152</v>
      </c>
      <c r="V17" s="66" t="s">
        <v>153</v>
      </c>
      <c r="W17" s="66" t="s">
        <v>157</v>
      </c>
      <c r="X17" s="66" t="s">
        <v>164</v>
      </c>
      <c r="Y17" s="66" t="s">
        <v>166</v>
      </c>
      <c r="Z17" s="66" t="s">
        <v>173</v>
      </c>
      <c r="AA17" s="66"/>
    </row>
    <row r="18" ht="14.25" customHeight="1">
      <c r="A18" s="16" t="s">
        <v>14</v>
      </c>
      <c r="B18" s="17">
        <f t="shared" ref="B18:P18" si="4">B47</f>
        <v>3</v>
      </c>
      <c r="C18" s="17">
        <f t="shared" si="4"/>
        <v>0</v>
      </c>
      <c r="D18" s="25">
        <f t="shared" si="4"/>
        <v>0</v>
      </c>
      <c r="E18" s="17">
        <f t="shared" si="4"/>
        <v>1</v>
      </c>
      <c r="F18" s="17">
        <f t="shared" si="4"/>
        <v>0</v>
      </c>
      <c r="G18" s="25">
        <f t="shared" si="4"/>
        <v>0</v>
      </c>
      <c r="H18" s="25">
        <f t="shared" si="4"/>
        <v>1</v>
      </c>
      <c r="I18" s="25">
        <f t="shared" si="4"/>
        <v>0</v>
      </c>
      <c r="J18" s="25">
        <f t="shared" si="4"/>
        <v>0</v>
      </c>
      <c r="K18" s="25">
        <f t="shared" si="4"/>
        <v>0</v>
      </c>
      <c r="L18" s="17">
        <f t="shared" si="4"/>
        <v>0</v>
      </c>
      <c r="M18" s="17">
        <f t="shared" si="4"/>
        <v>0</v>
      </c>
      <c r="N18" s="17">
        <f t="shared" si="4"/>
        <v>0</v>
      </c>
      <c r="O18" s="17">
        <f t="shared" si="4"/>
        <v>0</v>
      </c>
      <c r="P18" s="17">
        <f t="shared" si="4"/>
        <v>0</v>
      </c>
      <c r="Q18" s="17"/>
      <c r="R18" s="17"/>
      <c r="S18" s="17"/>
      <c r="T18" s="17">
        <f t="shared" ref="T18:AA18" si="5">T47</f>
        <v>0</v>
      </c>
      <c r="U18" s="17">
        <f t="shared" si="5"/>
        <v>0</v>
      </c>
      <c r="V18" s="17" t="str">
        <f t="shared" si="5"/>
        <v/>
      </c>
      <c r="W18" s="17">
        <f t="shared" si="5"/>
        <v>0</v>
      </c>
      <c r="X18" s="17">
        <f t="shared" si="5"/>
        <v>0</v>
      </c>
      <c r="Y18" s="17">
        <f t="shared" si="5"/>
        <v>0</v>
      </c>
      <c r="Z18" s="17">
        <f t="shared" si="5"/>
        <v>0</v>
      </c>
      <c r="AA18" s="17">
        <f t="shared" si="5"/>
        <v>0</v>
      </c>
    </row>
    <row r="19" ht="14.25" customHeight="1">
      <c r="A19" s="18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84"/>
    </row>
    <row r="20" ht="14.25" customHeight="1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16"/>
      <c r="O20" s="57"/>
      <c r="P20" s="57"/>
      <c r="Q20" s="57"/>
      <c r="R20" s="57"/>
      <c r="S20" s="57"/>
      <c r="T20" s="57"/>
      <c r="U20" s="71"/>
      <c r="V20" s="108"/>
      <c r="W20" s="72"/>
      <c r="X20" s="72"/>
      <c r="Y20" s="72"/>
      <c r="Z20" s="72"/>
      <c r="AA20" s="72"/>
    </row>
    <row r="21" ht="14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76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77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51</v>
      </c>
      <c r="B25" s="99"/>
      <c r="C25" s="99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54</v>
      </c>
      <c r="B28" s="99">
        <v>1.0</v>
      </c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60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61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62</v>
      </c>
      <c r="B37" s="99"/>
      <c r="C37" s="99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63</v>
      </c>
      <c r="B38" s="99"/>
      <c r="C38" s="21"/>
      <c r="D38" s="21"/>
      <c r="E38" s="99"/>
      <c r="F38" s="21"/>
      <c r="G38" s="21"/>
      <c r="H38" s="99">
        <v>1.0</v>
      </c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64</v>
      </c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66</v>
      </c>
      <c r="B42" s="34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67</v>
      </c>
      <c r="B43" s="99">
        <v>1.0</v>
      </c>
      <c r="C43" s="21"/>
      <c r="D43" s="21"/>
      <c r="E43" s="99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9"/>
      <c r="W43" s="103"/>
      <c r="X43" s="72"/>
      <c r="Y43" s="72"/>
      <c r="Z43" s="72"/>
      <c r="AA43" s="72"/>
    </row>
    <row r="44" ht="14.25" customHeight="1">
      <c r="A44" s="21" t="s">
        <v>68</v>
      </c>
      <c r="B44" s="21"/>
      <c r="C44" s="21"/>
      <c r="D44" s="21"/>
      <c r="E44" s="99">
        <v>1.0</v>
      </c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69</v>
      </c>
      <c r="B45" s="99">
        <v>1.0</v>
      </c>
      <c r="C45" s="21"/>
      <c r="D45" s="21"/>
      <c r="E45" s="99"/>
      <c r="F45" s="99"/>
      <c r="G45" s="99"/>
      <c r="H45" s="21"/>
      <c r="I45" s="21"/>
      <c r="J45" s="21"/>
      <c r="K45" s="99"/>
      <c r="L45" s="16"/>
      <c r="M45" s="16"/>
      <c r="N45" s="104"/>
      <c r="O45" s="101"/>
      <c r="P45" s="57"/>
      <c r="Q45" s="101"/>
      <c r="R45" s="101"/>
      <c r="S45" s="101"/>
      <c r="T45" s="101"/>
      <c r="U45" s="71"/>
      <c r="V45" s="109"/>
      <c r="W45" s="103"/>
      <c r="X45" s="72"/>
      <c r="Y45" s="72"/>
      <c r="Z45" s="72"/>
      <c r="AA45" s="72"/>
    </row>
    <row r="46" ht="14.25" customHeight="1">
      <c r="A46" s="21" t="s">
        <v>80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4" t="s">
        <v>14</v>
      </c>
      <c r="B47" s="4">
        <f t="shared" ref="B47:P47" si="6">SUM(B20:B46)</f>
        <v>3</v>
      </c>
      <c r="C47" s="4">
        <f t="shared" si="6"/>
        <v>0</v>
      </c>
      <c r="D47" s="4">
        <f t="shared" si="6"/>
        <v>0</v>
      </c>
      <c r="E47" s="4">
        <f t="shared" si="6"/>
        <v>1</v>
      </c>
      <c r="F47" s="4">
        <f t="shared" si="6"/>
        <v>0</v>
      </c>
      <c r="G47" s="4">
        <f t="shared" si="6"/>
        <v>0</v>
      </c>
      <c r="H47" s="4">
        <f t="shared" si="6"/>
        <v>1</v>
      </c>
      <c r="I47" s="4">
        <f t="shared" si="6"/>
        <v>0</v>
      </c>
      <c r="J47" s="4">
        <f t="shared" si="6"/>
        <v>0</v>
      </c>
      <c r="K47" s="4">
        <f t="shared" si="6"/>
        <v>0</v>
      </c>
      <c r="L47" s="4">
        <f t="shared" si="6"/>
        <v>0</v>
      </c>
      <c r="M47" s="4">
        <f t="shared" si="6"/>
        <v>0</v>
      </c>
      <c r="N47" s="4">
        <f t="shared" si="6"/>
        <v>0</v>
      </c>
      <c r="O47" s="4">
        <f t="shared" si="6"/>
        <v>0</v>
      </c>
      <c r="P47" s="4">
        <f t="shared" si="6"/>
        <v>0</v>
      </c>
      <c r="Q47" s="4"/>
      <c r="R47" s="4"/>
      <c r="S47" s="4"/>
      <c r="T47" s="4">
        <f t="shared" ref="T47:U47" si="7">SUM(T20:T46)</f>
        <v>0</v>
      </c>
      <c r="U47" s="23">
        <f t="shared" si="7"/>
        <v>0</v>
      </c>
      <c r="V47" s="23"/>
      <c r="W47" s="23">
        <f t="shared" ref="W47:AA47" si="8">SUM(W20:W46)</f>
        <v>0</v>
      </c>
      <c r="X47" s="23">
        <f t="shared" si="8"/>
        <v>0</v>
      </c>
      <c r="Y47" s="23">
        <f t="shared" si="8"/>
        <v>0</v>
      </c>
      <c r="Z47" s="23">
        <f t="shared" si="8"/>
        <v>0</v>
      </c>
      <c r="AA47" s="23">
        <f t="shared" si="8"/>
        <v>0</v>
      </c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AB48" s="13">
        <f>SUM(B47:AA47)</f>
        <v>5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U1"/>
    <mergeCell ref="A19:AA19"/>
  </mergeCells>
  <printOptions/>
  <pageMargins bottom="0.787401575" footer="0.0" header="0.0" left="0.511811024" right="0.511811024" top="0.7874015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2" si="1">SUM(B3:S3)</f>
        <v>0</v>
      </c>
      <c r="U3" s="10">
        <f t="shared" ref="U3:U13" si="2">T3/$T$13</f>
        <v>0</v>
      </c>
      <c r="V3" s="38"/>
      <c r="W3" s="38" t="s">
        <v>116</v>
      </c>
      <c r="X3" s="48">
        <f>SUM(C13:J13)+L13+O13+P13+S13+Q13+M13</f>
        <v>120</v>
      </c>
    </row>
    <row r="4" ht="17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/>
      <c r="W4" s="38" t="s">
        <v>129</v>
      </c>
      <c r="X4" s="48">
        <f>N13</f>
        <v>0</v>
      </c>
    </row>
    <row r="5" ht="13.5" customHeight="1">
      <c r="A5" s="141" t="s">
        <v>172</v>
      </c>
      <c r="B5" s="146"/>
      <c r="C5" s="142"/>
      <c r="D5" s="142"/>
      <c r="E5" s="142"/>
      <c r="F5" s="142"/>
      <c r="G5" s="146">
        <v>5.0</v>
      </c>
      <c r="H5" s="142"/>
      <c r="I5" s="142"/>
      <c r="J5" s="142"/>
      <c r="K5" s="158"/>
      <c r="L5" s="159"/>
      <c r="M5" s="160"/>
      <c r="N5" s="146"/>
      <c r="O5" s="146"/>
      <c r="P5" s="146">
        <v>4.0</v>
      </c>
      <c r="Q5" s="161">
        <v>5.0</v>
      </c>
      <c r="R5" s="161"/>
      <c r="S5" s="161">
        <v>2.0</v>
      </c>
      <c r="T5" s="149">
        <f t="shared" si="1"/>
        <v>16</v>
      </c>
      <c r="U5" s="10">
        <f t="shared" si="2"/>
        <v>0.1221374046</v>
      </c>
      <c r="V5" s="127">
        <v>2.0</v>
      </c>
      <c r="W5" s="107" t="s">
        <v>40</v>
      </c>
      <c r="X5" s="48">
        <f>B13+R13</f>
        <v>11</v>
      </c>
    </row>
    <row r="6" ht="13.5" customHeight="1">
      <c r="A6" s="150" t="s">
        <v>168</v>
      </c>
      <c r="B6" s="151"/>
      <c r="C6" s="152"/>
      <c r="D6" s="152"/>
      <c r="E6" s="152"/>
      <c r="F6" s="152"/>
      <c r="G6" s="152"/>
      <c r="H6" s="152"/>
      <c r="I6" s="152"/>
      <c r="J6" s="152"/>
      <c r="K6" s="156"/>
      <c r="L6" s="162">
        <v>1.0</v>
      </c>
      <c r="M6" s="155"/>
      <c r="N6" s="151"/>
      <c r="O6" s="151"/>
      <c r="P6" s="151">
        <v>5.0</v>
      </c>
      <c r="Q6" s="153">
        <v>4.0</v>
      </c>
      <c r="R6" s="153">
        <v>5.0</v>
      </c>
      <c r="S6" s="153">
        <v>1.0</v>
      </c>
      <c r="T6" s="157">
        <f t="shared" si="1"/>
        <v>16</v>
      </c>
      <c r="U6" s="10">
        <f t="shared" si="2"/>
        <v>0.1221374046</v>
      </c>
      <c r="V6" s="127">
        <v>4.0</v>
      </c>
      <c r="W6" s="107" t="s">
        <v>187</v>
      </c>
      <c r="X6" s="48">
        <f>K13</f>
        <v>0</v>
      </c>
    </row>
    <row r="7" ht="13.5" customHeight="1">
      <c r="A7" s="163" t="s">
        <v>163</v>
      </c>
      <c r="B7" s="146"/>
      <c r="C7" s="146">
        <v>1.0</v>
      </c>
      <c r="D7" s="142"/>
      <c r="E7" s="146"/>
      <c r="F7" s="142"/>
      <c r="G7" s="146">
        <v>3.0</v>
      </c>
      <c r="H7" s="142"/>
      <c r="I7" s="142"/>
      <c r="J7" s="142"/>
      <c r="K7" s="158"/>
      <c r="L7" s="164"/>
      <c r="M7" s="160"/>
      <c r="N7" s="146"/>
      <c r="O7" s="146"/>
      <c r="P7" s="146">
        <v>6.0</v>
      </c>
      <c r="Q7" s="161">
        <v>4.0</v>
      </c>
      <c r="R7" s="161">
        <v>2.0</v>
      </c>
      <c r="S7" s="161"/>
      <c r="T7" s="149">
        <f t="shared" si="1"/>
        <v>16</v>
      </c>
      <c r="U7" s="10">
        <f t="shared" si="2"/>
        <v>0.1221374046</v>
      </c>
      <c r="V7" s="127">
        <v>5.0</v>
      </c>
      <c r="X7" s="58">
        <f>SUM(X3:X6)</f>
        <v>131</v>
      </c>
    </row>
    <row r="8" ht="12.75" customHeight="1">
      <c r="A8" s="165" t="s">
        <v>192</v>
      </c>
      <c r="B8" s="152"/>
      <c r="C8" s="152"/>
      <c r="D8" s="152"/>
      <c r="E8" s="152"/>
      <c r="F8" s="152"/>
      <c r="G8" s="151"/>
      <c r="H8" s="152"/>
      <c r="I8" s="152"/>
      <c r="J8" s="151"/>
      <c r="K8" s="156"/>
      <c r="L8" s="166"/>
      <c r="M8" s="155"/>
      <c r="N8" s="151"/>
      <c r="O8" s="151"/>
      <c r="P8" s="151">
        <v>9.0</v>
      </c>
      <c r="Q8" s="153">
        <v>4.0</v>
      </c>
      <c r="R8" s="153">
        <v>3.0</v>
      </c>
      <c r="S8" s="153"/>
      <c r="T8" s="157">
        <f t="shared" si="1"/>
        <v>16</v>
      </c>
      <c r="U8" s="10">
        <f t="shared" si="2"/>
        <v>0.1221374046</v>
      </c>
      <c r="V8" s="127">
        <v>4.0</v>
      </c>
    </row>
    <row r="9" ht="12.75" customHeight="1">
      <c r="A9" s="167" t="s">
        <v>156</v>
      </c>
      <c r="B9" s="142"/>
      <c r="C9" s="142"/>
      <c r="D9" s="142"/>
      <c r="E9" s="142"/>
      <c r="F9" s="142"/>
      <c r="G9" s="146">
        <v>3.0</v>
      </c>
      <c r="H9" s="142"/>
      <c r="I9" s="142"/>
      <c r="J9" s="146"/>
      <c r="K9" s="142"/>
      <c r="L9" s="159"/>
      <c r="M9" s="146"/>
      <c r="N9" s="146"/>
      <c r="O9" s="146"/>
      <c r="P9" s="146">
        <v>11.0</v>
      </c>
      <c r="Q9" s="161">
        <v>3.0</v>
      </c>
      <c r="R9" s="161"/>
      <c r="S9" s="161"/>
      <c r="T9" s="149">
        <f t="shared" si="1"/>
        <v>17</v>
      </c>
      <c r="U9" s="10">
        <f t="shared" si="2"/>
        <v>0.1297709924</v>
      </c>
      <c r="V9" s="127">
        <v>4.0</v>
      </c>
    </row>
    <row r="10" ht="14.25" customHeight="1">
      <c r="A10" s="168" t="s">
        <v>193</v>
      </c>
      <c r="B10" s="142"/>
      <c r="C10" s="142"/>
      <c r="D10" s="142"/>
      <c r="E10" s="142"/>
      <c r="F10" s="142"/>
      <c r="G10" s="146"/>
      <c r="H10" s="142"/>
      <c r="I10" s="142"/>
      <c r="J10" s="142"/>
      <c r="K10" s="142"/>
      <c r="L10" s="169"/>
      <c r="M10" s="146"/>
      <c r="N10" s="142"/>
      <c r="O10" s="142"/>
      <c r="P10" s="146">
        <v>9.0</v>
      </c>
      <c r="Q10" s="161">
        <v>7.0</v>
      </c>
      <c r="R10" s="161"/>
      <c r="S10" s="161"/>
      <c r="T10" s="149">
        <f t="shared" si="1"/>
        <v>16</v>
      </c>
      <c r="U10" s="10">
        <f t="shared" si="2"/>
        <v>0.1221374046</v>
      </c>
      <c r="V10" s="127">
        <v>2.0</v>
      </c>
    </row>
    <row r="11" ht="14.25" customHeight="1">
      <c r="A11" s="165" t="s">
        <v>194</v>
      </c>
      <c r="B11" s="152"/>
      <c r="C11" s="152"/>
      <c r="D11" s="152"/>
      <c r="E11" s="152"/>
      <c r="F11" s="152"/>
      <c r="G11" s="151"/>
      <c r="H11" s="152"/>
      <c r="I11" s="152"/>
      <c r="J11" s="152"/>
      <c r="K11" s="152"/>
      <c r="L11" s="151"/>
      <c r="M11" s="151"/>
      <c r="N11" s="152"/>
      <c r="O11" s="152"/>
      <c r="P11" s="151">
        <v>8.0</v>
      </c>
      <c r="Q11" s="153">
        <v>10.0</v>
      </c>
      <c r="R11" s="153"/>
      <c r="S11" s="153"/>
      <c r="T11" s="157">
        <f t="shared" si="1"/>
        <v>18</v>
      </c>
      <c r="U11" s="10">
        <f t="shared" si="2"/>
        <v>0.1374045802</v>
      </c>
      <c r="V11" s="127">
        <v>1.0</v>
      </c>
      <c r="X11" s="102"/>
    </row>
    <row r="12" ht="14.25" customHeight="1">
      <c r="A12" s="170" t="s">
        <v>174</v>
      </c>
      <c r="B12" s="152"/>
      <c r="C12" s="152"/>
      <c r="D12" s="152"/>
      <c r="E12" s="152"/>
      <c r="F12" s="152"/>
      <c r="G12" s="151">
        <v>2.0</v>
      </c>
      <c r="H12" s="152"/>
      <c r="I12" s="152"/>
      <c r="J12" s="152"/>
      <c r="K12" s="152"/>
      <c r="L12" s="151">
        <v>1.0</v>
      </c>
      <c r="M12" s="151"/>
      <c r="N12" s="152"/>
      <c r="O12" s="152"/>
      <c r="P12" s="151">
        <v>8.0</v>
      </c>
      <c r="Q12" s="153">
        <v>4.0</v>
      </c>
      <c r="R12" s="153">
        <v>1.0</v>
      </c>
      <c r="S12" s="153"/>
      <c r="T12" s="157">
        <f t="shared" si="1"/>
        <v>16</v>
      </c>
      <c r="U12" s="10">
        <f t="shared" si="2"/>
        <v>0.1221374046</v>
      </c>
      <c r="V12" s="127">
        <v>6.0</v>
      </c>
      <c r="X12" s="102"/>
    </row>
    <row r="13" ht="14.25" customHeight="1">
      <c r="A13" s="4" t="s">
        <v>34</v>
      </c>
      <c r="B13" s="83">
        <f t="shared" ref="B13:T13" si="3">SUM(B3:B12)</f>
        <v>0</v>
      </c>
      <c r="C13" s="83">
        <f t="shared" si="3"/>
        <v>1</v>
      </c>
      <c r="D13" s="83">
        <f t="shared" si="3"/>
        <v>0</v>
      </c>
      <c r="E13" s="83">
        <f t="shared" si="3"/>
        <v>0</v>
      </c>
      <c r="F13" s="83">
        <f t="shared" si="3"/>
        <v>0</v>
      </c>
      <c r="G13" s="83">
        <f t="shared" si="3"/>
        <v>13</v>
      </c>
      <c r="H13" s="83">
        <f t="shared" si="3"/>
        <v>0</v>
      </c>
      <c r="I13" s="83">
        <f t="shared" si="3"/>
        <v>0</v>
      </c>
      <c r="J13" s="83">
        <f t="shared" si="3"/>
        <v>0</v>
      </c>
      <c r="K13" s="83">
        <f t="shared" si="3"/>
        <v>0</v>
      </c>
      <c r="L13" s="83">
        <f t="shared" si="3"/>
        <v>2</v>
      </c>
      <c r="M13" s="83">
        <f t="shared" si="3"/>
        <v>0</v>
      </c>
      <c r="N13" s="83">
        <f t="shared" si="3"/>
        <v>0</v>
      </c>
      <c r="O13" s="83">
        <f t="shared" si="3"/>
        <v>0</v>
      </c>
      <c r="P13" s="83">
        <f t="shared" si="3"/>
        <v>60</v>
      </c>
      <c r="Q13" s="83">
        <f t="shared" si="3"/>
        <v>41</v>
      </c>
      <c r="R13" s="83">
        <f t="shared" si="3"/>
        <v>11</v>
      </c>
      <c r="S13" s="83">
        <f t="shared" si="3"/>
        <v>3</v>
      </c>
      <c r="T13" s="83">
        <f t="shared" si="3"/>
        <v>131</v>
      </c>
      <c r="U13" s="6">
        <f t="shared" si="2"/>
        <v>1</v>
      </c>
      <c r="V13" s="127"/>
      <c r="X13" s="102" t="s">
        <v>175</v>
      </c>
    </row>
    <row r="14" ht="14.25" customHeight="1"/>
    <row r="15" ht="14.25" customHeight="1">
      <c r="U15" s="47"/>
    </row>
    <row r="16" ht="14.25" customHeight="1"/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4.25" customHeight="1">
      <c r="A18" s="4" t="s">
        <v>35</v>
      </c>
      <c r="B18" s="4" t="s">
        <v>38</v>
      </c>
      <c r="C18" s="4" t="s">
        <v>39</v>
      </c>
      <c r="D18" s="15" t="s">
        <v>40</v>
      </c>
      <c r="E18" s="4" t="s">
        <v>41</v>
      </c>
      <c r="F18" s="15" t="s">
        <v>99</v>
      </c>
      <c r="G18" s="15" t="s">
        <v>43</v>
      </c>
      <c r="H18" s="15" t="s">
        <v>44</v>
      </c>
      <c r="I18" s="15" t="s">
        <v>45</v>
      </c>
      <c r="J18" s="15" t="s">
        <v>46</v>
      </c>
      <c r="K18" s="15" t="s">
        <v>117</v>
      </c>
      <c r="L18" s="15" t="s">
        <v>145</v>
      </c>
      <c r="M18" s="15" t="s">
        <v>146</v>
      </c>
      <c r="N18" s="4" t="s">
        <v>147</v>
      </c>
      <c r="O18" s="66" t="s">
        <v>148</v>
      </c>
      <c r="P18" s="66" t="s">
        <v>149</v>
      </c>
      <c r="Q18" s="66"/>
      <c r="R18" s="66"/>
      <c r="S18" s="66"/>
      <c r="T18" s="66" t="s">
        <v>150</v>
      </c>
      <c r="U18" s="70" t="s">
        <v>152</v>
      </c>
      <c r="V18" s="66" t="s">
        <v>153</v>
      </c>
      <c r="W18" s="66" t="s">
        <v>157</v>
      </c>
      <c r="X18" s="66" t="s">
        <v>164</v>
      </c>
      <c r="Y18" s="66" t="s">
        <v>166</v>
      </c>
      <c r="Z18" s="66" t="s">
        <v>173</v>
      </c>
      <c r="AA18" s="66"/>
    </row>
    <row r="19" ht="14.25" customHeight="1">
      <c r="A19" s="16" t="s">
        <v>14</v>
      </c>
      <c r="B19" s="17">
        <f t="shared" ref="B19:P19" si="4">B48</f>
        <v>3</v>
      </c>
      <c r="C19" s="17">
        <f t="shared" si="4"/>
        <v>0</v>
      </c>
      <c r="D19" s="25">
        <f t="shared" si="4"/>
        <v>0</v>
      </c>
      <c r="E19" s="17">
        <f t="shared" si="4"/>
        <v>1</v>
      </c>
      <c r="F19" s="17">
        <f t="shared" si="4"/>
        <v>0</v>
      </c>
      <c r="G19" s="25">
        <f t="shared" si="4"/>
        <v>0</v>
      </c>
      <c r="H19" s="25">
        <f t="shared" si="4"/>
        <v>1</v>
      </c>
      <c r="I19" s="25">
        <f t="shared" si="4"/>
        <v>0</v>
      </c>
      <c r="J19" s="25">
        <f t="shared" si="4"/>
        <v>0</v>
      </c>
      <c r="K19" s="25">
        <f t="shared" si="4"/>
        <v>0</v>
      </c>
      <c r="L19" s="17">
        <f t="shared" si="4"/>
        <v>0</v>
      </c>
      <c r="M19" s="17">
        <f t="shared" si="4"/>
        <v>0</v>
      </c>
      <c r="N19" s="17">
        <f t="shared" si="4"/>
        <v>0</v>
      </c>
      <c r="O19" s="17">
        <f t="shared" si="4"/>
        <v>0</v>
      </c>
      <c r="P19" s="17">
        <f t="shared" si="4"/>
        <v>0</v>
      </c>
      <c r="Q19" s="17"/>
      <c r="R19" s="17"/>
      <c r="S19" s="17"/>
      <c r="T19" s="17">
        <f t="shared" ref="T19:AA19" si="5">T48</f>
        <v>0</v>
      </c>
      <c r="U19" s="17">
        <f t="shared" si="5"/>
        <v>0</v>
      </c>
      <c r="V19" s="17" t="str">
        <f t="shared" si="5"/>
        <v/>
      </c>
      <c r="W19" s="17">
        <f t="shared" si="5"/>
        <v>0</v>
      </c>
      <c r="X19" s="17">
        <f t="shared" si="5"/>
        <v>0</v>
      </c>
      <c r="Y19" s="17">
        <f t="shared" si="5"/>
        <v>0</v>
      </c>
      <c r="Z19" s="17">
        <f t="shared" si="5"/>
        <v>0</v>
      </c>
      <c r="AA19" s="17">
        <f t="shared" si="5"/>
        <v>0</v>
      </c>
    </row>
    <row r="20" ht="14.25" customHeight="1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84"/>
    </row>
    <row r="21" ht="14.25" customHeight="1">
      <c r="A21" s="21" t="s">
        <v>75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16"/>
      <c r="O21" s="57"/>
      <c r="P21" s="57"/>
      <c r="Q21" s="57"/>
      <c r="R21" s="57"/>
      <c r="S21" s="57"/>
      <c r="T21" s="57"/>
      <c r="U21" s="71"/>
      <c r="V21" s="108"/>
      <c r="W21" s="72"/>
      <c r="X21" s="72"/>
      <c r="Y21" s="72"/>
      <c r="Z21" s="72"/>
      <c r="AA21" s="72"/>
    </row>
    <row r="22" ht="14.25" customHeight="1">
      <c r="A22" s="21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16"/>
      <c r="O22" s="57"/>
      <c r="P22" s="57"/>
      <c r="Q22" s="57"/>
      <c r="R22" s="57"/>
      <c r="S22" s="57"/>
      <c r="T22" s="57"/>
      <c r="U22" s="71"/>
      <c r="V22" s="108"/>
      <c r="W22" s="72"/>
      <c r="X22" s="72"/>
      <c r="Y22" s="72"/>
      <c r="Z22" s="72"/>
      <c r="AA22" s="72"/>
    </row>
    <row r="23" ht="14.25" customHeight="1">
      <c r="A23" s="21" t="s">
        <v>76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77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50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51</v>
      </c>
      <c r="B26" s="99"/>
      <c r="C26" s="99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54</v>
      </c>
      <c r="B29" s="99">
        <v>1.0</v>
      </c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60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61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78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62</v>
      </c>
      <c r="B38" s="99"/>
      <c r="C38" s="99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63</v>
      </c>
      <c r="B39" s="99"/>
      <c r="C39" s="21"/>
      <c r="D39" s="21"/>
      <c r="E39" s="99"/>
      <c r="F39" s="21"/>
      <c r="G39" s="21"/>
      <c r="H39" s="99">
        <v>1.0</v>
      </c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64</v>
      </c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79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66</v>
      </c>
      <c r="B43" s="34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67</v>
      </c>
      <c r="B44" s="99">
        <v>1.0</v>
      </c>
      <c r="C44" s="21"/>
      <c r="D44" s="21"/>
      <c r="E44" s="99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9"/>
      <c r="W44" s="103"/>
      <c r="X44" s="72"/>
      <c r="Y44" s="72"/>
      <c r="Z44" s="72"/>
      <c r="AA44" s="72"/>
    </row>
    <row r="45" ht="14.25" customHeight="1">
      <c r="A45" s="21" t="s">
        <v>68</v>
      </c>
      <c r="B45" s="21"/>
      <c r="C45" s="21"/>
      <c r="D45" s="21"/>
      <c r="E45" s="99">
        <v>1.0</v>
      </c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69</v>
      </c>
      <c r="B46" s="99">
        <v>1.0</v>
      </c>
      <c r="C46" s="21"/>
      <c r="D46" s="21"/>
      <c r="E46" s="99"/>
      <c r="F46" s="99"/>
      <c r="G46" s="99"/>
      <c r="H46" s="21"/>
      <c r="I46" s="21"/>
      <c r="J46" s="21"/>
      <c r="K46" s="99"/>
      <c r="L46" s="16"/>
      <c r="M46" s="16"/>
      <c r="N46" s="104"/>
      <c r="O46" s="101"/>
      <c r="P46" s="57"/>
      <c r="Q46" s="101"/>
      <c r="R46" s="101"/>
      <c r="S46" s="101"/>
      <c r="T46" s="101"/>
      <c r="U46" s="71"/>
      <c r="V46" s="109"/>
      <c r="W46" s="103"/>
      <c r="X46" s="72"/>
      <c r="Y46" s="72"/>
      <c r="Z46" s="72"/>
      <c r="AA46" s="72"/>
    </row>
    <row r="47" ht="14.25" customHeight="1">
      <c r="A47" s="21" t="s">
        <v>80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4" t="s">
        <v>14</v>
      </c>
      <c r="B48" s="4">
        <f t="shared" ref="B48:P48" si="6">SUM(B21:B47)</f>
        <v>3</v>
      </c>
      <c r="C48" s="4">
        <f t="shared" si="6"/>
        <v>0</v>
      </c>
      <c r="D48" s="4">
        <f t="shared" si="6"/>
        <v>0</v>
      </c>
      <c r="E48" s="4">
        <f t="shared" si="6"/>
        <v>1</v>
      </c>
      <c r="F48" s="4">
        <f t="shared" si="6"/>
        <v>0</v>
      </c>
      <c r="G48" s="4">
        <f t="shared" si="6"/>
        <v>0</v>
      </c>
      <c r="H48" s="4">
        <f t="shared" si="6"/>
        <v>1</v>
      </c>
      <c r="I48" s="4">
        <f t="shared" si="6"/>
        <v>0</v>
      </c>
      <c r="J48" s="4">
        <f t="shared" si="6"/>
        <v>0</v>
      </c>
      <c r="K48" s="4">
        <f t="shared" si="6"/>
        <v>0</v>
      </c>
      <c r="L48" s="4">
        <f t="shared" si="6"/>
        <v>0</v>
      </c>
      <c r="M48" s="4">
        <f t="shared" si="6"/>
        <v>0</v>
      </c>
      <c r="N48" s="4">
        <f t="shared" si="6"/>
        <v>0</v>
      </c>
      <c r="O48" s="4">
        <f t="shared" si="6"/>
        <v>0</v>
      </c>
      <c r="P48" s="4">
        <f t="shared" si="6"/>
        <v>0</v>
      </c>
      <c r="Q48" s="4"/>
      <c r="R48" s="4"/>
      <c r="S48" s="4"/>
      <c r="T48" s="4">
        <f t="shared" ref="T48:U48" si="7">SUM(T21:T47)</f>
        <v>0</v>
      </c>
      <c r="U48" s="23">
        <f t="shared" si="7"/>
        <v>0</v>
      </c>
      <c r="V48" s="23"/>
      <c r="W48" s="23">
        <f t="shared" ref="W48:AA48" si="8">SUM(W21:W47)</f>
        <v>0</v>
      </c>
      <c r="X48" s="23">
        <f t="shared" si="8"/>
        <v>0</v>
      </c>
      <c r="Y48" s="23">
        <f t="shared" si="8"/>
        <v>0</v>
      </c>
      <c r="Z48" s="23">
        <f t="shared" si="8"/>
        <v>0</v>
      </c>
      <c r="AA48" s="23">
        <f t="shared" si="8"/>
        <v>0</v>
      </c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AB49" s="13">
        <f>SUM(B48:AA48)</f>
        <v>5</v>
      </c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1:U1"/>
    <mergeCell ref="A20:AA20"/>
  </mergeCells>
  <printOptions/>
  <pageMargins bottom="0.787401575" footer="0.0" header="0.0" left="0.511811024" right="0.511811024" top="0.7874015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0.29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4" si="1">SUM(B3:S3)</f>
        <v>0</v>
      </c>
      <c r="U3" s="10">
        <f t="shared" ref="U3:U15" si="2">T3/$T$15</f>
        <v>0</v>
      </c>
      <c r="V3" s="38"/>
      <c r="W3" s="38" t="s">
        <v>116</v>
      </c>
      <c r="X3" s="48">
        <f>SUM(C15:J15)+L15+O15+P15+S15+Q15+M15</f>
        <v>117</v>
      </c>
    </row>
    <row r="4" ht="17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/>
      <c r="W4" s="38" t="s">
        <v>129</v>
      </c>
      <c r="X4" s="48">
        <f>N15</f>
        <v>0</v>
      </c>
    </row>
    <row r="5" ht="13.5" customHeight="1">
      <c r="A5" s="171" t="s">
        <v>195</v>
      </c>
      <c r="B5" s="146"/>
      <c r="C5" s="142"/>
      <c r="D5" s="142"/>
      <c r="E5" s="142"/>
      <c r="F5" s="142"/>
      <c r="G5" s="146"/>
      <c r="H5" s="142"/>
      <c r="I5" s="142"/>
      <c r="J5" s="142"/>
      <c r="K5" s="158"/>
      <c r="L5" s="159"/>
      <c r="M5" s="160"/>
      <c r="N5" s="146"/>
      <c r="O5" s="146"/>
      <c r="P5" s="146">
        <v>3.0</v>
      </c>
      <c r="Q5" s="161">
        <v>9.0</v>
      </c>
      <c r="R5" s="161"/>
      <c r="S5" s="161"/>
      <c r="T5" s="149">
        <f t="shared" si="1"/>
        <v>12</v>
      </c>
      <c r="U5" s="10">
        <f t="shared" si="2"/>
        <v>0.07100591716</v>
      </c>
      <c r="V5" s="127"/>
      <c r="W5" s="107" t="s">
        <v>40</v>
      </c>
      <c r="X5" s="48">
        <f>B15+R15</f>
        <v>52</v>
      </c>
    </row>
    <row r="6" ht="13.5" customHeight="1">
      <c r="A6" s="171" t="s">
        <v>196</v>
      </c>
      <c r="B6" s="146"/>
      <c r="C6" s="142"/>
      <c r="D6" s="142"/>
      <c r="E6" s="142"/>
      <c r="F6" s="142"/>
      <c r="G6" s="146"/>
      <c r="H6" s="142"/>
      <c r="I6" s="142"/>
      <c r="J6" s="142"/>
      <c r="K6" s="158"/>
      <c r="L6" s="159"/>
      <c r="M6" s="160"/>
      <c r="N6" s="146"/>
      <c r="O6" s="146"/>
      <c r="P6" s="146">
        <v>1.0</v>
      </c>
      <c r="Q6" s="161">
        <v>8.0</v>
      </c>
      <c r="R6" s="161"/>
      <c r="S6" s="161"/>
      <c r="T6" s="149">
        <f t="shared" si="1"/>
        <v>9</v>
      </c>
      <c r="U6" s="10">
        <f t="shared" si="2"/>
        <v>0.05325443787</v>
      </c>
      <c r="V6" s="127">
        <v>1.0</v>
      </c>
      <c r="W6" s="107" t="s">
        <v>187</v>
      </c>
      <c r="X6" s="48">
        <f>K15</f>
        <v>0</v>
      </c>
    </row>
    <row r="7" ht="13.5" customHeight="1">
      <c r="A7" s="141" t="s">
        <v>172</v>
      </c>
      <c r="B7" s="146">
        <v>13.0</v>
      </c>
      <c r="C7" s="142"/>
      <c r="D7" s="142"/>
      <c r="E7" s="142"/>
      <c r="F7" s="142"/>
      <c r="G7" s="146"/>
      <c r="H7" s="142"/>
      <c r="I7" s="142"/>
      <c r="J7" s="142"/>
      <c r="K7" s="158"/>
      <c r="L7" s="159"/>
      <c r="M7" s="160"/>
      <c r="N7" s="146"/>
      <c r="O7" s="146"/>
      <c r="P7" s="146">
        <v>4.0</v>
      </c>
      <c r="Q7" s="161">
        <v>3.0</v>
      </c>
      <c r="R7" s="161">
        <v>1.0</v>
      </c>
      <c r="S7" s="161">
        <v>1.0</v>
      </c>
      <c r="T7" s="149">
        <f t="shared" si="1"/>
        <v>22</v>
      </c>
      <c r="U7" s="10">
        <f t="shared" si="2"/>
        <v>0.1301775148</v>
      </c>
      <c r="V7" s="127">
        <v>6.0</v>
      </c>
      <c r="X7" s="58">
        <f>SUM(X3:X6)</f>
        <v>169</v>
      </c>
    </row>
    <row r="8" ht="13.5" customHeight="1">
      <c r="A8" s="150" t="s">
        <v>168</v>
      </c>
      <c r="B8" s="151">
        <v>5.0</v>
      </c>
      <c r="C8" s="151">
        <v>2.0</v>
      </c>
      <c r="D8" s="152"/>
      <c r="E8" s="152"/>
      <c r="F8" s="152"/>
      <c r="G8" s="152"/>
      <c r="H8" s="152"/>
      <c r="I8" s="152"/>
      <c r="J8" s="152"/>
      <c r="K8" s="156"/>
      <c r="L8" s="162"/>
      <c r="M8" s="155"/>
      <c r="N8" s="151"/>
      <c r="O8" s="151"/>
      <c r="P8" s="151">
        <v>8.0</v>
      </c>
      <c r="Q8" s="153">
        <v>4.0</v>
      </c>
      <c r="R8" s="153">
        <v>3.0</v>
      </c>
      <c r="S8" s="153"/>
      <c r="T8" s="157">
        <f t="shared" si="1"/>
        <v>22</v>
      </c>
      <c r="U8" s="10">
        <f t="shared" si="2"/>
        <v>0.1301775148</v>
      </c>
      <c r="V8" s="127">
        <v>5.0</v>
      </c>
    </row>
    <row r="9" ht="13.5" customHeight="1">
      <c r="A9" s="163" t="s">
        <v>163</v>
      </c>
      <c r="B9" s="146">
        <v>6.0</v>
      </c>
      <c r="C9" s="146"/>
      <c r="D9" s="142"/>
      <c r="E9" s="146"/>
      <c r="F9" s="142"/>
      <c r="G9" s="146">
        <v>1.0</v>
      </c>
      <c r="H9" s="142"/>
      <c r="I9" s="142"/>
      <c r="J9" s="142"/>
      <c r="K9" s="158"/>
      <c r="L9" s="164"/>
      <c r="M9" s="160"/>
      <c r="N9" s="146"/>
      <c r="O9" s="146"/>
      <c r="P9" s="146">
        <v>3.0</v>
      </c>
      <c r="Q9" s="161"/>
      <c r="R9" s="161"/>
      <c r="S9" s="161"/>
      <c r="T9" s="149">
        <f t="shared" si="1"/>
        <v>10</v>
      </c>
      <c r="U9" s="10">
        <f t="shared" si="2"/>
        <v>0.05917159763</v>
      </c>
      <c r="V9" s="127">
        <v>3.0</v>
      </c>
    </row>
    <row r="10" ht="12.75" customHeight="1">
      <c r="A10" s="165" t="s">
        <v>192</v>
      </c>
      <c r="B10" s="151">
        <v>1.0</v>
      </c>
      <c r="C10" s="152"/>
      <c r="D10" s="152"/>
      <c r="E10" s="152"/>
      <c r="F10" s="152"/>
      <c r="G10" s="151"/>
      <c r="H10" s="152"/>
      <c r="I10" s="152"/>
      <c r="J10" s="151"/>
      <c r="K10" s="156"/>
      <c r="L10" s="166"/>
      <c r="M10" s="155"/>
      <c r="N10" s="151"/>
      <c r="O10" s="151"/>
      <c r="P10" s="151">
        <v>6.0</v>
      </c>
      <c r="Q10" s="153">
        <v>8.0</v>
      </c>
      <c r="R10" s="153">
        <v>3.0</v>
      </c>
      <c r="S10" s="153"/>
      <c r="T10" s="157">
        <f t="shared" si="1"/>
        <v>18</v>
      </c>
      <c r="U10" s="10">
        <f t="shared" si="2"/>
        <v>0.1065088757</v>
      </c>
      <c r="V10" s="127">
        <v>2.0</v>
      </c>
    </row>
    <row r="11" ht="12.75" customHeight="1">
      <c r="A11" s="167" t="s">
        <v>156</v>
      </c>
      <c r="B11" s="146">
        <v>12.0</v>
      </c>
      <c r="C11" s="142"/>
      <c r="D11" s="142"/>
      <c r="E11" s="142"/>
      <c r="F11" s="142"/>
      <c r="G11" s="146">
        <v>3.0</v>
      </c>
      <c r="H11" s="142"/>
      <c r="I11" s="142"/>
      <c r="J11" s="146"/>
      <c r="K11" s="142"/>
      <c r="L11" s="159"/>
      <c r="M11" s="146"/>
      <c r="N11" s="146"/>
      <c r="O11" s="146"/>
      <c r="P11" s="146">
        <v>3.0</v>
      </c>
      <c r="Q11" s="161">
        <v>2.0</v>
      </c>
      <c r="R11" s="161"/>
      <c r="S11" s="161"/>
      <c r="T11" s="149">
        <f t="shared" si="1"/>
        <v>20</v>
      </c>
      <c r="U11" s="10">
        <f t="shared" si="2"/>
        <v>0.1183431953</v>
      </c>
      <c r="V11" s="127">
        <v>4.0</v>
      </c>
    </row>
    <row r="12" ht="14.25" customHeight="1">
      <c r="A12" s="168" t="s">
        <v>193</v>
      </c>
      <c r="B12" s="142"/>
      <c r="C12" s="142"/>
      <c r="D12" s="142"/>
      <c r="E12" s="142"/>
      <c r="F12" s="142"/>
      <c r="G12" s="146">
        <v>1.0</v>
      </c>
      <c r="H12" s="142"/>
      <c r="I12" s="142"/>
      <c r="J12" s="142"/>
      <c r="K12" s="142"/>
      <c r="L12" s="169"/>
      <c r="M12" s="146"/>
      <c r="N12" s="142"/>
      <c r="O12" s="142"/>
      <c r="P12" s="146">
        <v>11.0</v>
      </c>
      <c r="Q12" s="161">
        <v>7.0</v>
      </c>
      <c r="R12" s="161"/>
      <c r="S12" s="161">
        <v>1.0</v>
      </c>
      <c r="T12" s="149">
        <f t="shared" si="1"/>
        <v>20</v>
      </c>
      <c r="U12" s="10">
        <f t="shared" si="2"/>
        <v>0.1183431953</v>
      </c>
      <c r="V12" s="127">
        <v>2.0</v>
      </c>
    </row>
    <row r="13" ht="14.25" customHeight="1">
      <c r="A13" s="165" t="s">
        <v>194</v>
      </c>
      <c r="B13" s="152"/>
      <c r="C13" s="152"/>
      <c r="D13" s="152"/>
      <c r="E13" s="152"/>
      <c r="F13" s="152"/>
      <c r="G13" s="151"/>
      <c r="H13" s="152"/>
      <c r="I13" s="152"/>
      <c r="J13" s="152"/>
      <c r="K13" s="152"/>
      <c r="L13" s="151"/>
      <c r="M13" s="151"/>
      <c r="N13" s="152"/>
      <c r="O13" s="152"/>
      <c r="P13" s="151">
        <v>13.0</v>
      </c>
      <c r="Q13" s="153">
        <v>7.0</v>
      </c>
      <c r="R13" s="153"/>
      <c r="S13" s="153"/>
      <c r="T13" s="157">
        <f t="shared" si="1"/>
        <v>20</v>
      </c>
      <c r="U13" s="10">
        <f t="shared" si="2"/>
        <v>0.1183431953</v>
      </c>
      <c r="V13" s="127">
        <v>2.0</v>
      </c>
      <c r="X13" s="102"/>
    </row>
    <row r="14" ht="14.25" customHeight="1">
      <c r="A14" s="170" t="s">
        <v>174</v>
      </c>
      <c r="B14" s="151">
        <v>6.0</v>
      </c>
      <c r="C14" s="152"/>
      <c r="D14" s="152"/>
      <c r="E14" s="152"/>
      <c r="F14" s="152"/>
      <c r="G14" s="151">
        <v>2.0</v>
      </c>
      <c r="H14" s="152"/>
      <c r="I14" s="152"/>
      <c r="J14" s="152"/>
      <c r="K14" s="152"/>
      <c r="L14" s="151"/>
      <c r="M14" s="151"/>
      <c r="N14" s="152"/>
      <c r="O14" s="152"/>
      <c r="P14" s="151">
        <v>4.0</v>
      </c>
      <c r="Q14" s="153">
        <v>1.0</v>
      </c>
      <c r="R14" s="153">
        <v>2.0</v>
      </c>
      <c r="S14" s="153">
        <v>1.0</v>
      </c>
      <c r="T14" s="157">
        <f t="shared" si="1"/>
        <v>16</v>
      </c>
      <c r="U14" s="10">
        <f t="shared" si="2"/>
        <v>0.09467455621</v>
      </c>
      <c r="V14" s="127">
        <v>5.0</v>
      </c>
      <c r="X14" s="102"/>
    </row>
    <row r="15" ht="14.25" customHeight="1">
      <c r="A15" s="4" t="s">
        <v>34</v>
      </c>
      <c r="B15" s="83">
        <f t="shared" ref="B15:T15" si="3">SUM(B3:B14)</f>
        <v>43</v>
      </c>
      <c r="C15" s="83">
        <f t="shared" si="3"/>
        <v>2</v>
      </c>
      <c r="D15" s="83">
        <f t="shared" si="3"/>
        <v>0</v>
      </c>
      <c r="E15" s="83">
        <f t="shared" si="3"/>
        <v>0</v>
      </c>
      <c r="F15" s="83">
        <f t="shared" si="3"/>
        <v>0</v>
      </c>
      <c r="G15" s="83">
        <f t="shared" si="3"/>
        <v>7</v>
      </c>
      <c r="H15" s="83">
        <f t="shared" si="3"/>
        <v>0</v>
      </c>
      <c r="I15" s="83">
        <f t="shared" si="3"/>
        <v>0</v>
      </c>
      <c r="J15" s="83">
        <f t="shared" si="3"/>
        <v>0</v>
      </c>
      <c r="K15" s="83">
        <f t="shared" si="3"/>
        <v>0</v>
      </c>
      <c r="L15" s="83">
        <f t="shared" si="3"/>
        <v>0</v>
      </c>
      <c r="M15" s="83">
        <f t="shared" si="3"/>
        <v>0</v>
      </c>
      <c r="N15" s="83">
        <f t="shared" si="3"/>
        <v>0</v>
      </c>
      <c r="O15" s="83">
        <f t="shared" si="3"/>
        <v>0</v>
      </c>
      <c r="P15" s="83">
        <f t="shared" si="3"/>
        <v>56</v>
      </c>
      <c r="Q15" s="83">
        <f t="shared" si="3"/>
        <v>49</v>
      </c>
      <c r="R15" s="83">
        <f t="shared" si="3"/>
        <v>9</v>
      </c>
      <c r="S15" s="83">
        <f t="shared" si="3"/>
        <v>3</v>
      </c>
      <c r="T15" s="83">
        <f t="shared" si="3"/>
        <v>169</v>
      </c>
      <c r="U15" s="6">
        <f t="shared" si="2"/>
        <v>1</v>
      </c>
      <c r="V15" s="127"/>
      <c r="X15" s="102" t="s">
        <v>175</v>
      </c>
    </row>
    <row r="16" ht="14.25" customHeight="1"/>
    <row r="17" ht="14.25" customHeight="1">
      <c r="U17" s="47"/>
    </row>
    <row r="18" ht="14.25" customHeight="1"/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4.25" customHeight="1">
      <c r="A20" s="4" t="s">
        <v>35</v>
      </c>
      <c r="B20" s="4" t="s">
        <v>38</v>
      </c>
      <c r="C20" s="4" t="s">
        <v>39</v>
      </c>
      <c r="D20" s="15" t="s">
        <v>40</v>
      </c>
      <c r="E20" s="4" t="s">
        <v>41</v>
      </c>
      <c r="F20" s="15" t="s">
        <v>99</v>
      </c>
      <c r="G20" s="15" t="s">
        <v>43</v>
      </c>
      <c r="H20" s="15" t="s">
        <v>44</v>
      </c>
      <c r="I20" s="15" t="s">
        <v>45</v>
      </c>
      <c r="J20" s="15" t="s">
        <v>46</v>
      </c>
      <c r="K20" s="15" t="s">
        <v>117</v>
      </c>
      <c r="L20" s="15" t="s">
        <v>145</v>
      </c>
      <c r="M20" s="15" t="s">
        <v>146</v>
      </c>
      <c r="N20" s="4" t="s">
        <v>147</v>
      </c>
      <c r="O20" s="66" t="s">
        <v>148</v>
      </c>
      <c r="P20" s="66" t="s">
        <v>149</v>
      </c>
      <c r="Q20" s="66"/>
      <c r="R20" s="66"/>
      <c r="S20" s="66"/>
      <c r="T20" s="66" t="s">
        <v>150</v>
      </c>
      <c r="U20" s="70" t="s">
        <v>152</v>
      </c>
      <c r="V20" s="66" t="s">
        <v>153</v>
      </c>
      <c r="W20" s="66" t="s">
        <v>157</v>
      </c>
      <c r="X20" s="66" t="s">
        <v>164</v>
      </c>
      <c r="Y20" s="66" t="s">
        <v>166</v>
      </c>
      <c r="Z20" s="66" t="s">
        <v>173</v>
      </c>
      <c r="AA20" s="66"/>
    </row>
    <row r="21" ht="14.25" customHeight="1">
      <c r="A21" s="16" t="s">
        <v>14</v>
      </c>
      <c r="B21" s="17">
        <f t="shared" ref="B21:P21" si="4">B50</f>
        <v>3</v>
      </c>
      <c r="C21" s="17">
        <f t="shared" si="4"/>
        <v>0</v>
      </c>
      <c r="D21" s="25">
        <f t="shared" si="4"/>
        <v>0</v>
      </c>
      <c r="E21" s="17">
        <f t="shared" si="4"/>
        <v>1</v>
      </c>
      <c r="F21" s="17">
        <f t="shared" si="4"/>
        <v>0</v>
      </c>
      <c r="G21" s="25">
        <f t="shared" si="4"/>
        <v>0</v>
      </c>
      <c r="H21" s="25">
        <f t="shared" si="4"/>
        <v>1</v>
      </c>
      <c r="I21" s="25">
        <f t="shared" si="4"/>
        <v>0</v>
      </c>
      <c r="J21" s="25">
        <f t="shared" si="4"/>
        <v>0</v>
      </c>
      <c r="K21" s="25">
        <f t="shared" si="4"/>
        <v>0</v>
      </c>
      <c r="L21" s="17">
        <f t="shared" si="4"/>
        <v>0</v>
      </c>
      <c r="M21" s="17">
        <f t="shared" si="4"/>
        <v>0</v>
      </c>
      <c r="N21" s="17">
        <f t="shared" si="4"/>
        <v>0</v>
      </c>
      <c r="O21" s="17">
        <f t="shared" si="4"/>
        <v>0</v>
      </c>
      <c r="P21" s="17">
        <f t="shared" si="4"/>
        <v>0</v>
      </c>
      <c r="Q21" s="17"/>
      <c r="R21" s="17"/>
      <c r="S21" s="17"/>
      <c r="T21" s="17">
        <f t="shared" ref="T21:AA21" si="5">T50</f>
        <v>0</v>
      </c>
      <c r="U21" s="17">
        <f t="shared" si="5"/>
        <v>0</v>
      </c>
      <c r="V21" s="17" t="str">
        <f t="shared" si="5"/>
        <v/>
      </c>
      <c r="W21" s="17">
        <f t="shared" si="5"/>
        <v>0</v>
      </c>
      <c r="X21" s="17">
        <f t="shared" si="5"/>
        <v>0</v>
      </c>
      <c r="Y21" s="17">
        <f t="shared" si="5"/>
        <v>0</v>
      </c>
      <c r="Z21" s="17">
        <f t="shared" si="5"/>
        <v>0</v>
      </c>
      <c r="AA21" s="17">
        <f t="shared" si="5"/>
        <v>0</v>
      </c>
    </row>
    <row r="22" ht="14.25" customHeight="1">
      <c r="A22" s="18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84"/>
    </row>
    <row r="23" ht="14.25" customHeight="1">
      <c r="A23" s="21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76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77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51</v>
      </c>
      <c r="B28" s="99"/>
      <c r="C28" s="99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54</v>
      </c>
      <c r="B31" s="99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58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59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78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62</v>
      </c>
      <c r="B40" s="99"/>
      <c r="C40" s="99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63</v>
      </c>
      <c r="B41" s="99"/>
      <c r="C41" s="21"/>
      <c r="D41" s="21"/>
      <c r="E41" s="99"/>
      <c r="F41" s="21"/>
      <c r="G41" s="21"/>
      <c r="H41" s="99">
        <v>1.0</v>
      </c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64</v>
      </c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66</v>
      </c>
      <c r="B45" s="34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67</v>
      </c>
      <c r="B46" s="99">
        <v>1.0</v>
      </c>
      <c r="C46" s="21"/>
      <c r="D46" s="21"/>
      <c r="E46" s="99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9"/>
      <c r="W46" s="103"/>
      <c r="X46" s="72"/>
      <c r="Y46" s="72"/>
      <c r="Z46" s="72"/>
      <c r="AA46" s="72"/>
    </row>
    <row r="47" ht="14.25" customHeight="1">
      <c r="A47" s="21" t="s">
        <v>68</v>
      </c>
      <c r="B47" s="21"/>
      <c r="C47" s="21"/>
      <c r="D47" s="21"/>
      <c r="E47" s="99">
        <v>1.0</v>
      </c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21" t="s">
        <v>69</v>
      </c>
      <c r="B48" s="99">
        <v>1.0</v>
      </c>
      <c r="C48" s="21"/>
      <c r="D48" s="21"/>
      <c r="E48" s="99"/>
      <c r="F48" s="99"/>
      <c r="G48" s="99"/>
      <c r="H48" s="21"/>
      <c r="I48" s="21"/>
      <c r="J48" s="21"/>
      <c r="K48" s="99"/>
      <c r="L48" s="16"/>
      <c r="M48" s="16"/>
      <c r="N48" s="104"/>
      <c r="O48" s="101"/>
      <c r="P48" s="57"/>
      <c r="Q48" s="101"/>
      <c r="R48" s="101"/>
      <c r="S48" s="101"/>
      <c r="T48" s="101"/>
      <c r="U48" s="71"/>
      <c r="V48" s="109"/>
      <c r="W48" s="103"/>
      <c r="X48" s="72"/>
      <c r="Y48" s="72"/>
      <c r="Z48" s="72"/>
      <c r="AA48" s="72"/>
    </row>
    <row r="49" ht="14.25" customHeight="1">
      <c r="A49" s="21" t="s">
        <v>80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6"/>
      <c r="M49" s="16"/>
      <c r="N49" s="16"/>
      <c r="O49" s="57"/>
      <c r="P49" s="57"/>
      <c r="Q49" s="57"/>
      <c r="R49" s="57"/>
      <c r="S49" s="57"/>
      <c r="T49" s="57"/>
      <c r="U49" s="71"/>
      <c r="V49" s="108"/>
      <c r="W49" s="72"/>
      <c r="X49" s="72"/>
      <c r="Y49" s="72"/>
      <c r="Z49" s="72"/>
      <c r="AA49" s="72"/>
    </row>
    <row r="50" ht="14.25" customHeight="1">
      <c r="A50" s="4" t="s">
        <v>14</v>
      </c>
      <c r="B50" s="4">
        <f t="shared" ref="B50:P50" si="6">SUM(B23:B49)</f>
        <v>3</v>
      </c>
      <c r="C50" s="4">
        <f t="shared" si="6"/>
        <v>0</v>
      </c>
      <c r="D50" s="4">
        <f t="shared" si="6"/>
        <v>0</v>
      </c>
      <c r="E50" s="4">
        <f t="shared" si="6"/>
        <v>1</v>
      </c>
      <c r="F50" s="4">
        <f t="shared" si="6"/>
        <v>0</v>
      </c>
      <c r="G50" s="4">
        <f t="shared" si="6"/>
        <v>0</v>
      </c>
      <c r="H50" s="4">
        <f t="shared" si="6"/>
        <v>1</v>
      </c>
      <c r="I50" s="4">
        <f t="shared" si="6"/>
        <v>0</v>
      </c>
      <c r="J50" s="4">
        <f t="shared" si="6"/>
        <v>0</v>
      </c>
      <c r="K50" s="4">
        <f t="shared" si="6"/>
        <v>0</v>
      </c>
      <c r="L50" s="4">
        <f t="shared" si="6"/>
        <v>0</v>
      </c>
      <c r="M50" s="4">
        <f t="shared" si="6"/>
        <v>0</v>
      </c>
      <c r="N50" s="4">
        <f t="shared" si="6"/>
        <v>0</v>
      </c>
      <c r="O50" s="4">
        <f t="shared" si="6"/>
        <v>0</v>
      </c>
      <c r="P50" s="4">
        <f t="shared" si="6"/>
        <v>0</v>
      </c>
      <c r="Q50" s="4"/>
      <c r="R50" s="4"/>
      <c r="S50" s="4"/>
      <c r="T50" s="4">
        <f t="shared" ref="T50:U50" si="7">SUM(T23:T49)</f>
        <v>0</v>
      </c>
      <c r="U50" s="23">
        <f t="shared" si="7"/>
        <v>0</v>
      </c>
      <c r="V50" s="23"/>
      <c r="W50" s="23">
        <f t="shared" ref="W50:AA50" si="8">SUM(W23:W49)</f>
        <v>0</v>
      </c>
      <c r="X50" s="23">
        <f t="shared" si="8"/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AB51" s="13">
        <f>SUM(B50:AA50)</f>
        <v>5</v>
      </c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1:U1"/>
    <mergeCell ref="A22:AA22"/>
  </mergeCells>
  <printOptions/>
  <pageMargins bottom="0.787401575" footer="0.0" header="0.0" left="0.511811024" right="0.511811024" top="0.7874015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3.14"/>
    <col customWidth="1" min="24" max="24" width="12.14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4" si="1">SUM(B3:S3)</f>
        <v>0</v>
      </c>
      <c r="U3" s="10">
        <f t="shared" ref="U3:U15" si="2">T3/$T$15</f>
        <v>0</v>
      </c>
      <c r="V3" s="38"/>
      <c r="W3" s="172" t="s">
        <v>116</v>
      </c>
      <c r="X3" s="173">
        <f>SUM(B15,C15,D15,E15,F15,G15,H15,I15,J15,K15,L15,M15,N15,O15,P15,S15)</f>
        <v>185</v>
      </c>
    </row>
    <row r="4" ht="14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/>
      <c r="W4" s="172" t="s">
        <v>129</v>
      </c>
      <c r="X4" s="173">
        <f>N15</f>
        <v>0</v>
      </c>
    </row>
    <row r="5" ht="13.5" customHeight="1">
      <c r="A5" s="174" t="s">
        <v>196</v>
      </c>
      <c r="B5" s="151">
        <v>3.0</v>
      </c>
      <c r="C5" s="152"/>
      <c r="D5" s="152"/>
      <c r="E5" s="152"/>
      <c r="F5" s="152"/>
      <c r="G5" s="151"/>
      <c r="H5" s="152"/>
      <c r="I5" s="152"/>
      <c r="J5" s="152"/>
      <c r="K5" s="156"/>
      <c r="L5" s="175"/>
      <c r="M5" s="155"/>
      <c r="N5" s="151"/>
      <c r="O5" s="151"/>
      <c r="P5" s="151">
        <v>10.0</v>
      </c>
      <c r="Q5" s="153">
        <v>15.0</v>
      </c>
      <c r="R5" s="153"/>
      <c r="S5" s="153">
        <v>1.0</v>
      </c>
      <c r="T5" s="157">
        <f t="shared" si="1"/>
        <v>29</v>
      </c>
      <c r="U5" s="176">
        <f t="shared" si="2"/>
        <v>0.1066176471</v>
      </c>
      <c r="V5" s="177">
        <v>2.0</v>
      </c>
      <c r="W5" s="178" t="s">
        <v>197</v>
      </c>
      <c r="X5" s="179">
        <f>Q15</f>
        <v>76</v>
      </c>
      <c r="Y5" s="180"/>
      <c r="Z5" s="180"/>
      <c r="AA5" s="180"/>
      <c r="AB5" s="180"/>
    </row>
    <row r="6" ht="13.5" customHeight="1">
      <c r="A6" s="171" t="s">
        <v>198</v>
      </c>
      <c r="B6" s="146"/>
      <c r="C6" s="142"/>
      <c r="D6" s="142"/>
      <c r="E6" s="142"/>
      <c r="F6" s="142"/>
      <c r="G6" s="146"/>
      <c r="H6" s="142"/>
      <c r="I6" s="142"/>
      <c r="J6" s="142"/>
      <c r="K6" s="158"/>
      <c r="L6" s="159"/>
      <c r="M6" s="160"/>
      <c r="N6" s="146"/>
      <c r="O6" s="146"/>
      <c r="P6" s="146">
        <v>1.0</v>
      </c>
      <c r="Q6" s="161">
        <v>19.0</v>
      </c>
      <c r="R6" s="161"/>
      <c r="S6" s="161"/>
      <c r="T6" s="149">
        <f t="shared" si="1"/>
        <v>20</v>
      </c>
      <c r="U6" s="10">
        <f t="shared" si="2"/>
        <v>0.07352941176</v>
      </c>
      <c r="V6" s="127">
        <v>1.0</v>
      </c>
      <c r="W6" s="178" t="s">
        <v>40</v>
      </c>
      <c r="X6" s="179">
        <f>R15</f>
        <v>11</v>
      </c>
    </row>
    <row r="7" ht="13.5" customHeight="1">
      <c r="A7" s="141" t="s">
        <v>172</v>
      </c>
      <c r="B7" s="146">
        <v>19.0</v>
      </c>
      <c r="C7" s="142"/>
      <c r="D7" s="142"/>
      <c r="E7" s="142"/>
      <c r="F7" s="142"/>
      <c r="G7" s="146">
        <v>1.0</v>
      </c>
      <c r="H7" s="142"/>
      <c r="I7" s="142"/>
      <c r="J7" s="142"/>
      <c r="K7" s="158"/>
      <c r="L7" s="159"/>
      <c r="M7" s="160"/>
      <c r="N7" s="146"/>
      <c r="O7" s="146"/>
      <c r="P7" s="146">
        <v>7.0</v>
      </c>
      <c r="Q7" s="161">
        <v>2.0</v>
      </c>
      <c r="R7" s="161">
        <v>1.0</v>
      </c>
      <c r="S7" s="161"/>
      <c r="T7" s="149">
        <f t="shared" si="1"/>
        <v>30</v>
      </c>
      <c r="U7" s="10">
        <f t="shared" si="2"/>
        <v>0.1102941176</v>
      </c>
      <c r="V7" s="127">
        <v>6.0</v>
      </c>
      <c r="W7" s="181"/>
      <c r="X7" s="181"/>
    </row>
    <row r="8" ht="13.5" customHeight="1">
      <c r="A8" s="163" t="s">
        <v>168</v>
      </c>
      <c r="B8" s="146">
        <v>13.0</v>
      </c>
      <c r="C8" s="146">
        <v>4.0</v>
      </c>
      <c r="D8" s="142"/>
      <c r="E8" s="142"/>
      <c r="F8" s="142"/>
      <c r="G8" s="142"/>
      <c r="H8" s="142"/>
      <c r="I8" s="142"/>
      <c r="J8" s="142"/>
      <c r="K8" s="158"/>
      <c r="L8" s="182"/>
      <c r="M8" s="160"/>
      <c r="N8" s="146"/>
      <c r="O8" s="146"/>
      <c r="P8" s="146">
        <v>9.0</v>
      </c>
      <c r="Q8" s="161">
        <v>3.0</v>
      </c>
      <c r="R8" s="161">
        <v>1.0</v>
      </c>
      <c r="S8" s="161">
        <v>1.0</v>
      </c>
      <c r="T8" s="149">
        <f t="shared" si="1"/>
        <v>31</v>
      </c>
      <c r="U8" s="10">
        <f t="shared" si="2"/>
        <v>0.1139705882</v>
      </c>
      <c r="V8" s="127">
        <v>2.0</v>
      </c>
      <c r="W8" s="183" t="s">
        <v>199</v>
      </c>
      <c r="X8" s="184">
        <f>SUM(X3:X6)</f>
        <v>272</v>
      </c>
    </row>
    <row r="9" ht="13.5" customHeight="1">
      <c r="A9" s="150" t="s">
        <v>163</v>
      </c>
      <c r="B9" s="151">
        <v>13.0</v>
      </c>
      <c r="C9" s="151">
        <v>3.0</v>
      </c>
      <c r="D9" s="152"/>
      <c r="E9" s="151"/>
      <c r="F9" s="152"/>
      <c r="G9" s="151">
        <v>4.0</v>
      </c>
      <c r="H9" s="152"/>
      <c r="I9" s="152"/>
      <c r="J9" s="152"/>
      <c r="K9" s="156"/>
      <c r="L9" s="166"/>
      <c r="M9" s="155"/>
      <c r="N9" s="151"/>
      <c r="O9" s="151"/>
      <c r="P9" s="151">
        <v>5.0</v>
      </c>
      <c r="Q9" s="153">
        <v>1.0</v>
      </c>
      <c r="R9" s="153">
        <v>1.0</v>
      </c>
      <c r="S9" s="153">
        <v>1.0</v>
      </c>
      <c r="T9" s="157">
        <f t="shared" si="1"/>
        <v>28</v>
      </c>
      <c r="U9" s="10">
        <f t="shared" si="2"/>
        <v>0.1029411765</v>
      </c>
      <c r="V9" s="127">
        <v>5.0</v>
      </c>
    </row>
    <row r="10" ht="12.75" customHeight="1">
      <c r="A10" s="165" t="s">
        <v>192</v>
      </c>
      <c r="B10" s="151">
        <v>5.0</v>
      </c>
      <c r="C10" s="152"/>
      <c r="D10" s="152"/>
      <c r="E10" s="152"/>
      <c r="F10" s="152"/>
      <c r="G10" s="151"/>
      <c r="H10" s="152"/>
      <c r="I10" s="152"/>
      <c r="J10" s="151"/>
      <c r="K10" s="156"/>
      <c r="L10" s="166"/>
      <c r="M10" s="155"/>
      <c r="N10" s="151"/>
      <c r="O10" s="151"/>
      <c r="P10" s="151">
        <v>4.0</v>
      </c>
      <c r="Q10" s="153">
        <v>14.0</v>
      </c>
      <c r="R10" s="153">
        <v>6.0</v>
      </c>
      <c r="S10" s="153"/>
      <c r="T10" s="157">
        <f t="shared" si="1"/>
        <v>29</v>
      </c>
      <c r="U10" s="10">
        <f t="shared" si="2"/>
        <v>0.1066176471</v>
      </c>
      <c r="V10" s="127">
        <v>1.0</v>
      </c>
    </row>
    <row r="11" ht="12.75" customHeight="1">
      <c r="A11" s="167" t="s">
        <v>156</v>
      </c>
      <c r="B11" s="146">
        <v>16.0</v>
      </c>
      <c r="C11" s="142"/>
      <c r="D11" s="142"/>
      <c r="E11" s="142"/>
      <c r="F11" s="142"/>
      <c r="G11" s="146">
        <v>7.0</v>
      </c>
      <c r="H11" s="142"/>
      <c r="I11" s="142"/>
      <c r="J11" s="146"/>
      <c r="K11" s="142"/>
      <c r="L11" s="159"/>
      <c r="M11" s="146"/>
      <c r="N11" s="146"/>
      <c r="O11" s="146"/>
      <c r="P11" s="146">
        <v>4.0</v>
      </c>
      <c r="Q11" s="161">
        <v>2.0</v>
      </c>
      <c r="R11" s="161"/>
      <c r="S11" s="161"/>
      <c r="T11" s="149">
        <f t="shared" si="1"/>
        <v>29</v>
      </c>
      <c r="U11" s="10">
        <f t="shared" si="2"/>
        <v>0.1066176471</v>
      </c>
      <c r="V11" s="127">
        <v>3.0</v>
      </c>
    </row>
    <row r="12" ht="14.25" customHeight="1">
      <c r="A12" s="168" t="s">
        <v>193</v>
      </c>
      <c r="B12" s="142"/>
      <c r="C12" s="142"/>
      <c r="D12" s="142"/>
      <c r="E12" s="142"/>
      <c r="F12" s="142"/>
      <c r="G12" s="146">
        <v>6.0</v>
      </c>
      <c r="H12" s="142"/>
      <c r="I12" s="142"/>
      <c r="J12" s="142"/>
      <c r="K12" s="142"/>
      <c r="L12" s="169"/>
      <c r="M12" s="146"/>
      <c r="N12" s="142"/>
      <c r="O12" s="142"/>
      <c r="P12" s="146">
        <v>13.0</v>
      </c>
      <c r="Q12" s="161">
        <v>9.0</v>
      </c>
      <c r="R12" s="161"/>
      <c r="S12" s="161"/>
      <c r="T12" s="149">
        <f t="shared" si="1"/>
        <v>28</v>
      </c>
      <c r="U12" s="10">
        <f t="shared" si="2"/>
        <v>0.1029411765</v>
      </c>
      <c r="V12" s="127">
        <v>3.0</v>
      </c>
    </row>
    <row r="13" ht="14.25" customHeight="1">
      <c r="A13" s="165" t="s">
        <v>194</v>
      </c>
      <c r="B13" s="151">
        <v>5.0</v>
      </c>
      <c r="C13" s="152"/>
      <c r="D13" s="152"/>
      <c r="E13" s="152"/>
      <c r="F13" s="152"/>
      <c r="G13" s="151"/>
      <c r="H13" s="152"/>
      <c r="I13" s="152"/>
      <c r="J13" s="152"/>
      <c r="K13" s="152"/>
      <c r="L13" s="151"/>
      <c r="M13" s="151"/>
      <c r="N13" s="152"/>
      <c r="O13" s="152"/>
      <c r="P13" s="151">
        <v>15.0</v>
      </c>
      <c r="Q13" s="153">
        <v>9.0</v>
      </c>
      <c r="R13" s="153"/>
      <c r="S13" s="153"/>
      <c r="T13" s="157">
        <f t="shared" si="1"/>
        <v>29</v>
      </c>
      <c r="U13" s="10">
        <f t="shared" si="2"/>
        <v>0.1066176471</v>
      </c>
      <c r="V13" s="127">
        <v>4.0</v>
      </c>
      <c r="X13" s="102"/>
    </row>
    <row r="14" ht="14.25" customHeight="1">
      <c r="A14" s="170" t="s">
        <v>174</v>
      </c>
      <c r="B14" s="151">
        <v>10.0</v>
      </c>
      <c r="C14" s="152"/>
      <c r="D14" s="152"/>
      <c r="E14" s="152"/>
      <c r="F14" s="152"/>
      <c r="G14" s="151">
        <v>2.0</v>
      </c>
      <c r="H14" s="152"/>
      <c r="I14" s="152"/>
      <c r="J14" s="152"/>
      <c r="K14" s="152"/>
      <c r="L14" s="151"/>
      <c r="M14" s="151"/>
      <c r="N14" s="152"/>
      <c r="O14" s="152"/>
      <c r="P14" s="151">
        <v>3.0</v>
      </c>
      <c r="Q14" s="153">
        <v>2.0</v>
      </c>
      <c r="R14" s="153">
        <v>2.0</v>
      </c>
      <c r="S14" s="153"/>
      <c r="T14" s="157">
        <f t="shared" si="1"/>
        <v>19</v>
      </c>
      <c r="U14" s="10">
        <f t="shared" si="2"/>
        <v>0.06985294118</v>
      </c>
      <c r="V14" s="127">
        <v>3.0</v>
      </c>
      <c r="X14" s="102"/>
    </row>
    <row r="15" ht="14.25" customHeight="1">
      <c r="A15" s="4" t="s">
        <v>34</v>
      </c>
      <c r="B15" s="83">
        <f t="shared" ref="B15:T15" si="3">SUM(B3:B14)</f>
        <v>84</v>
      </c>
      <c r="C15" s="83">
        <f t="shared" si="3"/>
        <v>7</v>
      </c>
      <c r="D15" s="83">
        <f t="shared" si="3"/>
        <v>0</v>
      </c>
      <c r="E15" s="83">
        <f t="shared" si="3"/>
        <v>0</v>
      </c>
      <c r="F15" s="83">
        <f t="shared" si="3"/>
        <v>0</v>
      </c>
      <c r="G15" s="83">
        <f t="shared" si="3"/>
        <v>20</v>
      </c>
      <c r="H15" s="83">
        <f t="shared" si="3"/>
        <v>0</v>
      </c>
      <c r="I15" s="83">
        <f t="shared" si="3"/>
        <v>0</v>
      </c>
      <c r="J15" s="83">
        <f t="shared" si="3"/>
        <v>0</v>
      </c>
      <c r="K15" s="83">
        <f t="shared" si="3"/>
        <v>0</v>
      </c>
      <c r="L15" s="83">
        <f t="shared" si="3"/>
        <v>0</v>
      </c>
      <c r="M15" s="83">
        <f t="shared" si="3"/>
        <v>0</v>
      </c>
      <c r="N15" s="83">
        <f t="shared" si="3"/>
        <v>0</v>
      </c>
      <c r="O15" s="83">
        <f t="shared" si="3"/>
        <v>0</v>
      </c>
      <c r="P15" s="83">
        <f t="shared" si="3"/>
        <v>71</v>
      </c>
      <c r="Q15" s="83">
        <f t="shared" si="3"/>
        <v>76</v>
      </c>
      <c r="R15" s="83">
        <f t="shared" si="3"/>
        <v>11</v>
      </c>
      <c r="S15" s="83">
        <f t="shared" si="3"/>
        <v>3</v>
      </c>
      <c r="T15" s="83">
        <f t="shared" si="3"/>
        <v>272</v>
      </c>
      <c r="U15" s="6">
        <f t="shared" si="2"/>
        <v>1</v>
      </c>
      <c r="V15" s="127"/>
      <c r="X15" s="102" t="s">
        <v>175</v>
      </c>
    </row>
    <row r="16" ht="14.25" customHeight="1"/>
    <row r="17" ht="14.25" customHeight="1">
      <c r="U17" s="47"/>
    </row>
    <row r="18" ht="14.25" customHeight="1"/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4.25" customHeight="1">
      <c r="A20" s="4" t="s">
        <v>35</v>
      </c>
      <c r="B20" s="4" t="s">
        <v>38</v>
      </c>
      <c r="C20" s="4" t="s">
        <v>39</v>
      </c>
      <c r="D20" s="15" t="s">
        <v>40</v>
      </c>
      <c r="E20" s="4" t="s">
        <v>41</v>
      </c>
      <c r="F20" s="15" t="s">
        <v>99</v>
      </c>
      <c r="G20" s="15" t="s">
        <v>43</v>
      </c>
      <c r="H20" s="15" t="s">
        <v>44</v>
      </c>
      <c r="I20" s="15" t="s">
        <v>45</v>
      </c>
      <c r="J20" s="15" t="s">
        <v>46</v>
      </c>
      <c r="K20" s="15" t="s">
        <v>117</v>
      </c>
      <c r="L20" s="15" t="s">
        <v>145</v>
      </c>
      <c r="M20" s="15" t="s">
        <v>146</v>
      </c>
      <c r="N20" s="4" t="s">
        <v>147</v>
      </c>
      <c r="O20" s="66" t="s">
        <v>148</v>
      </c>
      <c r="P20" s="66" t="s">
        <v>149</v>
      </c>
      <c r="Q20" s="66"/>
      <c r="R20" s="66"/>
      <c r="S20" s="66"/>
      <c r="T20" s="66" t="s">
        <v>150</v>
      </c>
      <c r="U20" s="70" t="s">
        <v>152</v>
      </c>
      <c r="V20" s="66" t="s">
        <v>153</v>
      </c>
      <c r="W20" s="66" t="s">
        <v>157</v>
      </c>
      <c r="X20" s="66" t="s">
        <v>164</v>
      </c>
      <c r="Y20" s="66" t="s">
        <v>166</v>
      </c>
      <c r="Z20" s="66" t="s">
        <v>173</v>
      </c>
      <c r="AA20" s="66"/>
    </row>
    <row r="21" ht="14.25" customHeight="1">
      <c r="A21" s="16" t="s">
        <v>14</v>
      </c>
      <c r="B21" s="17">
        <f t="shared" ref="B21:P21" si="4">B50</f>
        <v>3</v>
      </c>
      <c r="C21" s="17">
        <f t="shared" si="4"/>
        <v>0</v>
      </c>
      <c r="D21" s="25">
        <f t="shared" si="4"/>
        <v>0</v>
      </c>
      <c r="E21" s="17">
        <f t="shared" si="4"/>
        <v>1</v>
      </c>
      <c r="F21" s="17">
        <f t="shared" si="4"/>
        <v>0</v>
      </c>
      <c r="G21" s="25">
        <f t="shared" si="4"/>
        <v>0</v>
      </c>
      <c r="H21" s="25">
        <f t="shared" si="4"/>
        <v>1</v>
      </c>
      <c r="I21" s="25">
        <f t="shared" si="4"/>
        <v>0</v>
      </c>
      <c r="J21" s="25">
        <f t="shared" si="4"/>
        <v>0</v>
      </c>
      <c r="K21" s="25">
        <f t="shared" si="4"/>
        <v>0</v>
      </c>
      <c r="L21" s="17">
        <f t="shared" si="4"/>
        <v>0</v>
      </c>
      <c r="M21" s="17">
        <f t="shared" si="4"/>
        <v>0</v>
      </c>
      <c r="N21" s="17">
        <f t="shared" si="4"/>
        <v>0</v>
      </c>
      <c r="O21" s="17">
        <f t="shared" si="4"/>
        <v>0</v>
      </c>
      <c r="P21" s="17">
        <f t="shared" si="4"/>
        <v>0</v>
      </c>
      <c r="Q21" s="17"/>
      <c r="R21" s="17"/>
      <c r="S21" s="17"/>
      <c r="T21" s="17">
        <f t="shared" ref="T21:AA21" si="5">T50</f>
        <v>0</v>
      </c>
      <c r="U21" s="17">
        <f t="shared" si="5"/>
        <v>0</v>
      </c>
      <c r="V21" s="17" t="str">
        <f t="shared" si="5"/>
        <v/>
      </c>
      <c r="W21" s="17">
        <f t="shared" si="5"/>
        <v>0</v>
      </c>
      <c r="X21" s="17">
        <f t="shared" si="5"/>
        <v>0</v>
      </c>
      <c r="Y21" s="17">
        <f t="shared" si="5"/>
        <v>0</v>
      </c>
      <c r="Z21" s="17">
        <f t="shared" si="5"/>
        <v>0</v>
      </c>
      <c r="AA21" s="17">
        <f t="shared" si="5"/>
        <v>0</v>
      </c>
    </row>
    <row r="22" ht="14.25" customHeight="1">
      <c r="A22" s="18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84"/>
    </row>
    <row r="23" ht="14.25" customHeight="1">
      <c r="A23" s="21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76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77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51</v>
      </c>
      <c r="B28" s="99"/>
      <c r="C28" s="99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54</v>
      </c>
      <c r="B31" s="99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58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59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78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62</v>
      </c>
      <c r="B40" s="99"/>
      <c r="C40" s="99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63</v>
      </c>
      <c r="B41" s="99"/>
      <c r="C41" s="21"/>
      <c r="D41" s="21"/>
      <c r="E41" s="99"/>
      <c r="F41" s="21"/>
      <c r="G41" s="21"/>
      <c r="H41" s="99">
        <v>1.0</v>
      </c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64</v>
      </c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66</v>
      </c>
      <c r="B45" s="34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67</v>
      </c>
      <c r="B46" s="99">
        <v>1.0</v>
      </c>
      <c r="C46" s="21"/>
      <c r="D46" s="21"/>
      <c r="E46" s="99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9"/>
      <c r="W46" s="103"/>
      <c r="X46" s="72"/>
      <c r="Y46" s="72"/>
      <c r="Z46" s="72"/>
      <c r="AA46" s="72"/>
    </row>
    <row r="47" ht="14.25" customHeight="1">
      <c r="A47" s="21" t="s">
        <v>68</v>
      </c>
      <c r="B47" s="21"/>
      <c r="C47" s="21"/>
      <c r="D47" s="21"/>
      <c r="E47" s="99">
        <v>1.0</v>
      </c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21" t="s">
        <v>69</v>
      </c>
      <c r="B48" s="99">
        <v>1.0</v>
      </c>
      <c r="C48" s="21"/>
      <c r="D48" s="21"/>
      <c r="E48" s="99"/>
      <c r="F48" s="99"/>
      <c r="G48" s="99"/>
      <c r="H48" s="21"/>
      <c r="I48" s="21"/>
      <c r="J48" s="21"/>
      <c r="K48" s="99"/>
      <c r="L48" s="16"/>
      <c r="M48" s="16"/>
      <c r="N48" s="104"/>
      <c r="O48" s="101"/>
      <c r="P48" s="57"/>
      <c r="Q48" s="101"/>
      <c r="R48" s="101"/>
      <c r="S48" s="101"/>
      <c r="T48" s="101"/>
      <c r="U48" s="71"/>
      <c r="V48" s="109"/>
      <c r="W48" s="103"/>
      <c r="X48" s="72"/>
      <c r="Y48" s="72"/>
      <c r="Z48" s="72"/>
      <c r="AA48" s="72"/>
    </row>
    <row r="49" ht="14.25" customHeight="1">
      <c r="A49" s="21" t="s">
        <v>80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6"/>
      <c r="M49" s="16"/>
      <c r="N49" s="16"/>
      <c r="O49" s="57"/>
      <c r="P49" s="57"/>
      <c r="Q49" s="57"/>
      <c r="R49" s="57"/>
      <c r="S49" s="57"/>
      <c r="T49" s="57"/>
      <c r="U49" s="71"/>
      <c r="V49" s="108"/>
      <c r="W49" s="72"/>
      <c r="X49" s="72"/>
      <c r="Y49" s="72"/>
      <c r="Z49" s="72"/>
      <c r="AA49" s="72"/>
    </row>
    <row r="50" ht="14.25" customHeight="1">
      <c r="A50" s="4" t="s">
        <v>14</v>
      </c>
      <c r="B50" s="4">
        <f t="shared" ref="B50:P50" si="6">SUM(B23:B49)</f>
        <v>3</v>
      </c>
      <c r="C50" s="4">
        <f t="shared" si="6"/>
        <v>0</v>
      </c>
      <c r="D50" s="4">
        <f t="shared" si="6"/>
        <v>0</v>
      </c>
      <c r="E50" s="4">
        <f t="shared" si="6"/>
        <v>1</v>
      </c>
      <c r="F50" s="4">
        <f t="shared" si="6"/>
        <v>0</v>
      </c>
      <c r="G50" s="4">
        <f t="shared" si="6"/>
        <v>0</v>
      </c>
      <c r="H50" s="4">
        <f t="shared" si="6"/>
        <v>1</v>
      </c>
      <c r="I50" s="4">
        <f t="shared" si="6"/>
        <v>0</v>
      </c>
      <c r="J50" s="4">
        <f t="shared" si="6"/>
        <v>0</v>
      </c>
      <c r="K50" s="4">
        <f t="shared" si="6"/>
        <v>0</v>
      </c>
      <c r="L50" s="4">
        <f t="shared" si="6"/>
        <v>0</v>
      </c>
      <c r="M50" s="4">
        <f t="shared" si="6"/>
        <v>0</v>
      </c>
      <c r="N50" s="4">
        <f t="shared" si="6"/>
        <v>0</v>
      </c>
      <c r="O50" s="4">
        <f t="shared" si="6"/>
        <v>0</v>
      </c>
      <c r="P50" s="4">
        <f t="shared" si="6"/>
        <v>0</v>
      </c>
      <c r="Q50" s="4"/>
      <c r="R50" s="4"/>
      <c r="S50" s="4"/>
      <c r="T50" s="4">
        <f t="shared" ref="T50:U50" si="7">SUM(T23:T49)</f>
        <v>0</v>
      </c>
      <c r="U50" s="23">
        <f t="shared" si="7"/>
        <v>0</v>
      </c>
      <c r="V50" s="23"/>
      <c r="W50" s="23">
        <f t="shared" ref="W50:AA50" si="8">SUM(W23:W49)</f>
        <v>0</v>
      </c>
      <c r="X50" s="23">
        <f t="shared" si="8"/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AB51" s="13">
        <f>SUM(B50:AA50)</f>
        <v>5</v>
      </c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1:U1"/>
    <mergeCell ref="A22:AA22"/>
  </mergeCells>
  <printOptions/>
  <pageMargins bottom="0.787401575" footer="0.0" header="0.0" left="0.511811024" right="0.511811024" top="0.7874015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2.14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4" si="1">SUM(B3:S3)</f>
        <v>0</v>
      </c>
      <c r="U3" s="10">
        <f t="shared" ref="U3:U15" si="2">T3/$T$15</f>
        <v>0</v>
      </c>
      <c r="V3" s="38"/>
      <c r="W3" s="185" t="s">
        <v>116</v>
      </c>
      <c r="X3" s="186">
        <f>SUM(B15,C15,D15,E15,F15,G15,H15,I15,J15,K15,L15,M15,N15,O15,P15,S15)</f>
        <v>172</v>
      </c>
    </row>
    <row r="4" ht="17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>
        <v>2.0</v>
      </c>
      <c r="W4" s="185" t="s">
        <v>129</v>
      </c>
      <c r="X4" s="186">
        <f>N15</f>
        <v>0</v>
      </c>
    </row>
    <row r="5" ht="15.0" customHeight="1">
      <c r="A5" s="174" t="s">
        <v>196</v>
      </c>
      <c r="B5" s="151">
        <v>2.0</v>
      </c>
      <c r="C5" s="152"/>
      <c r="D5" s="152"/>
      <c r="E5" s="152"/>
      <c r="F5" s="152"/>
      <c r="G5" s="151"/>
      <c r="H5" s="152"/>
      <c r="I5" s="152"/>
      <c r="J5" s="152"/>
      <c r="K5" s="156"/>
      <c r="L5" s="175"/>
      <c r="M5" s="155"/>
      <c r="N5" s="151"/>
      <c r="O5" s="151"/>
      <c r="P5" s="151">
        <v>15.0</v>
      </c>
      <c r="Q5" s="153">
        <v>8.0</v>
      </c>
      <c r="R5" s="153"/>
      <c r="S5" s="153"/>
      <c r="T5" s="157">
        <f t="shared" si="1"/>
        <v>25</v>
      </c>
      <c r="U5" s="176">
        <f t="shared" si="2"/>
        <v>0.1059322034</v>
      </c>
      <c r="V5" s="177">
        <v>3.0</v>
      </c>
      <c r="W5" s="187" t="s">
        <v>200</v>
      </c>
      <c r="X5" s="188">
        <f>Q15</f>
        <v>53</v>
      </c>
      <c r="Y5" s="180"/>
      <c r="Z5" s="180"/>
      <c r="AA5" s="180"/>
      <c r="AB5" s="180"/>
    </row>
    <row r="6" ht="13.5" customHeight="1">
      <c r="A6" s="171" t="s">
        <v>198</v>
      </c>
      <c r="B6" s="146"/>
      <c r="C6" s="142"/>
      <c r="D6" s="142"/>
      <c r="E6" s="142"/>
      <c r="F6" s="142"/>
      <c r="G6" s="146"/>
      <c r="H6" s="142"/>
      <c r="I6" s="142"/>
      <c r="J6" s="142"/>
      <c r="K6" s="158"/>
      <c r="L6" s="159"/>
      <c r="M6" s="160"/>
      <c r="N6" s="146"/>
      <c r="O6" s="146"/>
      <c r="P6" s="146">
        <v>17.0</v>
      </c>
      <c r="Q6" s="161">
        <v>11.0</v>
      </c>
      <c r="R6" s="161"/>
      <c r="S6" s="161"/>
      <c r="T6" s="149">
        <f t="shared" si="1"/>
        <v>28</v>
      </c>
      <c r="U6" s="10">
        <f t="shared" si="2"/>
        <v>0.1186440678</v>
      </c>
      <c r="V6" s="127">
        <v>2.0</v>
      </c>
      <c r="W6" s="189" t="s">
        <v>40</v>
      </c>
      <c r="X6" s="188">
        <f>R15</f>
        <v>11</v>
      </c>
    </row>
    <row r="7" ht="13.5" customHeight="1">
      <c r="A7" s="141" t="s">
        <v>172</v>
      </c>
      <c r="B7" s="146">
        <v>11.0</v>
      </c>
      <c r="C7" s="142"/>
      <c r="D7" s="142"/>
      <c r="E7" s="142"/>
      <c r="F7" s="142"/>
      <c r="G7" s="146">
        <v>4.0</v>
      </c>
      <c r="H7" s="142"/>
      <c r="I7" s="142"/>
      <c r="J7" s="142"/>
      <c r="K7" s="158"/>
      <c r="L7" s="159"/>
      <c r="M7" s="160"/>
      <c r="N7" s="146"/>
      <c r="O7" s="146"/>
      <c r="P7" s="146">
        <v>6.0</v>
      </c>
      <c r="Q7" s="161">
        <v>2.0</v>
      </c>
      <c r="R7" s="161"/>
      <c r="S7" s="161">
        <v>1.0</v>
      </c>
      <c r="T7" s="149">
        <f t="shared" si="1"/>
        <v>24</v>
      </c>
      <c r="U7" s="10">
        <f t="shared" si="2"/>
        <v>0.1016949153</v>
      </c>
      <c r="V7" s="127">
        <v>4.0</v>
      </c>
      <c r="X7" s="58">
        <f>SUM(X3:X6)</f>
        <v>236</v>
      </c>
    </row>
    <row r="8" ht="13.5" customHeight="1">
      <c r="A8" s="163" t="s">
        <v>168</v>
      </c>
      <c r="B8" s="146">
        <v>15.0</v>
      </c>
      <c r="C8" s="146">
        <v>1.0</v>
      </c>
      <c r="D8" s="142"/>
      <c r="E8" s="142"/>
      <c r="F8" s="142"/>
      <c r="G8" s="142"/>
      <c r="H8" s="142"/>
      <c r="I8" s="142"/>
      <c r="J8" s="142"/>
      <c r="K8" s="158"/>
      <c r="L8" s="182"/>
      <c r="M8" s="160"/>
      <c r="N8" s="146"/>
      <c r="O8" s="146"/>
      <c r="P8" s="146">
        <v>4.0</v>
      </c>
      <c r="Q8" s="161">
        <v>4.0</v>
      </c>
      <c r="R8" s="161">
        <v>1.0</v>
      </c>
      <c r="S8" s="161"/>
      <c r="T8" s="149">
        <f t="shared" si="1"/>
        <v>25</v>
      </c>
      <c r="U8" s="10">
        <f t="shared" si="2"/>
        <v>0.1059322034</v>
      </c>
      <c r="V8" s="127">
        <v>4.0</v>
      </c>
    </row>
    <row r="9" ht="13.5" customHeight="1">
      <c r="A9" s="150" t="s">
        <v>163</v>
      </c>
      <c r="B9" s="151">
        <v>9.0</v>
      </c>
      <c r="C9" s="151">
        <v>3.0</v>
      </c>
      <c r="D9" s="152"/>
      <c r="E9" s="151"/>
      <c r="F9" s="152"/>
      <c r="G9" s="151">
        <v>2.0</v>
      </c>
      <c r="H9" s="152"/>
      <c r="I9" s="152"/>
      <c r="J9" s="152"/>
      <c r="K9" s="156"/>
      <c r="L9" s="166"/>
      <c r="M9" s="155"/>
      <c r="N9" s="151"/>
      <c r="O9" s="151"/>
      <c r="P9" s="151">
        <v>6.0</v>
      </c>
      <c r="Q9" s="153">
        <v>3.0</v>
      </c>
      <c r="R9" s="153">
        <v>1.0</v>
      </c>
      <c r="S9" s="153"/>
      <c r="T9" s="157">
        <f t="shared" si="1"/>
        <v>24</v>
      </c>
      <c r="U9" s="10">
        <f t="shared" si="2"/>
        <v>0.1016949153</v>
      </c>
      <c r="V9" s="127">
        <v>5.0</v>
      </c>
    </row>
    <row r="10" ht="12.75" customHeight="1">
      <c r="A10" s="165" t="s">
        <v>192</v>
      </c>
      <c r="B10" s="151">
        <v>1.0</v>
      </c>
      <c r="C10" s="152"/>
      <c r="D10" s="152"/>
      <c r="E10" s="152"/>
      <c r="F10" s="152"/>
      <c r="G10" s="151"/>
      <c r="H10" s="152"/>
      <c r="I10" s="152"/>
      <c r="J10" s="151"/>
      <c r="K10" s="156"/>
      <c r="L10" s="166"/>
      <c r="M10" s="155"/>
      <c r="N10" s="151"/>
      <c r="O10" s="151"/>
      <c r="P10" s="151">
        <v>6.0</v>
      </c>
      <c r="Q10" s="153">
        <v>9.0</v>
      </c>
      <c r="R10" s="153">
        <v>7.0</v>
      </c>
      <c r="S10" s="153"/>
      <c r="T10" s="157">
        <f t="shared" si="1"/>
        <v>23</v>
      </c>
      <c r="U10" s="10">
        <f t="shared" si="2"/>
        <v>0.09745762712</v>
      </c>
      <c r="V10" s="127">
        <v>1.0</v>
      </c>
    </row>
    <row r="11" ht="12.75" customHeight="1">
      <c r="A11" s="167" t="s">
        <v>156</v>
      </c>
      <c r="B11" s="146">
        <v>10.0</v>
      </c>
      <c r="C11" s="142"/>
      <c r="D11" s="142"/>
      <c r="E11" s="142"/>
      <c r="F11" s="142"/>
      <c r="G11" s="146">
        <v>3.0</v>
      </c>
      <c r="H11" s="142"/>
      <c r="I11" s="142"/>
      <c r="J11" s="146"/>
      <c r="K11" s="142"/>
      <c r="L11" s="159"/>
      <c r="M11" s="146"/>
      <c r="N11" s="146"/>
      <c r="O11" s="146"/>
      <c r="P11" s="146">
        <v>1.0</v>
      </c>
      <c r="Q11" s="161">
        <v>1.0</v>
      </c>
      <c r="R11" s="161"/>
      <c r="S11" s="161">
        <v>1.0</v>
      </c>
      <c r="T11" s="149">
        <f t="shared" si="1"/>
        <v>16</v>
      </c>
      <c r="U11" s="10">
        <f t="shared" si="2"/>
        <v>0.06779661017</v>
      </c>
      <c r="V11" s="127">
        <v>4.0</v>
      </c>
    </row>
    <row r="12" ht="14.25" customHeight="1">
      <c r="A12" s="168" t="s">
        <v>193</v>
      </c>
      <c r="B12" s="142"/>
      <c r="C12" s="142"/>
      <c r="D12" s="142"/>
      <c r="E12" s="142"/>
      <c r="F12" s="142"/>
      <c r="G12" s="146">
        <v>7.0</v>
      </c>
      <c r="H12" s="142"/>
      <c r="I12" s="142"/>
      <c r="J12" s="142"/>
      <c r="K12" s="142"/>
      <c r="L12" s="169"/>
      <c r="M12" s="146"/>
      <c r="N12" s="142"/>
      <c r="O12" s="142"/>
      <c r="P12" s="146">
        <v>9.0</v>
      </c>
      <c r="Q12" s="161">
        <v>5.0</v>
      </c>
      <c r="R12" s="161"/>
      <c r="S12" s="161"/>
      <c r="T12" s="149">
        <f t="shared" si="1"/>
        <v>21</v>
      </c>
      <c r="U12" s="10">
        <f t="shared" si="2"/>
        <v>0.08898305085</v>
      </c>
      <c r="V12" s="127">
        <v>4.0</v>
      </c>
    </row>
    <row r="13" ht="14.25" customHeight="1">
      <c r="A13" s="165" t="s">
        <v>194</v>
      </c>
      <c r="B13" s="151">
        <v>5.0</v>
      </c>
      <c r="C13" s="152"/>
      <c r="D13" s="152"/>
      <c r="E13" s="152"/>
      <c r="F13" s="152"/>
      <c r="G13" s="151"/>
      <c r="H13" s="152"/>
      <c r="I13" s="152"/>
      <c r="J13" s="152"/>
      <c r="K13" s="152"/>
      <c r="L13" s="151"/>
      <c r="M13" s="151"/>
      <c r="N13" s="152"/>
      <c r="O13" s="152"/>
      <c r="P13" s="151">
        <v>13.0</v>
      </c>
      <c r="Q13" s="153">
        <v>7.0</v>
      </c>
      <c r="R13" s="153"/>
      <c r="S13" s="153"/>
      <c r="T13" s="157">
        <f t="shared" si="1"/>
        <v>25</v>
      </c>
      <c r="U13" s="10">
        <f t="shared" si="2"/>
        <v>0.1059322034</v>
      </c>
      <c r="V13" s="127">
        <v>4.0</v>
      </c>
      <c r="X13" s="102"/>
    </row>
    <row r="14" ht="14.25" customHeight="1">
      <c r="A14" s="170" t="s">
        <v>174</v>
      </c>
      <c r="B14" s="151">
        <v>6.0</v>
      </c>
      <c r="C14" s="152"/>
      <c r="D14" s="152"/>
      <c r="E14" s="152"/>
      <c r="F14" s="152"/>
      <c r="G14" s="151">
        <v>3.0</v>
      </c>
      <c r="H14" s="152"/>
      <c r="I14" s="152"/>
      <c r="J14" s="152"/>
      <c r="K14" s="152"/>
      <c r="L14" s="151"/>
      <c r="M14" s="151"/>
      <c r="N14" s="152"/>
      <c r="O14" s="152"/>
      <c r="P14" s="151">
        <v>11.0</v>
      </c>
      <c r="Q14" s="153">
        <v>3.0</v>
      </c>
      <c r="R14" s="153">
        <v>2.0</v>
      </c>
      <c r="S14" s="153"/>
      <c r="T14" s="157">
        <f t="shared" si="1"/>
        <v>25</v>
      </c>
      <c r="U14" s="10">
        <f t="shared" si="2"/>
        <v>0.1059322034</v>
      </c>
      <c r="V14" s="127">
        <v>5.0</v>
      </c>
      <c r="X14" s="102"/>
    </row>
    <row r="15" ht="14.25" customHeight="1">
      <c r="A15" s="4" t="s">
        <v>34</v>
      </c>
      <c r="B15" s="83">
        <f t="shared" ref="B15:T15" si="3">SUM(B3:B14)</f>
        <v>59</v>
      </c>
      <c r="C15" s="83">
        <f t="shared" si="3"/>
        <v>4</v>
      </c>
      <c r="D15" s="83">
        <f t="shared" si="3"/>
        <v>0</v>
      </c>
      <c r="E15" s="83">
        <f t="shared" si="3"/>
        <v>0</v>
      </c>
      <c r="F15" s="83">
        <f t="shared" si="3"/>
        <v>0</v>
      </c>
      <c r="G15" s="83">
        <f t="shared" si="3"/>
        <v>19</v>
      </c>
      <c r="H15" s="83">
        <f t="shared" si="3"/>
        <v>0</v>
      </c>
      <c r="I15" s="83">
        <f t="shared" si="3"/>
        <v>0</v>
      </c>
      <c r="J15" s="83">
        <f t="shared" si="3"/>
        <v>0</v>
      </c>
      <c r="K15" s="83">
        <f t="shared" si="3"/>
        <v>0</v>
      </c>
      <c r="L15" s="83">
        <f t="shared" si="3"/>
        <v>0</v>
      </c>
      <c r="M15" s="83">
        <f t="shared" si="3"/>
        <v>0</v>
      </c>
      <c r="N15" s="83">
        <f t="shared" si="3"/>
        <v>0</v>
      </c>
      <c r="O15" s="83">
        <f t="shared" si="3"/>
        <v>0</v>
      </c>
      <c r="P15" s="83">
        <f t="shared" si="3"/>
        <v>88</v>
      </c>
      <c r="Q15" s="83">
        <f t="shared" si="3"/>
        <v>53</v>
      </c>
      <c r="R15" s="83">
        <f t="shared" si="3"/>
        <v>11</v>
      </c>
      <c r="S15" s="83">
        <f t="shared" si="3"/>
        <v>2</v>
      </c>
      <c r="T15" s="83">
        <f t="shared" si="3"/>
        <v>236</v>
      </c>
      <c r="U15" s="6">
        <f t="shared" si="2"/>
        <v>1</v>
      </c>
      <c r="V15" s="127"/>
      <c r="X15" s="102" t="s">
        <v>175</v>
      </c>
    </row>
    <row r="16" ht="14.25" customHeight="1"/>
    <row r="17" ht="14.25" customHeight="1">
      <c r="U17" s="47"/>
    </row>
    <row r="18" ht="14.25" customHeight="1"/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4.25" customHeight="1">
      <c r="A20" s="4" t="s">
        <v>35</v>
      </c>
      <c r="B20" s="4" t="s">
        <v>38</v>
      </c>
      <c r="C20" s="4" t="s">
        <v>39</v>
      </c>
      <c r="D20" s="15" t="s">
        <v>40</v>
      </c>
      <c r="E20" s="4" t="s">
        <v>41</v>
      </c>
      <c r="F20" s="15" t="s">
        <v>99</v>
      </c>
      <c r="G20" s="15" t="s">
        <v>43</v>
      </c>
      <c r="H20" s="15" t="s">
        <v>44</v>
      </c>
      <c r="I20" s="15" t="s">
        <v>45</v>
      </c>
      <c r="J20" s="15" t="s">
        <v>46</v>
      </c>
      <c r="K20" s="15" t="s">
        <v>117</v>
      </c>
      <c r="L20" s="15" t="s">
        <v>145</v>
      </c>
      <c r="M20" s="15" t="s">
        <v>146</v>
      </c>
      <c r="N20" s="4" t="s">
        <v>147</v>
      </c>
      <c r="O20" s="66" t="s">
        <v>148</v>
      </c>
      <c r="P20" s="66" t="s">
        <v>149</v>
      </c>
      <c r="Q20" s="66"/>
      <c r="R20" s="66"/>
      <c r="S20" s="66"/>
      <c r="T20" s="66" t="s">
        <v>150</v>
      </c>
      <c r="U20" s="70" t="s">
        <v>152</v>
      </c>
      <c r="V20" s="66" t="s">
        <v>153</v>
      </c>
      <c r="W20" s="66" t="s">
        <v>157</v>
      </c>
      <c r="X20" s="66" t="s">
        <v>164</v>
      </c>
      <c r="Y20" s="66" t="s">
        <v>166</v>
      </c>
      <c r="Z20" s="66" t="s">
        <v>173</v>
      </c>
      <c r="AA20" s="66"/>
    </row>
    <row r="21" ht="14.25" customHeight="1">
      <c r="A21" s="16" t="s">
        <v>14</v>
      </c>
      <c r="B21" s="17">
        <f t="shared" ref="B21:P21" si="4">B50</f>
        <v>3</v>
      </c>
      <c r="C21" s="17">
        <f t="shared" si="4"/>
        <v>0</v>
      </c>
      <c r="D21" s="25">
        <f t="shared" si="4"/>
        <v>0</v>
      </c>
      <c r="E21" s="17">
        <f t="shared" si="4"/>
        <v>1</v>
      </c>
      <c r="F21" s="17">
        <f t="shared" si="4"/>
        <v>0</v>
      </c>
      <c r="G21" s="25">
        <f t="shared" si="4"/>
        <v>0</v>
      </c>
      <c r="H21" s="25">
        <f t="shared" si="4"/>
        <v>1</v>
      </c>
      <c r="I21" s="25">
        <f t="shared" si="4"/>
        <v>0</v>
      </c>
      <c r="J21" s="25">
        <f t="shared" si="4"/>
        <v>0</v>
      </c>
      <c r="K21" s="25">
        <f t="shared" si="4"/>
        <v>0</v>
      </c>
      <c r="L21" s="17">
        <f t="shared" si="4"/>
        <v>0</v>
      </c>
      <c r="M21" s="17">
        <f t="shared" si="4"/>
        <v>0</v>
      </c>
      <c r="N21" s="17">
        <f t="shared" si="4"/>
        <v>0</v>
      </c>
      <c r="O21" s="17">
        <f t="shared" si="4"/>
        <v>0</v>
      </c>
      <c r="P21" s="17">
        <f t="shared" si="4"/>
        <v>0</v>
      </c>
      <c r="Q21" s="17"/>
      <c r="R21" s="17"/>
      <c r="S21" s="17"/>
      <c r="T21" s="17">
        <f t="shared" ref="T21:AA21" si="5">T50</f>
        <v>0</v>
      </c>
      <c r="U21" s="17">
        <f t="shared" si="5"/>
        <v>0</v>
      </c>
      <c r="V21" s="17" t="str">
        <f t="shared" si="5"/>
        <v/>
      </c>
      <c r="W21" s="17">
        <f t="shared" si="5"/>
        <v>0</v>
      </c>
      <c r="X21" s="17">
        <f t="shared" si="5"/>
        <v>0</v>
      </c>
      <c r="Y21" s="17">
        <f t="shared" si="5"/>
        <v>0</v>
      </c>
      <c r="Z21" s="17">
        <f t="shared" si="5"/>
        <v>0</v>
      </c>
      <c r="AA21" s="17">
        <f t="shared" si="5"/>
        <v>0</v>
      </c>
    </row>
    <row r="22" ht="14.25" customHeight="1">
      <c r="A22" s="18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84"/>
    </row>
    <row r="23" ht="14.25" customHeight="1">
      <c r="A23" s="21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16"/>
      <c r="O23" s="57"/>
      <c r="P23" s="57"/>
      <c r="Q23" s="57"/>
      <c r="R23" s="57"/>
      <c r="S23" s="57"/>
      <c r="T23" s="57"/>
      <c r="U23" s="71"/>
      <c r="V23" s="108"/>
      <c r="W23" s="72"/>
      <c r="X23" s="72"/>
      <c r="Y23" s="72"/>
      <c r="Z23" s="72"/>
      <c r="AA23" s="72"/>
    </row>
    <row r="24" ht="14.25" customHeight="1">
      <c r="A24" s="21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76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77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50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51</v>
      </c>
      <c r="B28" s="99"/>
      <c r="C28" s="99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54</v>
      </c>
      <c r="B31" s="99">
        <v>1.0</v>
      </c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58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59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60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78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62</v>
      </c>
      <c r="B40" s="99"/>
      <c r="C40" s="99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63</v>
      </c>
      <c r="B41" s="99"/>
      <c r="C41" s="21"/>
      <c r="D41" s="21"/>
      <c r="E41" s="99"/>
      <c r="F41" s="21"/>
      <c r="G41" s="21"/>
      <c r="H41" s="99">
        <v>1.0</v>
      </c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64</v>
      </c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79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66</v>
      </c>
      <c r="B45" s="34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67</v>
      </c>
      <c r="B46" s="99">
        <v>1.0</v>
      </c>
      <c r="C46" s="21"/>
      <c r="D46" s="21"/>
      <c r="E46" s="99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9"/>
      <c r="W46" s="103"/>
      <c r="X46" s="72"/>
      <c r="Y46" s="72"/>
      <c r="Z46" s="72"/>
      <c r="AA46" s="72"/>
    </row>
    <row r="47" ht="14.25" customHeight="1">
      <c r="A47" s="21" t="s">
        <v>68</v>
      </c>
      <c r="B47" s="21"/>
      <c r="C47" s="21"/>
      <c r="D47" s="21"/>
      <c r="E47" s="99">
        <v>1.0</v>
      </c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21" t="s">
        <v>69</v>
      </c>
      <c r="B48" s="99">
        <v>1.0</v>
      </c>
      <c r="C48" s="21"/>
      <c r="D48" s="21"/>
      <c r="E48" s="99"/>
      <c r="F48" s="99"/>
      <c r="G48" s="99"/>
      <c r="H48" s="21"/>
      <c r="I48" s="21"/>
      <c r="J48" s="21"/>
      <c r="K48" s="99"/>
      <c r="L48" s="16"/>
      <c r="M48" s="16"/>
      <c r="N48" s="104"/>
      <c r="O48" s="101"/>
      <c r="P48" s="57"/>
      <c r="Q48" s="101"/>
      <c r="R48" s="101"/>
      <c r="S48" s="101"/>
      <c r="T48" s="101"/>
      <c r="U48" s="71"/>
      <c r="V48" s="109"/>
      <c r="W48" s="103"/>
      <c r="X48" s="72"/>
      <c r="Y48" s="72"/>
      <c r="Z48" s="72"/>
      <c r="AA48" s="72"/>
    </row>
    <row r="49" ht="14.25" customHeight="1">
      <c r="A49" s="21" t="s">
        <v>80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6"/>
      <c r="M49" s="16"/>
      <c r="N49" s="16"/>
      <c r="O49" s="57"/>
      <c r="P49" s="57"/>
      <c r="Q49" s="57"/>
      <c r="R49" s="57"/>
      <c r="S49" s="57"/>
      <c r="T49" s="57"/>
      <c r="U49" s="71"/>
      <c r="V49" s="108"/>
      <c r="W49" s="72"/>
      <c r="X49" s="72"/>
      <c r="Y49" s="72"/>
      <c r="Z49" s="72"/>
      <c r="AA49" s="72"/>
    </row>
    <row r="50" ht="14.25" customHeight="1">
      <c r="A50" s="4" t="s">
        <v>14</v>
      </c>
      <c r="B50" s="4">
        <f t="shared" ref="B50:P50" si="6">SUM(B23:B49)</f>
        <v>3</v>
      </c>
      <c r="C50" s="4">
        <f t="shared" si="6"/>
        <v>0</v>
      </c>
      <c r="D50" s="4">
        <f t="shared" si="6"/>
        <v>0</v>
      </c>
      <c r="E50" s="4">
        <f t="shared" si="6"/>
        <v>1</v>
      </c>
      <c r="F50" s="4">
        <f t="shared" si="6"/>
        <v>0</v>
      </c>
      <c r="G50" s="4">
        <f t="shared" si="6"/>
        <v>0</v>
      </c>
      <c r="H50" s="4">
        <f t="shared" si="6"/>
        <v>1</v>
      </c>
      <c r="I50" s="4">
        <f t="shared" si="6"/>
        <v>0</v>
      </c>
      <c r="J50" s="4">
        <f t="shared" si="6"/>
        <v>0</v>
      </c>
      <c r="K50" s="4">
        <f t="shared" si="6"/>
        <v>0</v>
      </c>
      <c r="L50" s="4">
        <f t="shared" si="6"/>
        <v>0</v>
      </c>
      <c r="M50" s="4">
        <f t="shared" si="6"/>
        <v>0</v>
      </c>
      <c r="N50" s="4">
        <f t="shared" si="6"/>
        <v>0</v>
      </c>
      <c r="O50" s="4">
        <f t="shared" si="6"/>
        <v>0</v>
      </c>
      <c r="P50" s="4">
        <f t="shared" si="6"/>
        <v>0</v>
      </c>
      <c r="Q50" s="4"/>
      <c r="R50" s="4"/>
      <c r="S50" s="4"/>
      <c r="T50" s="4">
        <f t="shared" ref="T50:U50" si="7">SUM(T23:T49)</f>
        <v>0</v>
      </c>
      <c r="U50" s="23">
        <f t="shared" si="7"/>
        <v>0</v>
      </c>
      <c r="V50" s="23"/>
      <c r="W50" s="23">
        <f t="shared" ref="W50:AA50" si="8">SUM(W23:W49)</f>
        <v>0</v>
      </c>
      <c r="X50" s="23">
        <f t="shared" si="8"/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AB51" s="13">
        <f>SUM(B50:AA50)</f>
        <v>5</v>
      </c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1:U1"/>
    <mergeCell ref="A22:AA22"/>
  </mergeCells>
  <printOptions/>
  <pageMargins bottom="0.787401575" footer="0.0" header="0.0" left="0.511811024" right="0.511811024" top="0.7874015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2.14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5" si="1">SUM(B3:S3)</f>
        <v>0</v>
      </c>
      <c r="U3" s="10">
        <f t="shared" ref="U3:U16" si="2">T3/$T$16</f>
        <v>0</v>
      </c>
      <c r="V3" s="38"/>
      <c r="W3" s="185" t="s">
        <v>116</v>
      </c>
      <c r="X3" s="186">
        <f>SUM(B16,C16,D16,E16,F16,G16,H16,I16,J16,K16,L16,M16,N16,O16,P16,S16)</f>
        <v>266</v>
      </c>
    </row>
    <row r="4" ht="17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/>
      <c r="W4" s="185" t="s">
        <v>129</v>
      </c>
      <c r="X4" s="186">
        <f>N16</f>
        <v>0</v>
      </c>
    </row>
    <row r="5" ht="15.0" customHeight="1">
      <c r="A5" s="174" t="s">
        <v>196</v>
      </c>
      <c r="B5" s="151">
        <v>27.0</v>
      </c>
      <c r="C5" s="152"/>
      <c r="D5" s="152"/>
      <c r="E5" s="152"/>
      <c r="F5" s="152"/>
      <c r="G5" s="151"/>
      <c r="H5" s="152"/>
      <c r="I5" s="152"/>
      <c r="J5" s="152"/>
      <c r="K5" s="156"/>
      <c r="L5" s="175"/>
      <c r="M5" s="155"/>
      <c r="N5" s="151"/>
      <c r="O5" s="151"/>
      <c r="P5" s="151">
        <v>12.0</v>
      </c>
      <c r="Q5" s="153">
        <v>4.0</v>
      </c>
      <c r="R5" s="153"/>
      <c r="S5" s="153"/>
      <c r="T5" s="157">
        <f t="shared" si="1"/>
        <v>43</v>
      </c>
      <c r="U5" s="10">
        <f t="shared" si="2"/>
        <v>0.133126935</v>
      </c>
      <c r="V5" s="177">
        <v>2.0</v>
      </c>
      <c r="W5" s="187" t="s">
        <v>200</v>
      </c>
      <c r="X5" s="188">
        <f>Q16</f>
        <v>49</v>
      </c>
      <c r="Y5" s="180"/>
      <c r="Z5" s="180"/>
      <c r="AA5" s="180"/>
      <c r="AB5" s="180"/>
    </row>
    <row r="6" ht="13.5" customHeight="1">
      <c r="A6" s="171" t="s">
        <v>198</v>
      </c>
      <c r="B6" s="146"/>
      <c r="C6" s="142"/>
      <c r="D6" s="142"/>
      <c r="E6" s="142"/>
      <c r="F6" s="142"/>
      <c r="G6" s="146"/>
      <c r="H6" s="142"/>
      <c r="I6" s="142"/>
      <c r="J6" s="142"/>
      <c r="K6" s="158"/>
      <c r="L6" s="159"/>
      <c r="M6" s="160"/>
      <c r="N6" s="146"/>
      <c r="O6" s="146"/>
      <c r="P6" s="146">
        <v>28.0</v>
      </c>
      <c r="Q6" s="161">
        <v>10.0</v>
      </c>
      <c r="R6" s="161"/>
      <c r="S6" s="161"/>
      <c r="T6" s="149">
        <f t="shared" si="1"/>
        <v>38</v>
      </c>
      <c r="U6" s="10">
        <f t="shared" si="2"/>
        <v>0.1176470588</v>
      </c>
      <c r="V6" s="127">
        <v>2.0</v>
      </c>
      <c r="W6" s="189" t="s">
        <v>40</v>
      </c>
      <c r="X6" s="188">
        <f>R16</f>
        <v>8</v>
      </c>
    </row>
    <row r="7" ht="13.5" customHeight="1">
      <c r="A7" s="141" t="s">
        <v>172</v>
      </c>
      <c r="B7" s="146">
        <v>21.0</v>
      </c>
      <c r="C7" s="142"/>
      <c r="D7" s="142"/>
      <c r="E7" s="142"/>
      <c r="F7" s="142"/>
      <c r="G7" s="146">
        <v>7.0</v>
      </c>
      <c r="H7" s="142"/>
      <c r="I7" s="142"/>
      <c r="J7" s="142"/>
      <c r="K7" s="158"/>
      <c r="L7" s="159"/>
      <c r="M7" s="160"/>
      <c r="N7" s="146"/>
      <c r="O7" s="146"/>
      <c r="P7" s="146">
        <v>4.0</v>
      </c>
      <c r="Q7" s="161"/>
      <c r="R7" s="161"/>
      <c r="S7" s="161"/>
      <c r="T7" s="149">
        <f t="shared" si="1"/>
        <v>32</v>
      </c>
      <c r="U7" s="10">
        <f t="shared" si="2"/>
        <v>0.09907120743</v>
      </c>
      <c r="V7" s="127">
        <v>3.0</v>
      </c>
      <c r="X7" s="58">
        <f>SUM(X3:X6)</f>
        <v>323</v>
      </c>
    </row>
    <row r="8" ht="13.5" customHeight="1">
      <c r="A8" s="163" t="s">
        <v>168</v>
      </c>
      <c r="B8" s="146">
        <v>22.0</v>
      </c>
      <c r="C8" s="146">
        <v>5.0</v>
      </c>
      <c r="D8" s="142"/>
      <c r="E8" s="142"/>
      <c r="F8" s="142"/>
      <c r="G8" s="142"/>
      <c r="H8" s="142"/>
      <c r="I8" s="142"/>
      <c r="J8" s="142"/>
      <c r="K8" s="158"/>
      <c r="L8" s="182"/>
      <c r="M8" s="160"/>
      <c r="N8" s="146"/>
      <c r="O8" s="146"/>
      <c r="P8" s="146">
        <v>10.0</v>
      </c>
      <c r="Q8" s="161">
        <v>4.0</v>
      </c>
      <c r="R8" s="161"/>
      <c r="S8" s="161"/>
      <c r="T8" s="149">
        <f t="shared" si="1"/>
        <v>41</v>
      </c>
      <c r="U8" s="10">
        <f t="shared" si="2"/>
        <v>0.1269349845</v>
      </c>
      <c r="V8" s="127">
        <v>5.0</v>
      </c>
    </row>
    <row r="9" ht="12.75" customHeight="1">
      <c r="A9" s="150" t="s">
        <v>163</v>
      </c>
      <c r="B9" s="151">
        <v>20.0</v>
      </c>
      <c r="C9" s="151">
        <v>5.0</v>
      </c>
      <c r="D9" s="152"/>
      <c r="E9" s="151"/>
      <c r="F9" s="152"/>
      <c r="G9" s="151">
        <v>10.0</v>
      </c>
      <c r="H9" s="152"/>
      <c r="I9" s="152"/>
      <c r="J9" s="152"/>
      <c r="K9" s="156"/>
      <c r="L9" s="166"/>
      <c r="M9" s="155"/>
      <c r="N9" s="151"/>
      <c r="O9" s="151"/>
      <c r="P9" s="151">
        <v>2.0</v>
      </c>
      <c r="Q9" s="153">
        <v>2.0</v>
      </c>
      <c r="R9" s="153"/>
      <c r="S9" s="153"/>
      <c r="T9" s="157">
        <f t="shared" si="1"/>
        <v>39</v>
      </c>
      <c r="U9" s="10">
        <f t="shared" si="2"/>
        <v>0.1207430341</v>
      </c>
      <c r="V9" s="127">
        <v>3.0</v>
      </c>
    </row>
    <row r="10" ht="12.75" customHeight="1">
      <c r="A10" s="168" t="s">
        <v>201</v>
      </c>
      <c r="B10" s="146"/>
      <c r="C10" s="142"/>
      <c r="D10" s="142"/>
      <c r="E10" s="142"/>
      <c r="F10" s="142"/>
      <c r="G10" s="146"/>
      <c r="H10" s="142"/>
      <c r="I10" s="142"/>
      <c r="J10" s="146"/>
      <c r="K10" s="158"/>
      <c r="L10" s="164"/>
      <c r="M10" s="160"/>
      <c r="N10" s="146"/>
      <c r="O10" s="146"/>
      <c r="P10" s="146"/>
      <c r="Q10" s="161">
        <v>3.0</v>
      </c>
      <c r="R10" s="161"/>
      <c r="S10" s="161"/>
      <c r="T10" s="149">
        <f t="shared" si="1"/>
        <v>3</v>
      </c>
      <c r="U10" s="10">
        <f t="shared" si="2"/>
        <v>0.009287925697</v>
      </c>
      <c r="V10" s="127"/>
    </row>
    <row r="11" ht="12.75" customHeight="1">
      <c r="A11" s="165" t="s">
        <v>192</v>
      </c>
      <c r="B11" s="151">
        <v>6.0</v>
      </c>
      <c r="C11" s="152"/>
      <c r="D11" s="152"/>
      <c r="E11" s="152"/>
      <c r="F11" s="152"/>
      <c r="G11" s="151"/>
      <c r="H11" s="152"/>
      <c r="I11" s="152"/>
      <c r="J11" s="151"/>
      <c r="K11" s="156"/>
      <c r="L11" s="166"/>
      <c r="M11" s="155"/>
      <c r="N11" s="151"/>
      <c r="O11" s="151"/>
      <c r="P11" s="151">
        <v>12.0</v>
      </c>
      <c r="Q11" s="153">
        <v>12.0</v>
      </c>
      <c r="R11" s="153">
        <v>8.0</v>
      </c>
      <c r="S11" s="153"/>
      <c r="T11" s="157">
        <f t="shared" si="1"/>
        <v>38</v>
      </c>
      <c r="U11" s="10">
        <f t="shared" si="2"/>
        <v>0.1176470588</v>
      </c>
      <c r="V11" s="127"/>
    </row>
    <row r="12" ht="12.75" customHeight="1">
      <c r="A12" s="167" t="s">
        <v>156</v>
      </c>
      <c r="B12" s="146">
        <v>3.0</v>
      </c>
      <c r="C12" s="142"/>
      <c r="D12" s="142"/>
      <c r="E12" s="142"/>
      <c r="F12" s="142"/>
      <c r="G12" s="146">
        <v>2.0</v>
      </c>
      <c r="H12" s="142"/>
      <c r="I12" s="142"/>
      <c r="J12" s="146"/>
      <c r="K12" s="142"/>
      <c r="L12" s="159"/>
      <c r="M12" s="146"/>
      <c r="N12" s="146"/>
      <c r="O12" s="146"/>
      <c r="P12" s="146"/>
      <c r="Q12" s="161">
        <v>1.0</v>
      </c>
      <c r="R12" s="161"/>
      <c r="S12" s="161"/>
      <c r="T12" s="149">
        <f t="shared" si="1"/>
        <v>6</v>
      </c>
      <c r="U12" s="10">
        <f t="shared" si="2"/>
        <v>0.01857585139</v>
      </c>
      <c r="V12" s="127">
        <v>3.0</v>
      </c>
    </row>
    <row r="13" ht="14.25" customHeight="1">
      <c r="A13" s="168" t="s">
        <v>193</v>
      </c>
      <c r="B13" s="142"/>
      <c r="C13" s="142"/>
      <c r="D13" s="142"/>
      <c r="E13" s="142"/>
      <c r="F13" s="142"/>
      <c r="G13" s="146">
        <v>10.0</v>
      </c>
      <c r="H13" s="142"/>
      <c r="I13" s="142"/>
      <c r="J13" s="142"/>
      <c r="K13" s="142"/>
      <c r="L13" s="169"/>
      <c r="M13" s="146"/>
      <c r="N13" s="142"/>
      <c r="O13" s="142"/>
      <c r="P13" s="146">
        <v>11.0</v>
      </c>
      <c r="Q13" s="161">
        <v>9.0</v>
      </c>
      <c r="R13" s="161"/>
      <c r="S13" s="161"/>
      <c r="T13" s="149">
        <f t="shared" si="1"/>
        <v>30</v>
      </c>
      <c r="U13" s="10">
        <f t="shared" si="2"/>
        <v>0.09287925697</v>
      </c>
      <c r="V13" s="127">
        <v>3.0</v>
      </c>
    </row>
    <row r="14" ht="14.25" customHeight="1">
      <c r="A14" s="165" t="s">
        <v>194</v>
      </c>
      <c r="B14" s="151">
        <v>19.0</v>
      </c>
      <c r="C14" s="152"/>
      <c r="D14" s="152"/>
      <c r="E14" s="152"/>
      <c r="F14" s="152"/>
      <c r="G14" s="151"/>
      <c r="H14" s="152"/>
      <c r="I14" s="152"/>
      <c r="J14" s="152"/>
      <c r="K14" s="152"/>
      <c r="L14" s="151"/>
      <c r="M14" s="151"/>
      <c r="N14" s="152"/>
      <c r="O14" s="152"/>
      <c r="P14" s="151">
        <v>7.0</v>
      </c>
      <c r="Q14" s="153">
        <v>3.0</v>
      </c>
      <c r="R14" s="153"/>
      <c r="S14" s="153"/>
      <c r="T14" s="157">
        <f t="shared" si="1"/>
        <v>29</v>
      </c>
      <c r="U14" s="10">
        <f t="shared" si="2"/>
        <v>0.08978328173</v>
      </c>
      <c r="V14" s="127">
        <v>2.0</v>
      </c>
      <c r="X14" s="102"/>
    </row>
    <row r="15" ht="14.25" customHeight="1">
      <c r="A15" s="170" t="s">
        <v>174</v>
      </c>
      <c r="B15" s="151">
        <v>11.0</v>
      </c>
      <c r="C15" s="152"/>
      <c r="D15" s="152"/>
      <c r="E15" s="152"/>
      <c r="F15" s="152"/>
      <c r="G15" s="151">
        <v>3.0</v>
      </c>
      <c r="H15" s="152"/>
      <c r="I15" s="152"/>
      <c r="J15" s="152"/>
      <c r="K15" s="152"/>
      <c r="L15" s="151"/>
      <c r="M15" s="151"/>
      <c r="N15" s="152"/>
      <c r="O15" s="152"/>
      <c r="P15" s="151">
        <v>9.0</v>
      </c>
      <c r="Q15" s="153">
        <v>1.0</v>
      </c>
      <c r="R15" s="153"/>
      <c r="S15" s="153"/>
      <c r="T15" s="157">
        <f t="shared" si="1"/>
        <v>24</v>
      </c>
      <c r="U15" s="10">
        <f t="shared" si="2"/>
        <v>0.07430340557</v>
      </c>
      <c r="V15" s="127">
        <v>3.0</v>
      </c>
      <c r="X15" s="102"/>
    </row>
    <row r="16" ht="14.25" customHeight="1">
      <c r="A16" s="4" t="s">
        <v>34</v>
      </c>
      <c r="B16" s="83">
        <f t="shared" ref="B16:T16" si="3">SUM(B3:B15)</f>
        <v>129</v>
      </c>
      <c r="C16" s="83">
        <f t="shared" si="3"/>
        <v>10</v>
      </c>
      <c r="D16" s="83">
        <f t="shared" si="3"/>
        <v>0</v>
      </c>
      <c r="E16" s="83">
        <f t="shared" si="3"/>
        <v>0</v>
      </c>
      <c r="F16" s="83">
        <f t="shared" si="3"/>
        <v>0</v>
      </c>
      <c r="G16" s="83">
        <f t="shared" si="3"/>
        <v>32</v>
      </c>
      <c r="H16" s="83">
        <f t="shared" si="3"/>
        <v>0</v>
      </c>
      <c r="I16" s="83">
        <f t="shared" si="3"/>
        <v>0</v>
      </c>
      <c r="J16" s="83">
        <f t="shared" si="3"/>
        <v>0</v>
      </c>
      <c r="K16" s="83">
        <f t="shared" si="3"/>
        <v>0</v>
      </c>
      <c r="L16" s="83">
        <f t="shared" si="3"/>
        <v>0</v>
      </c>
      <c r="M16" s="83">
        <f t="shared" si="3"/>
        <v>0</v>
      </c>
      <c r="N16" s="83">
        <f t="shared" si="3"/>
        <v>0</v>
      </c>
      <c r="O16" s="83">
        <f t="shared" si="3"/>
        <v>0</v>
      </c>
      <c r="P16" s="83">
        <f t="shared" si="3"/>
        <v>95</v>
      </c>
      <c r="Q16" s="83">
        <f t="shared" si="3"/>
        <v>49</v>
      </c>
      <c r="R16" s="83">
        <f t="shared" si="3"/>
        <v>8</v>
      </c>
      <c r="S16" s="83">
        <f t="shared" si="3"/>
        <v>0</v>
      </c>
      <c r="T16" s="83">
        <f t="shared" si="3"/>
        <v>323</v>
      </c>
      <c r="U16" s="6">
        <f t="shared" si="2"/>
        <v>1</v>
      </c>
      <c r="V16" s="127"/>
      <c r="X16" s="102" t="s">
        <v>175</v>
      </c>
    </row>
    <row r="17" ht="14.25" customHeight="1"/>
    <row r="18" ht="14.25" customHeight="1">
      <c r="U18" s="47"/>
    </row>
    <row r="19" ht="14.25" customHeight="1"/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4.25" customHeight="1">
      <c r="A21" s="4" t="s">
        <v>35</v>
      </c>
      <c r="B21" s="4" t="s">
        <v>38</v>
      </c>
      <c r="C21" s="4" t="s">
        <v>39</v>
      </c>
      <c r="D21" s="15" t="s">
        <v>40</v>
      </c>
      <c r="E21" s="4" t="s">
        <v>41</v>
      </c>
      <c r="F21" s="15" t="s">
        <v>99</v>
      </c>
      <c r="G21" s="15" t="s">
        <v>43</v>
      </c>
      <c r="H21" s="15" t="s">
        <v>44</v>
      </c>
      <c r="I21" s="15" t="s">
        <v>45</v>
      </c>
      <c r="J21" s="15" t="s">
        <v>46</v>
      </c>
      <c r="K21" s="15" t="s">
        <v>117</v>
      </c>
      <c r="L21" s="15" t="s">
        <v>145</v>
      </c>
      <c r="M21" s="15" t="s">
        <v>146</v>
      </c>
      <c r="N21" s="4" t="s">
        <v>147</v>
      </c>
      <c r="O21" s="66" t="s">
        <v>148</v>
      </c>
      <c r="P21" s="66" t="s">
        <v>149</v>
      </c>
      <c r="Q21" s="66"/>
      <c r="R21" s="66"/>
      <c r="S21" s="66"/>
      <c r="T21" s="66" t="s">
        <v>150</v>
      </c>
      <c r="U21" s="70" t="s">
        <v>152</v>
      </c>
      <c r="V21" s="66" t="s">
        <v>153</v>
      </c>
      <c r="W21" s="66" t="s">
        <v>157</v>
      </c>
      <c r="X21" s="66" t="s">
        <v>164</v>
      </c>
      <c r="Y21" s="66" t="s">
        <v>166</v>
      </c>
      <c r="Z21" s="66" t="s">
        <v>173</v>
      </c>
      <c r="AA21" s="66"/>
    </row>
    <row r="22" ht="14.25" customHeight="1">
      <c r="A22" s="16" t="s">
        <v>14</v>
      </c>
      <c r="B22" s="17">
        <f t="shared" ref="B22:P22" si="4">B51</f>
        <v>3</v>
      </c>
      <c r="C22" s="17">
        <f t="shared" si="4"/>
        <v>0</v>
      </c>
      <c r="D22" s="25">
        <f t="shared" si="4"/>
        <v>0</v>
      </c>
      <c r="E22" s="17">
        <f t="shared" si="4"/>
        <v>1</v>
      </c>
      <c r="F22" s="17">
        <f t="shared" si="4"/>
        <v>0</v>
      </c>
      <c r="G22" s="25">
        <f t="shared" si="4"/>
        <v>0</v>
      </c>
      <c r="H22" s="25">
        <f t="shared" si="4"/>
        <v>1</v>
      </c>
      <c r="I22" s="25">
        <f t="shared" si="4"/>
        <v>0</v>
      </c>
      <c r="J22" s="25">
        <f t="shared" si="4"/>
        <v>0</v>
      </c>
      <c r="K22" s="25">
        <f t="shared" si="4"/>
        <v>0</v>
      </c>
      <c r="L22" s="17">
        <f t="shared" si="4"/>
        <v>0</v>
      </c>
      <c r="M22" s="17">
        <f t="shared" si="4"/>
        <v>0</v>
      </c>
      <c r="N22" s="17">
        <f t="shared" si="4"/>
        <v>0</v>
      </c>
      <c r="O22" s="17">
        <f t="shared" si="4"/>
        <v>0</v>
      </c>
      <c r="P22" s="17">
        <f t="shared" si="4"/>
        <v>0</v>
      </c>
      <c r="Q22" s="17"/>
      <c r="R22" s="17"/>
      <c r="S22" s="17"/>
      <c r="T22" s="17">
        <f t="shared" ref="T22:AA22" si="5">T51</f>
        <v>0</v>
      </c>
      <c r="U22" s="17">
        <f t="shared" si="5"/>
        <v>0</v>
      </c>
      <c r="V22" s="17" t="str">
        <f t="shared" si="5"/>
        <v/>
      </c>
      <c r="W22" s="17">
        <f t="shared" si="5"/>
        <v>0</v>
      </c>
      <c r="X22" s="17">
        <f t="shared" si="5"/>
        <v>0</v>
      </c>
      <c r="Y22" s="17">
        <f t="shared" si="5"/>
        <v>0</v>
      </c>
      <c r="Z22" s="17">
        <f t="shared" si="5"/>
        <v>0</v>
      </c>
      <c r="AA22" s="17">
        <f t="shared" si="5"/>
        <v>0</v>
      </c>
    </row>
    <row r="23" ht="14.25" customHeight="1">
      <c r="A23" s="18" t="s">
        <v>48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84"/>
    </row>
    <row r="24" ht="14.25" customHeight="1">
      <c r="A24" s="21" t="s">
        <v>75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16"/>
      <c r="O24" s="57"/>
      <c r="P24" s="57"/>
      <c r="Q24" s="57"/>
      <c r="R24" s="57"/>
      <c r="S24" s="57"/>
      <c r="T24" s="57"/>
      <c r="U24" s="71"/>
      <c r="V24" s="108"/>
      <c r="W24" s="72"/>
      <c r="X24" s="72"/>
      <c r="Y24" s="72"/>
      <c r="Z24" s="72"/>
      <c r="AA24" s="72"/>
    </row>
    <row r="25" ht="14.25" customHeight="1">
      <c r="A25" s="21" t="s">
        <v>49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6"/>
      <c r="M25" s="16"/>
      <c r="N25" s="16"/>
      <c r="O25" s="57"/>
      <c r="P25" s="57"/>
      <c r="Q25" s="57"/>
      <c r="R25" s="57"/>
      <c r="S25" s="57"/>
      <c r="T25" s="57"/>
      <c r="U25" s="71"/>
      <c r="V25" s="108"/>
      <c r="W25" s="72"/>
      <c r="X25" s="72"/>
      <c r="Y25" s="72"/>
      <c r="Z25" s="72"/>
      <c r="AA25" s="72"/>
    </row>
    <row r="26" ht="14.25" customHeight="1">
      <c r="A26" s="21" t="s">
        <v>76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16"/>
      <c r="O26" s="57"/>
      <c r="P26" s="57"/>
      <c r="Q26" s="57"/>
      <c r="R26" s="57"/>
      <c r="S26" s="57"/>
      <c r="T26" s="57"/>
      <c r="U26" s="71"/>
      <c r="V26" s="108"/>
      <c r="W26" s="72"/>
      <c r="X26" s="72"/>
      <c r="Y26" s="72"/>
      <c r="Z26" s="72"/>
      <c r="AA26" s="72"/>
    </row>
    <row r="27" ht="14.25" customHeight="1">
      <c r="A27" s="21" t="s">
        <v>77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50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51</v>
      </c>
      <c r="B29" s="99"/>
      <c r="C29" s="99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52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54</v>
      </c>
      <c r="B32" s="99">
        <v>1.0</v>
      </c>
      <c r="C32" s="21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57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58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59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60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61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78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62</v>
      </c>
      <c r="B41" s="99"/>
      <c r="C41" s="99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63</v>
      </c>
      <c r="B42" s="99"/>
      <c r="C42" s="21"/>
      <c r="D42" s="21"/>
      <c r="E42" s="99"/>
      <c r="F42" s="21"/>
      <c r="G42" s="21"/>
      <c r="H42" s="99">
        <v>1.0</v>
      </c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64</v>
      </c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79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66</v>
      </c>
      <c r="B46" s="34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21" t="s">
        <v>67</v>
      </c>
      <c r="B47" s="99">
        <v>1.0</v>
      </c>
      <c r="C47" s="21"/>
      <c r="D47" s="21"/>
      <c r="E47" s="99"/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9"/>
      <c r="W47" s="103"/>
      <c r="X47" s="72"/>
      <c r="Y47" s="72"/>
      <c r="Z47" s="72"/>
      <c r="AA47" s="72"/>
    </row>
    <row r="48" ht="14.25" customHeight="1">
      <c r="A48" s="21" t="s">
        <v>68</v>
      </c>
      <c r="B48" s="21"/>
      <c r="C48" s="21"/>
      <c r="D48" s="21"/>
      <c r="E48" s="99">
        <v>1.0</v>
      </c>
      <c r="F48" s="21"/>
      <c r="G48" s="21"/>
      <c r="H48" s="21"/>
      <c r="I48" s="21"/>
      <c r="J48" s="21"/>
      <c r="K48" s="21"/>
      <c r="L48" s="16"/>
      <c r="M48" s="16"/>
      <c r="N48" s="16"/>
      <c r="O48" s="57"/>
      <c r="P48" s="57"/>
      <c r="Q48" s="57"/>
      <c r="R48" s="57"/>
      <c r="S48" s="57"/>
      <c r="T48" s="57"/>
      <c r="U48" s="71"/>
      <c r="V48" s="108"/>
      <c r="W48" s="72"/>
      <c r="X48" s="72"/>
      <c r="Y48" s="72"/>
      <c r="Z48" s="72"/>
      <c r="AA48" s="72"/>
    </row>
    <row r="49" ht="14.25" customHeight="1">
      <c r="A49" s="21" t="s">
        <v>69</v>
      </c>
      <c r="B49" s="99">
        <v>1.0</v>
      </c>
      <c r="C49" s="21"/>
      <c r="D49" s="21"/>
      <c r="E49" s="99"/>
      <c r="F49" s="99"/>
      <c r="G49" s="99"/>
      <c r="H49" s="21"/>
      <c r="I49" s="21"/>
      <c r="J49" s="21"/>
      <c r="K49" s="99"/>
      <c r="L49" s="16"/>
      <c r="M49" s="16"/>
      <c r="N49" s="104"/>
      <c r="O49" s="101"/>
      <c r="P49" s="57"/>
      <c r="Q49" s="101"/>
      <c r="R49" s="101"/>
      <c r="S49" s="101"/>
      <c r="T49" s="101"/>
      <c r="U49" s="71"/>
      <c r="V49" s="109"/>
      <c r="W49" s="103"/>
      <c r="X49" s="72"/>
      <c r="Y49" s="72"/>
      <c r="Z49" s="72"/>
      <c r="AA49" s="72"/>
    </row>
    <row r="50" ht="14.25" customHeight="1">
      <c r="A50" s="21" t="s">
        <v>80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6"/>
      <c r="M50" s="16"/>
      <c r="N50" s="16"/>
      <c r="O50" s="57"/>
      <c r="P50" s="57"/>
      <c r="Q50" s="57"/>
      <c r="R50" s="57"/>
      <c r="S50" s="57"/>
      <c r="T50" s="57"/>
      <c r="U50" s="71"/>
      <c r="V50" s="108"/>
      <c r="W50" s="72"/>
      <c r="X50" s="72"/>
      <c r="Y50" s="72"/>
      <c r="Z50" s="72"/>
      <c r="AA50" s="72"/>
    </row>
    <row r="51" ht="14.25" customHeight="1">
      <c r="A51" s="4" t="s">
        <v>14</v>
      </c>
      <c r="B51" s="4">
        <f t="shared" ref="B51:P51" si="6">SUM(B24:B50)</f>
        <v>3</v>
      </c>
      <c r="C51" s="4">
        <f t="shared" si="6"/>
        <v>0</v>
      </c>
      <c r="D51" s="4">
        <f t="shared" si="6"/>
        <v>0</v>
      </c>
      <c r="E51" s="4">
        <f t="shared" si="6"/>
        <v>1</v>
      </c>
      <c r="F51" s="4">
        <f t="shared" si="6"/>
        <v>0</v>
      </c>
      <c r="G51" s="4">
        <f t="shared" si="6"/>
        <v>0</v>
      </c>
      <c r="H51" s="4">
        <f t="shared" si="6"/>
        <v>1</v>
      </c>
      <c r="I51" s="4">
        <f t="shared" si="6"/>
        <v>0</v>
      </c>
      <c r="J51" s="4">
        <f t="shared" si="6"/>
        <v>0</v>
      </c>
      <c r="K51" s="4">
        <f t="shared" si="6"/>
        <v>0</v>
      </c>
      <c r="L51" s="4">
        <f t="shared" si="6"/>
        <v>0</v>
      </c>
      <c r="M51" s="4">
        <f t="shared" si="6"/>
        <v>0</v>
      </c>
      <c r="N51" s="4">
        <f t="shared" si="6"/>
        <v>0</v>
      </c>
      <c r="O51" s="4">
        <f t="shared" si="6"/>
        <v>0</v>
      </c>
      <c r="P51" s="4">
        <f t="shared" si="6"/>
        <v>0</v>
      </c>
      <c r="Q51" s="4"/>
      <c r="R51" s="4"/>
      <c r="S51" s="4"/>
      <c r="T51" s="4">
        <f t="shared" ref="T51:U51" si="7">SUM(T24:T50)</f>
        <v>0</v>
      </c>
      <c r="U51" s="23">
        <f t="shared" si="7"/>
        <v>0</v>
      </c>
      <c r="V51" s="23"/>
      <c r="W51" s="23">
        <f t="shared" ref="W51:AA51" si="8">SUM(W24:W50)</f>
        <v>0</v>
      </c>
      <c r="X51" s="23">
        <f t="shared" si="8"/>
        <v>0</v>
      </c>
      <c r="Y51" s="23">
        <f t="shared" si="8"/>
        <v>0</v>
      </c>
      <c r="Z51" s="23">
        <f t="shared" si="8"/>
        <v>0</v>
      </c>
      <c r="AA51" s="23">
        <f t="shared" si="8"/>
        <v>0</v>
      </c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AB52" s="13">
        <f>SUM(B51:AA51)</f>
        <v>5</v>
      </c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1:U1"/>
    <mergeCell ref="A23:AA23"/>
  </mergeCells>
  <printOptions/>
  <pageMargins bottom="0.787401575" footer="0.0" header="0.0" left="0.511811024" right="0.511811024" top="0.7874015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2.14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123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141" t="s">
        <v>21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45"/>
      <c r="N3" s="142"/>
      <c r="O3" s="142"/>
      <c r="P3" s="146"/>
      <c r="Q3" s="147"/>
      <c r="R3" s="148"/>
      <c r="S3" s="148"/>
      <c r="T3" s="149">
        <f t="shared" ref="T3:T19" si="1">SUM(B3:S3)</f>
        <v>0</v>
      </c>
      <c r="U3" s="10">
        <f t="shared" ref="U3:U20" si="2">T3/$T$20</f>
        <v>0</v>
      </c>
      <c r="V3" s="38"/>
      <c r="W3" s="185" t="s">
        <v>116</v>
      </c>
      <c r="X3" s="186">
        <f>SUM(B20,C20,D20,E20,F20,G20,H20,I20,J20,K20,L20,M20,N20,O20,P20,S20)</f>
        <v>229</v>
      </c>
    </row>
    <row r="4" ht="17.25" customHeight="1">
      <c r="A4" s="150" t="s">
        <v>17</v>
      </c>
      <c r="B4" s="151"/>
      <c r="C4" s="151"/>
      <c r="D4" s="152"/>
      <c r="E4" s="152"/>
      <c r="F4" s="151"/>
      <c r="G4" s="151"/>
      <c r="H4" s="152"/>
      <c r="I4" s="152"/>
      <c r="J4" s="151"/>
      <c r="K4" s="153"/>
      <c r="L4" s="154"/>
      <c r="M4" s="155"/>
      <c r="N4" s="151"/>
      <c r="O4" s="152"/>
      <c r="P4" s="151"/>
      <c r="Q4" s="153"/>
      <c r="R4" s="153"/>
      <c r="S4" s="156"/>
      <c r="T4" s="157">
        <f t="shared" si="1"/>
        <v>0</v>
      </c>
      <c r="U4" s="10">
        <f t="shared" si="2"/>
        <v>0</v>
      </c>
      <c r="V4" s="127"/>
      <c r="W4" s="185" t="s">
        <v>129</v>
      </c>
      <c r="X4" s="186">
        <f>N20</f>
        <v>0</v>
      </c>
    </row>
    <row r="5" ht="15.0" customHeight="1">
      <c r="A5" s="174" t="s">
        <v>196</v>
      </c>
      <c r="B5" s="151">
        <v>17.0</v>
      </c>
      <c r="C5" s="152"/>
      <c r="D5" s="152"/>
      <c r="E5" s="152"/>
      <c r="F5" s="152"/>
      <c r="G5" s="151"/>
      <c r="H5" s="152"/>
      <c r="I5" s="152"/>
      <c r="J5" s="152"/>
      <c r="K5" s="156"/>
      <c r="L5" s="175"/>
      <c r="M5" s="155"/>
      <c r="N5" s="151"/>
      <c r="O5" s="151"/>
      <c r="P5" s="151">
        <v>5.0</v>
      </c>
      <c r="Q5" s="153">
        <v>6.0</v>
      </c>
      <c r="R5" s="153"/>
      <c r="S5" s="153"/>
      <c r="T5" s="157">
        <f t="shared" si="1"/>
        <v>28</v>
      </c>
      <c r="U5" s="10">
        <f t="shared" si="2"/>
        <v>0.08974358974</v>
      </c>
      <c r="V5" s="177"/>
      <c r="W5" s="187" t="s">
        <v>200</v>
      </c>
      <c r="X5" s="188">
        <f>Q20</f>
        <v>50</v>
      </c>
      <c r="Y5" s="180"/>
      <c r="Z5" s="180"/>
      <c r="AA5" s="180"/>
      <c r="AB5" s="180"/>
    </row>
    <row r="6" ht="13.5" customHeight="1">
      <c r="A6" s="171" t="s">
        <v>198</v>
      </c>
      <c r="B6" s="146"/>
      <c r="C6" s="142"/>
      <c r="D6" s="142"/>
      <c r="E6" s="142"/>
      <c r="F6" s="142"/>
      <c r="G6" s="146"/>
      <c r="H6" s="142"/>
      <c r="I6" s="142"/>
      <c r="J6" s="142"/>
      <c r="K6" s="158"/>
      <c r="L6" s="159"/>
      <c r="M6" s="160"/>
      <c r="N6" s="146"/>
      <c r="O6" s="146"/>
      <c r="P6" s="146">
        <v>16.0</v>
      </c>
      <c r="Q6" s="161">
        <v>3.0</v>
      </c>
      <c r="R6" s="161"/>
      <c r="S6" s="161"/>
      <c r="T6" s="149">
        <f t="shared" si="1"/>
        <v>19</v>
      </c>
      <c r="U6" s="10">
        <f t="shared" si="2"/>
        <v>0.0608974359</v>
      </c>
      <c r="V6" s="127">
        <v>4.0</v>
      </c>
      <c r="W6" s="189" t="s">
        <v>40</v>
      </c>
      <c r="X6" s="188">
        <f>R20</f>
        <v>33</v>
      </c>
    </row>
    <row r="7" ht="13.5" customHeight="1">
      <c r="A7" s="190" t="s">
        <v>202</v>
      </c>
      <c r="B7" s="191"/>
      <c r="C7" s="192"/>
      <c r="D7" s="192"/>
      <c r="E7" s="192"/>
      <c r="F7" s="192"/>
      <c r="G7" s="191"/>
      <c r="H7" s="192"/>
      <c r="I7" s="192"/>
      <c r="J7" s="192"/>
      <c r="K7" s="193"/>
      <c r="L7" s="194"/>
      <c r="M7" s="195"/>
      <c r="N7" s="191"/>
      <c r="O7" s="191"/>
      <c r="P7" s="191">
        <v>9.0</v>
      </c>
      <c r="Q7" s="196">
        <v>4.0</v>
      </c>
      <c r="R7" s="196"/>
      <c r="S7" s="196"/>
      <c r="T7" s="197">
        <f t="shared" si="1"/>
        <v>13</v>
      </c>
      <c r="U7" s="10">
        <f t="shared" si="2"/>
        <v>0.04166666667</v>
      </c>
      <c r="V7" s="127"/>
      <c r="X7" s="58">
        <f>SUM(X3:X6)</f>
        <v>312</v>
      </c>
    </row>
    <row r="8" ht="13.5" customHeight="1">
      <c r="A8" s="141" t="s">
        <v>172</v>
      </c>
      <c r="B8" s="146">
        <v>14.0</v>
      </c>
      <c r="C8" s="142"/>
      <c r="D8" s="142"/>
      <c r="E8" s="142"/>
      <c r="F8" s="142"/>
      <c r="G8" s="146"/>
      <c r="H8" s="142"/>
      <c r="I8" s="142"/>
      <c r="J8" s="142"/>
      <c r="K8" s="158"/>
      <c r="L8" s="159"/>
      <c r="M8" s="160"/>
      <c r="N8" s="146"/>
      <c r="O8" s="146"/>
      <c r="P8" s="146">
        <v>1.0</v>
      </c>
      <c r="Q8" s="161"/>
      <c r="R8" s="161"/>
      <c r="S8" s="161"/>
      <c r="T8" s="149">
        <f t="shared" si="1"/>
        <v>15</v>
      </c>
      <c r="U8" s="10">
        <f t="shared" si="2"/>
        <v>0.04807692308</v>
      </c>
      <c r="V8" s="127">
        <v>3.0</v>
      </c>
    </row>
    <row r="9" ht="12.75" customHeight="1">
      <c r="A9" s="198" t="s">
        <v>203</v>
      </c>
      <c r="B9" s="199"/>
      <c r="C9" s="199"/>
      <c r="D9" s="200"/>
      <c r="E9" s="200"/>
      <c r="F9" s="200"/>
      <c r="G9" s="200"/>
      <c r="H9" s="200"/>
      <c r="I9" s="200"/>
      <c r="J9" s="200"/>
      <c r="K9" s="201"/>
      <c r="L9" s="202"/>
      <c r="M9" s="203"/>
      <c r="N9" s="199"/>
      <c r="O9" s="199"/>
      <c r="P9" s="199"/>
      <c r="Q9" s="204">
        <v>6.0</v>
      </c>
      <c r="R9" s="204">
        <v>11.0</v>
      </c>
      <c r="S9" s="204"/>
      <c r="T9" s="205">
        <f t="shared" si="1"/>
        <v>17</v>
      </c>
      <c r="U9" s="10">
        <f t="shared" si="2"/>
        <v>0.05448717949</v>
      </c>
      <c r="V9" s="127"/>
    </row>
    <row r="10" ht="12.75" customHeight="1">
      <c r="A10" s="163" t="s">
        <v>168</v>
      </c>
      <c r="B10" s="146">
        <v>13.0</v>
      </c>
      <c r="C10" s="146">
        <v>5.0</v>
      </c>
      <c r="D10" s="142"/>
      <c r="E10" s="142"/>
      <c r="F10" s="142"/>
      <c r="G10" s="142"/>
      <c r="H10" s="142"/>
      <c r="I10" s="142"/>
      <c r="J10" s="142"/>
      <c r="K10" s="158"/>
      <c r="L10" s="182"/>
      <c r="M10" s="160"/>
      <c r="N10" s="146"/>
      <c r="O10" s="146"/>
      <c r="P10" s="146">
        <v>2.0</v>
      </c>
      <c r="Q10" s="161"/>
      <c r="R10" s="161"/>
      <c r="S10" s="161"/>
      <c r="T10" s="149">
        <f t="shared" si="1"/>
        <v>20</v>
      </c>
      <c r="U10" s="10">
        <f t="shared" si="2"/>
        <v>0.0641025641</v>
      </c>
      <c r="V10" s="127">
        <v>6.0</v>
      </c>
    </row>
    <row r="11" ht="12.75" customHeight="1">
      <c r="A11" s="150" t="s">
        <v>163</v>
      </c>
      <c r="B11" s="151">
        <v>7.0</v>
      </c>
      <c r="C11" s="151">
        <v>3.0</v>
      </c>
      <c r="D11" s="152"/>
      <c r="E11" s="151"/>
      <c r="F11" s="152"/>
      <c r="G11" s="151"/>
      <c r="H11" s="152"/>
      <c r="I11" s="152"/>
      <c r="J11" s="152"/>
      <c r="K11" s="156"/>
      <c r="L11" s="166"/>
      <c r="M11" s="155"/>
      <c r="N11" s="151"/>
      <c r="O11" s="151"/>
      <c r="P11" s="151">
        <v>5.0</v>
      </c>
      <c r="Q11" s="153"/>
      <c r="R11" s="153"/>
      <c r="S11" s="153"/>
      <c r="T11" s="157">
        <f t="shared" si="1"/>
        <v>15</v>
      </c>
      <c r="U11" s="10">
        <f t="shared" si="2"/>
        <v>0.04807692308</v>
      </c>
      <c r="V11" s="127">
        <v>7.0</v>
      </c>
    </row>
    <row r="12" ht="12.75" customHeight="1">
      <c r="A12" s="168" t="s">
        <v>201</v>
      </c>
      <c r="B12" s="146">
        <v>9.0</v>
      </c>
      <c r="C12" s="142"/>
      <c r="D12" s="142"/>
      <c r="E12" s="142"/>
      <c r="F12" s="142"/>
      <c r="G12" s="146"/>
      <c r="H12" s="142"/>
      <c r="I12" s="142"/>
      <c r="J12" s="146"/>
      <c r="K12" s="158"/>
      <c r="L12" s="164"/>
      <c r="M12" s="160"/>
      <c r="N12" s="146"/>
      <c r="O12" s="146"/>
      <c r="P12" s="146">
        <v>9.0</v>
      </c>
      <c r="Q12" s="161">
        <v>10.0</v>
      </c>
      <c r="R12" s="161">
        <v>1.0</v>
      </c>
      <c r="S12" s="161"/>
      <c r="T12" s="149">
        <f t="shared" si="1"/>
        <v>29</v>
      </c>
      <c r="U12" s="10">
        <f t="shared" si="2"/>
        <v>0.09294871795</v>
      </c>
      <c r="V12" s="127">
        <v>3.0</v>
      </c>
    </row>
    <row r="13" ht="12.75" customHeight="1">
      <c r="A13" s="165" t="s">
        <v>192</v>
      </c>
      <c r="B13" s="151">
        <v>1.0</v>
      </c>
      <c r="C13" s="152"/>
      <c r="D13" s="152"/>
      <c r="E13" s="152"/>
      <c r="F13" s="152"/>
      <c r="G13" s="151"/>
      <c r="H13" s="152"/>
      <c r="I13" s="152"/>
      <c r="J13" s="151"/>
      <c r="K13" s="156"/>
      <c r="L13" s="166"/>
      <c r="M13" s="155"/>
      <c r="N13" s="151"/>
      <c r="O13" s="151"/>
      <c r="P13" s="151">
        <v>4.0</v>
      </c>
      <c r="Q13" s="153">
        <v>2.0</v>
      </c>
      <c r="R13" s="153">
        <v>21.0</v>
      </c>
      <c r="S13" s="153"/>
      <c r="T13" s="157">
        <f t="shared" si="1"/>
        <v>28</v>
      </c>
      <c r="U13" s="10">
        <f t="shared" si="2"/>
        <v>0.08974358974</v>
      </c>
      <c r="V13" s="127">
        <v>2.0</v>
      </c>
    </row>
    <row r="14" ht="14.25" customHeight="1">
      <c r="A14" s="167" t="s">
        <v>156</v>
      </c>
      <c r="B14" s="146">
        <v>24.0</v>
      </c>
      <c r="C14" s="142"/>
      <c r="D14" s="142"/>
      <c r="E14" s="142"/>
      <c r="F14" s="142"/>
      <c r="G14" s="146">
        <v>5.0</v>
      </c>
      <c r="H14" s="142"/>
      <c r="I14" s="142"/>
      <c r="J14" s="146"/>
      <c r="K14" s="142"/>
      <c r="L14" s="159"/>
      <c r="M14" s="146"/>
      <c r="N14" s="146"/>
      <c r="O14" s="146"/>
      <c r="P14" s="146"/>
      <c r="Q14" s="161"/>
      <c r="R14" s="161"/>
      <c r="S14" s="161"/>
      <c r="T14" s="149">
        <f t="shared" si="1"/>
        <v>29</v>
      </c>
      <c r="U14" s="10">
        <f t="shared" si="2"/>
        <v>0.09294871795</v>
      </c>
      <c r="V14" s="127">
        <v>2.0</v>
      </c>
    </row>
    <row r="15" ht="14.25" customHeight="1">
      <c r="A15" s="206" t="s">
        <v>204</v>
      </c>
      <c r="B15" s="200"/>
      <c r="C15" s="200"/>
      <c r="D15" s="200"/>
      <c r="E15" s="200"/>
      <c r="F15" s="200"/>
      <c r="G15" s="199"/>
      <c r="H15" s="200"/>
      <c r="I15" s="200"/>
      <c r="J15" s="200"/>
      <c r="K15" s="200"/>
      <c r="L15" s="207"/>
      <c r="M15" s="199"/>
      <c r="N15" s="200"/>
      <c r="O15" s="200"/>
      <c r="P15" s="199">
        <v>6.0</v>
      </c>
      <c r="Q15" s="204">
        <v>10.0</v>
      </c>
      <c r="R15" s="204"/>
      <c r="S15" s="204"/>
      <c r="T15" s="205">
        <f t="shared" si="1"/>
        <v>16</v>
      </c>
      <c r="U15" s="10">
        <f t="shared" si="2"/>
        <v>0.05128205128</v>
      </c>
      <c r="V15" s="127"/>
    </row>
    <row r="16" ht="14.25" customHeight="1">
      <c r="A16" s="168" t="s">
        <v>205</v>
      </c>
      <c r="B16" s="146">
        <v>4.0</v>
      </c>
      <c r="C16" s="142"/>
      <c r="D16" s="142"/>
      <c r="E16" s="142"/>
      <c r="F16" s="142"/>
      <c r="G16" s="146">
        <v>20.0</v>
      </c>
      <c r="H16" s="142"/>
      <c r="I16" s="142"/>
      <c r="J16" s="142"/>
      <c r="K16" s="142"/>
      <c r="L16" s="169"/>
      <c r="M16" s="146"/>
      <c r="N16" s="142"/>
      <c r="O16" s="142"/>
      <c r="P16" s="146">
        <v>3.0</v>
      </c>
      <c r="Q16" s="161">
        <v>1.0</v>
      </c>
      <c r="R16" s="161"/>
      <c r="S16" s="161"/>
      <c r="T16" s="149">
        <f t="shared" si="1"/>
        <v>28</v>
      </c>
      <c r="U16" s="10">
        <f t="shared" si="2"/>
        <v>0.08974358974</v>
      </c>
      <c r="V16" s="127">
        <v>1.0</v>
      </c>
    </row>
    <row r="17" ht="14.25" customHeight="1">
      <c r="A17" s="168" t="s">
        <v>193</v>
      </c>
      <c r="B17" s="146">
        <v>6.0</v>
      </c>
      <c r="C17" s="142"/>
      <c r="D17" s="142"/>
      <c r="E17" s="142"/>
      <c r="F17" s="142"/>
      <c r="G17" s="146">
        <v>5.0</v>
      </c>
      <c r="H17" s="142"/>
      <c r="I17" s="142"/>
      <c r="J17" s="142"/>
      <c r="K17" s="142"/>
      <c r="L17" s="169"/>
      <c r="M17" s="146"/>
      <c r="N17" s="142"/>
      <c r="O17" s="142"/>
      <c r="P17" s="146">
        <v>13.0</v>
      </c>
      <c r="Q17" s="161">
        <v>6.0</v>
      </c>
      <c r="R17" s="161"/>
      <c r="S17" s="161"/>
      <c r="T17" s="149">
        <f t="shared" si="1"/>
        <v>30</v>
      </c>
      <c r="U17" s="10">
        <f t="shared" si="2"/>
        <v>0.09615384615</v>
      </c>
      <c r="V17" s="127">
        <v>3.0</v>
      </c>
      <c r="X17" s="102"/>
    </row>
    <row r="18" ht="14.25" customHeight="1">
      <c r="A18" s="165" t="s">
        <v>194</v>
      </c>
      <c r="B18" s="151">
        <v>7.0</v>
      </c>
      <c r="C18" s="152"/>
      <c r="D18" s="152"/>
      <c r="E18" s="152"/>
      <c r="F18" s="152"/>
      <c r="G18" s="151"/>
      <c r="H18" s="152"/>
      <c r="I18" s="152"/>
      <c r="J18" s="152"/>
      <c r="K18" s="152"/>
      <c r="L18" s="151"/>
      <c r="M18" s="151"/>
      <c r="N18" s="152"/>
      <c r="O18" s="152"/>
      <c r="P18" s="151">
        <v>6.0</v>
      </c>
      <c r="Q18" s="153">
        <v>2.0</v>
      </c>
      <c r="R18" s="153"/>
      <c r="S18" s="153"/>
      <c r="T18" s="157">
        <f t="shared" si="1"/>
        <v>15</v>
      </c>
      <c r="U18" s="10">
        <f t="shared" si="2"/>
        <v>0.04807692308</v>
      </c>
      <c r="V18" s="127">
        <v>12.0</v>
      </c>
      <c r="X18" s="102"/>
    </row>
    <row r="19" ht="14.25" customHeight="1">
      <c r="A19" s="170" t="s">
        <v>174</v>
      </c>
      <c r="B19" s="151">
        <v>7.0</v>
      </c>
      <c r="C19" s="152"/>
      <c r="D19" s="152"/>
      <c r="E19" s="152"/>
      <c r="F19" s="152"/>
      <c r="G19" s="151">
        <v>3.0</v>
      </c>
      <c r="H19" s="152"/>
      <c r="I19" s="152"/>
      <c r="J19" s="152"/>
      <c r="K19" s="152"/>
      <c r="L19" s="151"/>
      <c r="M19" s="151"/>
      <c r="N19" s="152"/>
      <c r="O19" s="152"/>
      <c r="P19" s="151"/>
      <c r="Q19" s="153"/>
      <c r="R19" s="153"/>
      <c r="S19" s="153"/>
      <c r="T19" s="157">
        <f t="shared" si="1"/>
        <v>10</v>
      </c>
      <c r="U19" s="10">
        <f t="shared" si="2"/>
        <v>0.03205128205</v>
      </c>
      <c r="V19" s="127">
        <v>4.0</v>
      </c>
      <c r="X19" s="102" t="s">
        <v>175</v>
      </c>
    </row>
    <row r="20" ht="14.25" customHeight="1">
      <c r="A20" s="4" t="s">
        <v>34</v>
      </c>
      <c r="B20" s="83">
        <f t="shared" ref="B20:T20" si="3">SUM(B3:B19)</f>
        <v>109</v>
      </c>
      <c r="C20" s="83">
        <f t="shared" si="3"/>
        <v>8</v>
      </c>
      <c r="D20" s="83">
        <f t="shared" si="3"/>
        <v>0</v>
      </c>
      <c r="E20" s="83">
        <f t="shared" si="3"/>
        <v>0</v>
      </c>
      <c r="F20" s="83">
        <f t="shared" si="3"/>
        <v>0</v>
      </c>
      <c r="G20" s="83">
        <f t="shared" si="3"/>
        <v>33</v>
      </c>
      <c r="H20" s="83">
        <f t="shared" si="3"/>
        <v>0</v>
      </c>
      <c r="I20" s="83">
        <f t="shared" si="3"/>
        <v>0</v>
      </c>
      <c r="J20" s="83">
        <f t="shared" si="3"/>
        <v>0</v>
      </c>
      <c r="K20" s="83">
        <f t="shared" si="3"/>
        <v>0</v>
      </c>
      <c r="L20" s="83">
        <f t="shared" si="3"/>
        <v>0</v>
      </c>
      <c r="M20" s="83">
        <f t="shared" si="3"/>
        <v>0</v>
      </c>
      <c r="N20" s="83">
        <f t="shared" si="3"/>
        <v>0</v>
      </c>
      <c r="O20" s="83">
        <f t="shared" si="3"/>
        <v>0</v>
      </c>
      <c r="P20" s="83">
        <f t="shared" si="3"/>
        <v>79</v>
      </c>
      <c r="Q20" s="83">
        <f t="shared" si="3"/>
        <v>50</v>
      </c>
      <c r="R20" s="83">
        <f t="shared" si="3"/>
        <v>33</v>
      </c>
      <c r="S20" s="83">
        <f t="shared" si="3"/>
        <v>0</v>
      </c>
      <c r="T20" s="83">
        <f t="shared" si="3"/>
        <v>312</v>
      </c>
      <c r="U20" s="6">
        <f t="shared" si="2"/>
        <v>1</v>
      </c>
    </row>
    <row r="21" ht="14.25" customHeight="1">
      <c r="U21" s="47"/>
    </row>
    <row r="22" ht="14.25" customHeight="1"/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4.25" customHeight="1">
      <c r="A24" s="4" t="s">
        <v>35</v>
      </c>
      <c r="B24" s="4" t="s">
        <v>38</v>
      </c>
      <c r="C24" s="4" t="s">
        <v>39</v>
      </c>
      <c r="D24" s="15" t="s">
        <v>40</v>
      </c>
      <c r="E24" s="4" t="s">
        <v>41</v>
      </c>
      <c r="F24" s="15" t="s">
        <v>99</v>
      </c>
      <c r="G24" s="15" t="s">
        <v>43</v>
      </c>
      <c r="H24" s="15" t="s">
        <v>44</v>
      </c>
      <c r="I24" s="15" t="s">
        <v>45</v>
      </c>
      <c r="J24" s="15" t="s">
        <v>46</v>
      </c>
      <c r="K24" s="15" t="s">
        <v>117</v>
      </c>
      <c r="L24" s="15" t="s">
        <v>145</v>
      </c>
      <c r="M24" s="15" t="s">
        <v>146</v>
      </c>
      <c r="N24" s="4" t="s">
        <v>147</v>
      </c>
      <c r="O24" s="66" t="s">
        <v>148</v>
      </c>
      <c r="P24" s="66" t="s">
        <v>149</v>
      </c>
      <c r="Q24" s="66"/>
      <c r="R24" s="66"/>
      <c r="S24" s="66"/>
      <c r="T24" s="66" t="s">
        <v>150</v>
      </c>
      <c r="U24" s="70" t="s">
        <v>152</v>
      </c>
      <c r="V24" s="66" t="s">
        <v>153</v>
      </c>
      <c r="W24" s="66" t="s">
        <v>157</v>
      </c>
      <c r="X24" s="66" t="s">
        <v>164</v>
      </c>
      <c r="Y24" s="66" t="s">
        <v>166</v>
      </c>
      <c r="Z24" s="66" t="s">
        <v>173</v>
      </c>
      <c r="AA24" s="66"/>
    </row>
    <row r="25" ht="14.25" customHeight="1">
      <c r="A25" s="16" t="s">
        <v>14</v>
      </c>
      <c r="B25" s="17">
        <f t="shared" ref="B25:P25" si="4">B54</f>
        <v>3</v>
      </c>
      <c r="C25" s="17">
        <f t="shared" si="4"/>
        <v>0</v>
      </c>
      <c r="D25" s="25">
        <f t="shared" si="4"/>
        <v>0</v>
      </c>
      <c r="E25" s="17">
        <f t="shared" si="4"/>
        <v>1</v>
      </c>
      <c r="F25" s="17">
        <f t="shared" si="4"/>
        <v>0</v>
      </c>
      <c r="G25" s="25">
        <f t="shared" si="4"/>
        <v>0</v>
      </c>
      <c r="H25" s="25">
        <f t="shared" si="4"/>
        <v>1</v>
      </c>
      <c r="I25" s="25">
        <f t="shared" si="4"/>
        <v>0</v>
      </c>
      <c r="J25" s="25">
        <f t="shared" si="4"/>
        <v>0</v>
      </c>
      <c r="K25" s="25">
        <f t="shared" si="4"/>
        <v>0</v>
      </c>
      <c r="L25" s="17">
        <f t="shared" si="4"/>
        <v>0</v>
      </c>
      <c r="M25" s="17">
        <f t="shared" si="4"/>
        <v>0</v>
      </c>
      <c r="N25" s="17">
        <f t="shared" si="4"/>
        <v>0</v>
      </c>
      <c r="O25" s="17">
        <f t="shared" si="4"/>
        <v>0</v>
      </c>
      <c r="P25" s="17">
        <f t="shared" si="4"/>
        <v>0</v>
      </c>
      <c r="Q25" s="17"/>
      <c r="R25" s="17"/>
      <c r="S25" s="17"/>
      <c r="T25" s="17">
        <f t="shared" ref="T25:AA25" si="5">T54</f>
        <v>0</v>
      </c>
      <c r="U25" s="17">
        <f t="shared" si="5"/>
        <v>0</v>
      </c>
      <c r="V25" s="17" t="str">
        <f t="shared" si="5"/>
        <v/>
      </c>
      <c r="W25" s="17">
        <f t="shared" si="5"/>
        <v>0</v>
      </c>
      <c r="X25" s="17">
        <f t="shared" si="5"/>
        <v>0</v>
      </c>
      <c r="Y25" s="17">
        <f t="shared" si="5"/>
        <v>0</v>
      </c>
      <c r="Z25" s="17">
        <f t="shared" si="5"/>
        <v>0</v>
      </c>
      <c r="AA25" s="17">
        <f t="shared" si="5"/>
        <v>0</v>
      </c>
    </row>
    <row r="26" ht="14.25" customHeight="1">
      <c r="A26" s="18" t="s">
        <v>48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84"/>
    </row>
    <row r="27" ht="14.25" customHeight="1">
      <c r="A27" s="21" t="s">
        <v>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6"/>
      <c r="M27" s="16"/>
      <c r="N27" s="16"/>
      <c r="O27" s="57"/>
      <c r="P27" s="57"/>
      <c r="Q27" s="57"/>
      <c r="R27" s="57"/>
      <c r="S27" s="57"/>
      <c r="T27" s="57"/>
      <c r="U27" s="71"/>
      <c r="V27" s="108"/>
      <c r="W27" s="72"/>
      <c r="X27" s="72"/>
      <c r="Y27" s="72"/>
      <c r="Z27" s="72"/>
      <c r="AA27" s="72"/>
    </row>
    <row r="28" ht="14.25" customHeight="1">
      <c r="A28" s="21" t="s">
        <v>49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6"/>
      <c r="M28" s="16"/>
      <c r="N28" s="16"/>
      <c r="O28" s="57"/>
      <c r="P28" s="57"/>
      <c r="Q28" s="57"/>
      <c r="R28" s="57"/>
      <c r="S28" s="57"/>
      <c r="T28" s="57"/>
      <c r="U28" s="71"/>
      <c r="V28" s="108"/>
      <c r="W28" s="72"/>
      <c r="X28" s="72"/>
      <c r="Y28" s="72"/>
      <c r="Z28" s="72"/>
      <c r="AA28" s="72"/>
    </row>
    <row r="29" ht="14.25" customHeight="1">
      <c r="A29" s="21" t="s">
        <v>76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6"/>
      <c r="M29" s="16"/>
      <c r="N29" s="16"/>
      <c r="O29" s="57"/>
      <c r="P29" s="57"/>
      <c r="Q29" s="57"/>
      <c r="R29" s="57"/>
      <c r="S29" s="57"/>
      <c r="T29" s="57"/>
      <c r="U29" s="71"/>
      <c r="V29" s="108"/>
      <c r="W29" s="72"/>
      <c r="X29" s="72"/>
      <c r="Y29" s="72"/>
      <c r="Z29" s="72"/>
      <c r="AA29" s="72"/>
    </row>
    <row r="30" ht="14.25" customHeight="1">
      <c r="A30" s="21" t="s">
        <v>77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6"/>
      <c r="M30" s="16"/>
      <c r="N30" s="16"/>
      <c r="O30" s="57"/>
      <c r="P30" s="57"/>
      <c r="Q30" s="57"/>
      <c r="R30" s="57"/>
      <c r="S30" s="57"/>
      <c r="T30" s="57"/>
      <c r="U30" s="71"/>
      <c r="V30" s="108"/>
      <c r="W30" s="72"/>
      <c r="X30" s="72"/>
      <c r="Y30" s="72"/>
      <c r="Z30" s="72"/>
      <c r="AA30" s="72"/>
    </row>
    <row r="31" ht="14.25" customHeight="1">
      <c r="A31" s="21" t="s">
        <v>50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6"/>
      <c r="M31" s="16"/>
      <c r="N31" s="16"/>
      <c r="O31" s="57"/>
      <c r="P31" s="57"/>
      <c r="Q31" s="57"/>
      <c r="R31" s="57"/>
      <c r="S31" s="57"/>
      <c r="T31" s="57"/>
      <c r="U31" s="71"/>
      <c r="V31" s="108"/>
      <c r="W31" s="72"/>
      <c r="X31" s="72"/>
      <c r="Y31" s="72"/>
      <c r="Z31" s="72"/>
      <c r="AA31" s="72"/>
    </row>
    <row r="32" ht="14.25" customHeight="1">
      <c r="A32" s="21" t="s">
        <v>51</v>
      </c>
      <c r="B32" s="99"/>
      <c r="C32" s="99"/>
      <c r="D32" s="21"/>
      <c r="E32" s="21"/>
      <c r="F32" s="21"/>
      <c r="G32" s="21"/>
      <c r="H32" s="21"/>
      <c r="I32" s="21"/>
      <c r="J32" s="21"/>
      <c r="K32" s="21"/>
      <c r="L32" s="16"/>
      <c r="M32" s="16"/>
      <c r="N32" s="16"/>
      <c r="O32" s="57"/>
      <c r="P32" s="57"/>
      <c r="Q32" s="57"/>
      <c r="R32" s="57"/>
      <c r="S32" s="57"/>
      <c r="T32" s="57"/>
      <c r="U32" s="71"/>
      <c r="V32" s="108"/>
      <c r="W32" s="72"/>
      <c r="X32" s="72"/>
      <c r="Y32" s="72"/>
      <c r="Z32" s="72"/>
      <c r="AA32" s="72"/>
    </row>
    <row r="33" ht="14.25" customHeight="1">
      <c r="A33" s="21" t="s">
        <v>52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6"/>
      <c r="M33" s="16"/>
      <c r="N33" s="16"/>
      <c r="O33" s="57"/>
      <c r="P33" s="57"/>
      <c r="Q33" s="57"/>
      <c r="R33" s="57"/>
      <c r="S33" s="57"/>
      <c r="T33" s="57"/>
      <c r="U33" s="71"/>
      <c r="V33" s="108"/>
      <c r="W33" s="72"/>
      <c r="X33" s="72"/>
      <c r="Y33" s="72"/>
      <c r="Z33" s="72"/>
      <c r="AA33" s="72"/>
    </row>
    <row r="34" ht="14.25" customHeight="1">
      <c r="A34" s="21" t="s">
        <v>53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6"/>
      <c r="M34" s="16"/>
      <c r="N34" s="16"/>
      <c r="O34" s="57"/>
      <c r="P34" s="57"/>
      <c r="Q34" s="57"/>
      <c r="R34" s="57"/>
      <c r="S34" s="57"/>
      <c r="T34" s="57"/>
      <c r="U34" s="71"/>
      <c r="V34" s="108"/>
      <c r="W34" s="72"/>
      <c r="X34" s="72"/>
      <c r="Y34" s="72"/>
      <c r="Z34" s="72"/>
      <c r="AA34" s="72"/>
    </row>
    <row r="35" ht="14.25" customHeight="1">
      <c r="A35" s="21" t="s">
        <v>54</v>
      </c>
      <c r="B35" s="99">
        <v>1.0</v>
      </c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55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56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57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58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59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60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61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78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62</v>
      </c>
      <c r="B44" s="99"/>
      <c r="C44" s="99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63</v>
      </c>
      <c r="B45" s="99"/>
      <c r="C45" s="21"/>
      <c r="D45" s="21"/>
      <c r="E45" s="99"/>
      <c r="F45" s="21"/>
      <c r="G45" s="21"/>
      <c r="H45" s="99">
        <v>1.0</v>
      </c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64</v>
      </c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21" t="s">
        <v>65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21" t="s">
        <v>79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6"/>
      <c r="M48" s="16"/>
      <c r="N48" s="16"/>
      <c r="O48" s="57"/>
      <c r="P48" s="57"/>
      <c r="Q48" s="57"/>
      <c r="R48" s="57"/>
      <c r="S48" s="57"/>
      <c r="T48" s="57"/>
      <c r="U48" s="71"/>
      <c r="V48" s="108"/>
      <c r="W48" s="72"/>
      <c r="X48" s="72"/>
      <c r="Y48" s="72"/>
      <c r="Z48" s="72"/>
      <c r="AA48" s="72"/>
    </row>
    <row r="49" ht="14.25" customHeight="1">
      <c r="A49" s="21" t="s">
        <v>66</v>
      </c>
      <c r="B49" s="34"/>
      <c r="C49" s="21"/>
      <c r="D49" s="21"/>
      <c r="E49" s="21"/>
      <c r="F49" s="21"/>
      <c r="G49" s="21"/>
      <c r="H49" s="21"/>
      <c r="I49" s="21"/>
      <c r="J49" s="21"/>
      <c r="K49" s="21"/>
      <c r="L49" s="16"/>
      <c r="M49" s="16"/>
      <c r="N49" s="16"/>
      <c r="O49" s="57"/>
      <c r="P49" s="57"/>
      <c r="Q49" s="57"/>
      <c r="R49" s="57"/>
      <c r="S49" s="57"/>
      <c r="T49" s="57"/>
      <c r="U49" s="71"/>
      <c r="V49" s="108"/>
      <c r="W49" s="72"/>
      <c r="X49" s="72"/>
      <c r="Y49" s="72"/>
      <c r="Z49" s="72"/>
      <c r="AA49" s="72"/>
    </row>
    <row r="50" ht="14.25" customHeight="1">
      <c r="A50" s="21" t="s">
        <v>67</v>
      </c>
      <c r="B50" s="99">
        <v>1.0</v>
      </c>
      <c r="C50" s="21"/>
      <c r="D50" s="21"/>
      <c r="E50" s="99"/>
      <c r="F50" s="21"/>
      <c r="G50" s="21"/>
      <c r="H50" s="21"/>
      <c r="I50" s="21"/>
      <c r="J50" s="21"/>
      <c r="K50" s="21"/>
      <c r="L50" s="16"/>
      <c r="M50" s="16"/>
      <c r="N50" s="16"/>
      <c r="O50" s="57"/>
      <c r="P50" s="57"/>
      <c r="Q50" s="57"/>
      <c r="R50" s="57"/>
      <c r="S50" s="57"/>
      <c r="T50" s="57"/>
      <c r="U50" s="71"/>
      <c r="V50" s="109"/>
      <c r="W50" s="103"/>
      <c r="X50" s="72"/>
      <c r="Y50" s="72"/>
      <c r="Z50" s="72"/>
      <c r="AA50" s="72"/>
    </row>
    <row r="51" ht="14.25" customHeight="1">
      <c r="A51" s="21" t="s">
        <v>68</v>
      </c>
      <c r="B51" s="21"/>
      <c r="C51" s="21"/>
      <c r="D51" s="21"/>
      <c r="E51" s="99">
        <v>1.0</v>
      </c>
      <c r="F51" s="21"/>
      <c r="G51" s="21"/>
      <c r="H51" s="21"/>
      <c r="I51" s="21"/>
      <c r="J51" s="21"/>
      <c r="K51" s="21"/>
      <c r="L51" s="16"/>
      <c r="M51" s="16"/>
      <c r="N51" s="16"/>
      <c r="O51" s="57"/>
      <c r="P51" s="57"/>
      <c r="Q51" s="57"/>
      <c r="R51" s="57"/>
      <c r="S51" s="57"/>
      <c r="T51" s="57"/>
      <c r="U51" s="71"/>
      <c r="V51" s="108"/>
      <c r="W51" s="72"/>
      <c r="X51" s="72"/>
      <c r="Y51" s="72"/>
      <c r="Z51" s="72"/>
      <c r="AA51" s="72"/>
    </row>
    <row r="52" ht="14.25" customHeight="1">
      <c r="A52" s="21" t="s">
        <v>69</v>
      </c>
      <c r="B52" s="99">
        <v>1.0</v>
      </c>
      <c r="C52" s="21"/>
      <c r="D52" s="21"/>
      <c r="E52" s="99"/>
      <c r="F52" s="99"/>
      <c r="G52" s="99"/>
      <c r="H52" s="21"/>
      <c r="I52" s="21"/>
      <c r="J52" s="21"/>
      <c r="K52" s="99"/>
      <c r="L52" s="16"/>
      <c r="M52" s="16"/>
      <c r="N52" s="104"/>
      <c r="O52" s="101"/>
      <c r="P52" s="57"/>
      <c r="Q52" s="101"/>
      <c r="R52" s="101"/>
      <c r="S52" s="101"/>
      <c r="T52" s="101"/>
      <c r="U52" s="71"/>
      <c r="V52" s="109"/>
      <c r="W52" s="103"/>
      <c r="X52" s="72"/>
      <c r="Y52" s="72"/>
      <c r="Z52" s="72"/>
      <c r="AA52" s="72"/>
    </row>
    <row r="53" ht="14.25" customHeight="1">
      <c r="A53" s="21" t="s">
        <v>80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16"/>
      <c r="M53" s="16"/>
      <c r="N53" s="16"/>
      <c r="O53" s="57"/>
      <c r="P53" s="57"/>
      <c r="Q53" s="57"/>
      <c r="R53" s="57"/>
      <c r="S53" s="57"/>
      <c r="T53" s="57"/>
      <c r="U53" s="71"/>
      <c r="V53" s="108"/>
      <c r="W53" s="72"/>
      <c r="X53" s="72"/>
      <c r="Y53" s="72"/>
      <c r="Z53" s="72"/>
      <c r="AA53" s="72"/>
    </row>
    <row r="54" ht="14.25" customHeight="1">
      <c r="A54" s="4" t="s">
        <v>14</v>
      </c>
      <c r="B54" s="4">
        <f t="shared" ref="B54:P54" si="6">SUM(B27:B53)</f>
        <v>3</v>
      </c>
      <c r="C54" s="4">
        <f t="shared" si="6"/>
        <v>0</v>
      </c>
      <c r="D54" s="4">
        <f t="shared" si="6"/>
        <v>0</v>
      </c>
      <c r="E54" s="4">
        <f t="shared" si="6"/>
        <v>1</v>
      </c>
      <c r="F54" s="4">
        <f t="shared" si="6"/>
        <v>0</v>
      </c>
      <c r="G54" s="4">
        <f t="shared" si="6"/>
        <v>0</v>
      </c>
      <c r="H54" s="4">
        <f t="shared" si="6"/>
        <v>1</v>
      </c>
      <c r="I54" s="4">
        <f t="shared" si="6"/>
        <v>0</v>
      </c>
      <c r="J54" s="4">
        <f t="shared" si="6"/>
        <v>0</v>
      </c>
      <c r="K54" s="4">
        <f t="shared" si="6"/>
        <v>0</v>
      </c>
      <c r="L54" s="4">
        <f t="shared" si="6"/>
        <v>0</v>
      </c>
      <c r="M54" s="4">
        <f t="shared" si="6"/>
        <v>0</v>
      </c>
      <c r="N54" s="4">
        <f t="shared" si="6"/>
        <v>0</v>
      </c>
      <c r="O54" s="4">
        <f t="shared" si="6"/>
        <v>0</v>
      </c>
      <c r="P54" s="4">
        <f t="shared" si="6"/>
        <v>0</v>
      </c>
      <c r="Q54" s="4"/>
      <c r="R54" s="4"/>
      <c r="S54" s="4"/>
      <c r="T54" s="4">
        <f t="shared" ref="T54:U54" si="7">SUM(T27:T53)</f>
        <v>0</v>
      </c>
      <c r="U54" s="23">
        <f t="shared" si="7"/>
        <v>0</v>
      </c>
      <c r="V54" s="23"/>
      <c r="W54" s="23">
        <f t="shared" ref="W54:AA54" si="8">SUM(W27:W53)</f>
        <v>0</v>
      </c>
      <c r="X54" s="23">
        <f t="shared" si="8"/>
        <v>0</v>
      </c>
      <c r="Y54" s="23">
        <f t="shared" si="8"/>
        <v>0</v>
      </c>
      <c r="Z54" s="23">
        <f t="shared" si="8"/>
        <v>0</v>
      </c>
      <c r="AA54" s="23">
        <f t="shared" si="8"/>
        <v>0</v>
      </c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AB55" s="13">
        <f>SUM(B54:AA54)</f>
        <v>5</v>
      </c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2">
    <mergeCell ref="A1:U1"/>
    <mergeCell ref="A26:AA26"/>
  </mergeCells>
  <printOptions/>
  <pageMargins bottom="0.787401575" footer="0.0" header="0.0" left="0.511811024" right="0.511811024" top="0.7874015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2.14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208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209" t="s">
        <v>206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4"/>
      <c r="M3" s="142"/>
      <c r="N3" s="142"/>
      <c r="O3" s="142"/>
      <c r="P3" s="146"/>
      <c r="Q3" s="210"/>
      <c r="R3" s="211"/>
      <c r="S3" s="211"/>
      <c r="T3" s="211">
        <f t="shared" ref="T3:T22" si="1">SUM(B3:S3)</f>
        <v>0</v>
      </c>
      <c r="U3" s="10">
        <f t="shared" ref="U3:U23" si="2">T3/$T$23</f>
        <v>0</v>
      </c>
      <c r="V3" s="38"/>
      <c r="W3" s="185" t="s">
        <v>116</v>
      </c>
      <c r="X3" s="186">
        <f>SUM(B23,C23,D23,E23,F23,G23,H23,I23,J23,K23,L23,M23,N23,O23,P23,S23)</f>
        <v>187</v>
      </c>
    </row>
    <row r="4" ht="16.5" customHeight="1">
      <c r="A4" s="212" t="s">
        <v>207</v>
      </c>
      <c r="B4" s="151"/>
      <c r="C4" s="151"/>
      <c r="D4" s="152"/>
      <c r="E4" s="152"/>
      <c r="F4" s="151"/>
      <c r="G4" s="151"/>
      <c r="H4" s="152"/>
      <c r="I4" s="152"/>
      <c r="J4" s="151"/>
      <c r="K4" s="151"/>
      <c r="L4" s="154"/>
      <c r="M4" s="151"/>
      <c r="N4" s="151"/>
      <c r="O4" s="152"/>
      <c r="P4" s="151"/>
      <c r="Q4" s="151"/>
      <c r="R4" s="151"/>
      <c r="S4" s="152"/>
      <c r="T4" s="213">
        <f t="shared" si="1"/>
        <v>0</v>
      </c>
      <c r="U4" s="10">
        <f t="shared" si="2"/>
        <v>0</v>
      </c>
      <c r="V4" s="127"/>
      <c r="W4" s="185" t="s">
        <v>129</v>
      </c>
      <c r="X4" s="186">
        <f>N23</f>
        <v>0</v>
      </c>
    </row>
    <row r="5" ht="18.75" customHeight="1">
      <c r="A5" s="214" t="s">
        <v>208</v>
      </c>
      <c r="B5" s="151">
        <v>17.0</v>
      </c>
      <c r="C5" s="152"/>
      <c r="D5" s="152"/>
      <c r="E5" s="152"/>
      <c r="F5" s="152"/>
      <c r="G5" s="151"/>
      <c r="H5" s="152"/>
      <c r="I5" s="152"/>
      <c r="J5" s="152"/>
      <c r="K5" s="152"/>
      <c r="L5" s="175"/>
      <c r="M5" s="151"/>
      <c r="N5" s="151"/>
      <c r="O5" s="151"/>
      <c r="P5" s="151"/>
      <c r="Q5" s="151"/>
      <c r="R5" s="151"/>
      <c r="S5" s="151"/>
      <c r="T5" s="213">
        <f t="shared" si="1"/>
        <v>17</v>
      </c>
      <c r="U5" s="10">
        <f t="shared" si="2"/>
        <v>0.06319702602</v>
      </c>
      <c r="V5" s="177">
        <v>2.0</v>
      </c>
      <c r="W5" s="187" t="s">
        <v>200</v>
      </c>
      <c r="X5" s="188">
        <f>Q23</f>
        <v>54</v>
      </c>
      <c r="Y5" s="180"/>
      <c r="Z5" s="180"/>
      <c r="AA5" s="180"/>
      <c r="AB5" s="180"/>
    </row>
    <row r="6" ht="16.5" customHeight="1">
      <c r="A6" s="215" t="s">
        <v>209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>
        <v>13.0</v>
      </c>
      <c r="Q6" s="217">
        <v>7.0</v>
      </c>
      <c r="R6" s="216"/>
      <c r="S6" s="216"/>
      <c r="T6" s="213">
        <f t="shared" si="1"/>
        <v>20</v>
      </c>
      <c r="U6" s="10">
        <f t="shared" si="2"/>
        <v>0.07434944238</v>
      </c>
      <c r="V6" s="127"/>
      <c r="W6" s="189" t="s">
        <v>40</v>
      </c>
      <c r="X6" s="188">
        <f>R23</f>
        <v>28</v>
      </c>
    </row>
    <row r="7" ht="18.75" customHeight="1">
      <c r="A7" s="218" t="s">
        <v>210</v>
      </c>
      <c r="B7" s="146">
        <v>13.0</v>
      </c>
      <c r="C7" s="142"/>
      <c r="D7" s="142"/>
      <c r="E7" s="142"/>
      <c r="F7" s="142"/>
      <c r="G7" s="146"/>
      <c r="H7" s="142"/>
      <c r="I7" s="142"/>
      <c r="J7" s="142"/>
      <c r="K7" s="142"/>
      <c r="L7" s="159"/>
      <c r="M7" s="146"/>
      <c r="N7" s="146"/>
      <c r="O7" s="146"/>
      <c r="P7" s="146">
        <v>7.0</v>
      </c>
      <c r="Q7" s="146"/>
      <c r="R7" s="146"/>
      <c r="S7" s="146"/>
      <c r="T7" s="211">
        <f t="shared" si="1"/>
        <v>20</v>
      </c>
      <c r="U7" s="10">
        <f t="shared" si="2"/>
        <v>0.07434944238</v>
      </c>
      <c r="V7" s="127">
        <v>4.0</v>
      </c>
      <c r="X7" s="58">
        <f>SUM(X3:X6)</f>
        <v>269</v>
      </c>
    </row>
    <row r="8" ht="18.75" customHeight="1">
      <c r="A8" s="219" t="s">
        <v>211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1">
        <v>5.0</v>
      </c>
      <c r="Q8" s="221">
        <v>15.0</v>
      </c>
      <c r="R8" s="220"/>
      <c r="S8" s="220"/>
      <c r="T8" s="211">
        <f t="shared" si="1"/>
        <v>20</v>
      </c>
      <c r="U8" s="10">
        <f t="shared" si="2"/>
        <v>0.07434944238</v>
      </c>
      <c r="V8" s="127">
        <v>1.0</v>
      </c>
    </row>
    <row r="9" ht="18.75" customHeight="1">
      <c r="A9" s="222" t="s">
        <v>212</v>
      </c>
      <c r="B9" s="151">
        <v>5.0</v>
      </c>
      <c r="C9" s="152"/>
      <c r="D9" s="152"/>
      <c r="E9" s="152"/>
      <c r="F9" s="152"/>
      <c r="G9" s="151"/>
      <c r="H9" s="152"/>
      <c r="I9" s="152"/>
      <c r="J9" s="152"/>
      <c r="K9" s="152"/>
      <c r="L9" s="175"/>
      <c r="M9" s="151"/>
      <c r="N9" s="151"/>
      <c r="O9" s="151"/>
      <c r="P9" s="151">
        <v>7.0</v>
      </c>
      <c r="Q9" s="151">
        <v>3.0</v>
      </c>
      <c r="R9" s="151"/>
      <c r="S9" s="151"/>
      <c r="T9" s="213">
        <f t="shared" si="1"/>
        <v>15</v>
      </c>
      <c r="U9" s="10">
        <f t="shared" si="2"/>
        <v>0.05576208178</v>
      </c>
      <c r="V9" s="127">
        <v>2.0</v>
      </c>
    </row>
    <row r="10" ht="18.75" customHeight="1">
      <c r="A10" s="223" t="s">
        <v>213</v>
      </c>
      <c r="B10" s="146">
        <v>5.0</v>
      </c>
      <c r="C10" s="142"/>
      <c r="D10" s="142"/>
      <c r="E10" s="142"/>
      <c r="F10" s="142"/>
      <c r="G10" s="146"/>
      <c r="H10" s="142"/>
      <c r="I10" s="142"/>
      <c r="J10" s="142"/>
      <c r="K10" s="142"/>
      <c r="L10" s="159"/>
      <c r="M10" s="146"/>
      <c r="N10" s="146"/>
      <c r="O10" s="146"/>
      <c r="P10" s="146">
        <v>1.0</v>
      </c>
      <c r="Q10" s="146"/>
      <c r="R10" s="146"/>
      <c r="S10" s="146"/>
      <c r="T10" s="211">
        <f t="shared" si="1"/>
        <v>6</v>
      </c>
      <c r="U10" s="10">
        <f t="shared" si="2"/>
        <v>0.02230483271</v>
      </c>
      <c r="V10" s="127">
        <v>5.0</v>
      </c>
    </row>
    <row r="11" ht="18.75" customHeight="1">
      <c r="A11" s="224" t="s">
        <v>214</v>
      </c>
      <c r="B11" s="199"/>
      <c r="C11" s="199"/>
      <c r="D11" s="200"/>
      <c r="E11" s="200"/>
      <c r="F11" s="200"/>
      <c r="G11" s="200"/>
      <c r="H11" s="200"/>
      <c r="I11" s="200"/>
      <c r="J11" s="200"/>
      <c r="K11" s="200"/>
      <c r="L11" s="225"/>
      <c r="M11" s="199"/>
      <c r="N11" s="199"/>
      <c r="O11" s="199"/>
      <c r="P11" s="199">
        <v>2.0</v>
      </c>
      <c r="Q11" s="199">
        <v>4.0</v>
      </c>
      <c r="R11" s="199">
        <v>17.0</v>
      </c>
      <c r="S11" s="199"/>
      <c r="T11" s="213">
        <f t="shared" si="1"/>
        <v>23</v>
      </c>
      <c r="U11" s="10">
        <f t="shared" si="2"/>
        <v>0.08550185874</v>
      </c>
      <c r="V11" s="127">
        <v>2.0</v>
      </c>
      <c r="X11" s="226"/>
    </row>
    <row r="12" ht="18.75" customHeight="1">
      <c r="A12" s="227" t="s">
        <v>215</v>
      </c>
      <c r="B12" s="146">
        <v>9.0</v>
      </c>
      <c r="C12" s="146"/>
      <c r="D12" s="142"/>
      <c r="E12" s="142"/>
      <c r="F12" s="142"/>
      <c r="G12" s="142"/>
      <c r="H12" s="142"/>
      <c r="I12" s="142"/>
      <c r="J12" s="142"/>
      <c r="K12" s="142"/>
      <c r="L12" s="228"/>
      <c r="M12" s="146"/>
      <c r="N12" s="146"/>
      <c r="O12" s="146"/>
      <c r="P12" s="146"/>
      <c r="Q12" s="146"/>
      <c r="R12" s="146"/>
      <c r="S12" s="146"/>
      <c r="T12" s="211">
        <f t="shared" si="1"/>
        <v>9</v>
      </c>
      <c r="U12" s="10">
        <f t="shared" si="2"/>
        <v>0.03345724907</v>
      </c>
      <c r="V12" s="127">
        <v>7.0</v>
      </c>
      <c r="X12" s="226"/>
    </row>
    <row r="13" ht="18.75" customHeight="1">
      <c r="A13" s="229" t="s">
        <v>216</v>
      </c>
      <c r="B13" s="151">
        <v>7.0</v>
      </c>
      <c r="C13" s="151">
        <v>2.0</v>
      </c>
      <c r="D13" s="152"/>
      <c r="E13" s="151"/>
      <c r="F13" s="152"/>
      <c r="G13" s="151"/>
      <c r="H13" s="152"/>
      <c r="I13" s="152"/>
      <c r="J13" s="152"/>
      <c r="K13" s="152"/>
      <c r="L13" s="175"/>
      <c r="M13" s="151"/>
      <c r="N13" s="151"/>
      <c r="O13" s="151"/>
      <c r="P13" s="151"/>
      <c r="Q13" s="151"/>
      <c r="R13" s="151"/>
      <c r="S13" s="151"/>
      <c r="T13" s="213">
        <f t="shared" si="1"/>
        <v>9</v>
      </c>
      <c r="U13" s="10">
        <f t="shared" si="2"/>
        <v>0.03345724907</v>
      </c>
      <c r="V13" s="127">
        <v>5.0</v>
      </c>
      <c r="X13" s="226"/>
    </row>
    <row r="14" ht="18.75" customHeight="1">
      <c r="A14" s="230" t="s">
        <v>217</v>
      </c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7">
        <v>12.0</v>
      </c>
      <c r="Q14" s="217">
        <v>8.0</v>
      </c>
      <c r="R14" s="216"/>
      <c r="S14" s="216"/>
      <c r="T14" s="213">
        <f t="shared" si="1"/>
        <v>20</v>
      </c>
      <c r="U14" s="10">
        <f t="shared" si="2"/>
        <v>0.07434944238</v>
      </c>
      <c r="V14" s="127">
        <v>1.0</v>
      </c>
      <c r="X14" s="226"/>
    </row>
    <row r="15" ht="18.75" customHeight="1">
      <c r="A15" s="231" t="s">
        <v>218</v>
      </c>
      <c r="B15" s="146">
        <v>13.0</v>
      </c>
      <c r="C15" s="142"/>
      <c r="D15" s="142"/>
      <c r="E15" s="142"/>
      <c r="F15" s="142"/>
      <c r="G15" s="146"/>
      <c r="H15" s="142"/>
      <c r="I15" s="142"/>
      <c r="J15" s="146"/>
      <c r="K15" s="142"/>
      <c r="L15" s="159"/>
      <c r="M15" s="146"/>
      <c r="N15" s="146"/>
      <c r="O15" s="146"/>
      <c r="P15" s="146">
        <v>1.0</v>
      </c>
      <c r="Q15" s="146"/>
      <c r="R15" s="146"/>
      <c r="S15" s="146"/>
      <c r="T15" s="211">
        <f t="shared" si="1"/>
        <v>14</v>
      </c>
      <c r="U15" s="10">
        <f t="shared" si="2"/>
        <v>0.05204460967</v>
      </c>
      <c r="V15" s="127"/>
      <c r="X15" s="226"/>
    </row>
    <row r="16" ht="18.75" customHeight="1">
      <c r="A16" s="232" t="s">
        <v>219</v>
      </c>
      <c r="B16" s="151">
        <v>5.0</v>
      </c>
      <c r="C16" s="152"/>
      <c r="D16" s="152"/>
      <c r="E16" s="152"/>
      <c r="F16" s="152"/>
      <c r="G16" s="151"/>
      <c r="H16" s="152"/>
      <c r="I16" s="152"/>
      <c r="J16" s="151"/>
      <c r="K16" s="152"/>
      <c r="L16" s="175"/>
      <c r="M16" s="151"/>
      <c r="N16" s="151"/>
      <c r="O16" s="151"/>
      <c r="P16" s="151"/>
      <c r="Q16" s="151"/>
      <c r="R16" s="151">
        <v>11.0</v>
      </c>
      <c r="S16" s="151"/>
      <c r="T16" s="213">
        <f t="shared" si="1"/>
        <v>16</v>
      </c>
      <c r="U16" s="10">
        <f t="shared" si="2"/>
        <v>0.0594795539</v>
      </c>
      <c r="V16" s="127">
        <v>2.0</v>
      </c>
      <c r="X16" s="233"/>
    </row>
    <row r="17" ht="18.75" customHeight="1">
      <c r="A17" s="234" t="s">
        <v>220</v>
      </c>
      <c r="B17" s="146"/>
      <c r="C17" s="142"/>
      <c r="D17" s="142"/>
      <c r="E17" s="142"/>
      <c r="F17" s="142"/>
      <c r="G17" s="146">
        <v>2.0</v>
      </c>
      <c r="H17" s="142"/>
      <c r="I17" s="142"/>
      <c r="J17" s="146"/>
      <c r="K17" s="142"/>
      <c r="L17" s="159"/>
      <c r="M17" s="146"/>
      <c r="N17" s="146"/>
      <c r="O17" s="146"/>
      <c r="P17" s="146"/>
      <c r="Q17" s="146"/>
      <c r="R17" s="146"/>
      <c r="S17" s="146"/>
      <c r="T17" s="211">
        <f t="shared" si="1"/>
        <v>2</v>
      </c>
      <c r="U17" s="10">
        <f t="shared" si="2"/>
        <v>0.007434944238</v>
      </c>
      <c r="V17" s="127"/>
      <c r="X17" s="235"/>
    </row>
    <row r="18" ht="18.75" customHeight="1">
      <c r="A18" s="236" t="s">
        <v>221</v>
      </c>
      <c r="B18" s="200"/>
      <c r="C18" s="200"/>
      <c r="D18" s="200"/>
      <c r="E18" s="200"/>
      <c r="F18" s="200"/>
      <c r="G18" s="199"/>
      <c r="H18" s="200"/>
      <c r="I18" s="200"/>
      <c r="J18" s="200"/>
      <c r="K18" s="200"/>
      <c r="L18" s="207"/>
      <c r="M18" s="199"/>
      <c r="N18" s="200"/>
      <c r="O18" s="200"/>
      <c r="P18" s="199">
        <v>5.0</v>
      </c>
      <c r="Q18" s="199">
        <v>16.0</v>
      </c>
      <c r="R18" s="199"/>
      <c r="S18" s="199"/>
      <c r="T18" s="213">
        <f t="shared" si="1"/>
        <v>21</v>
      </c>
      <c r="U18" s="10">
        <f t="shared" si="2"/>
        <v>0.0780669145</v>
      </c>
      <c r="V18" s="127">
        <v>2.0</v>
      </c>
      <c r="X18" s="235"/>
    </row>
    <row r="19" ht="18.75" customHeight="1">
      <c r="A19" s="237" t="s">
        <v>222</v>
      </c>
      <c r="B19" s="146"/>
      <c r="C19" s="142"/>
      <c r="D19" s="142"/>
      <c r="E19" s="142"/>
      <c r="F19" s="142"/>
      <c r="G19" s="146">
        <v>9.0</v>
      </c>
      <c r="H19" s="142"/>
      <c r="I19" s="142"/>
      <c r="J19" s="142"/>
      <c r="K19" s="142"/>
      <c r="L19" s="169"/>
      <c r="M19" s="146"/>
      <c r="N19" s="142"/>
      <c r="O19" s="142"/>
      <c r="P19" s="146"/>
      <c r="Q19" s="146"/>
      <c r="R19" s="146"/>
      <c r="S19" s="146"/>
      <c r="T19" s="211">
        <f t="shared" si="1"/>
        <v>9</v>
      </c>
      <c r="U19" s="10">
        <f t="shared" si="2"/>
        <v>0.03345724907</v>
      </c>
      <c r="V19" s="127">
        <v>1.0</v>
      </c>
      <c r="X19" s="235"/>
    </row>
    <row r="20" ht="18.75" customHeight="1">
      <c r="A20" s="238" t="s">
        <v>223</v>
      </c>
      <c r="B20" s="146">
        <v>7.0</v>
      </c>
      <c r="C20" s="142"/>
      <c r="D20" s="142"/>
      <c r="E20" s="142"/>
      <c r="F20" s="142"/>
      <c r="G20" s="146">
        <v>10.0</v>
      </c>
      <c r="H20" s="142"/>
      <c r="I20" s="142"/>
      <c r="J20" s="142"/>
      <c r="K20" s="142"/>
      <c r="L20" s="169"/>
      <c r="M20" s="146"/>
      <c r="N20" s="142"/>
      <c r="O20" s="142"/>
      <c r="P20" s="146">
        <v>1.0</v>
      </c>
      <c r="Q20" s="146"/>
      <c r="R20" s="146"/>
      <c r="S20" s="146"/>
      <c r="T20" s="211">
        <f t="shared" si="1"/>
        <v>18</v>
      </c>
      <c r="U20" s="10">
        <f t="shared" si="2"/>
        <v>0.06691449814</v>
      </c>
      <c r="V20" s="239">
        <v>9.0</v>
      </c>
      <c r="X20" s="226"/>
    </row>
    <row r="21" ht="18.75" customHeight="1">
      <c r="A21" s="240" t="s">
        <v>224</v>
      </c>
      <c r="B21" s="151">
        <v>11.0</v>
      </c>
      <c r="C21" s="152"/>
      <c r="D21" s="152"/>
      <c r="E21" s="152"/>
      <c r="F21" s="152"/>
      <c r="G21" s="151"/>
      <c r="H21" s="152"/>
      <c r="I21" s="152"/>
      <c r="J21" s="152"/>
      <c r="K21" s="152"/>
      <c r="L21" s="151"/>
      <c r="M21" s="151"/>
      <c r="N21" s="152"/>
      <c r="O21" s="152"/>
      <c r="P21" s="151">
        <v>4.0</v>
      </c>
      <c r="Q21" s="151">
        <v>1.0</v>
      </c>
      <c r="R21" s="151"/>
      <c r="S21" s="151"/>
      <c r="T21" s="213">
        <f t="shared" si="1"/>
        <v>16</v>
      </c>
      <c r="U21" s="10">
        <f t="shared" si="2"/>
        <v>0.0594795539</v>
      </c>
      <c r="V21" s="241"/>
      <c r="X21" s="233"/>
    </row>
    <row r="22" ht="18.75" customHeight="1">
      <c r="A22" s="242" t="s">
        <v>225</v>
      </c>
      <c r="B22" s="151">
        <v>5.0</v>
      </c>
      <c r="C22" s="152"/>
      <c r="D22" s="152"/>
      <c r="E22" s="152"/>
      <c r="F22" s="152"/>
      <c r="G22" s="151">
        <v>6.0</v>
      </c>
      <c r="H22" s="152"/>
      <c r="I22" s="152"/>
      <c r="J22" s="152"/>
      <c r="K22" s="152"/>
      <c r="L22" s="151"/>
      <c r="M22" s="151"/>
      <c r="N22" s="152"/>
      <c r="O22" s="152"/>
      <c r="P22" s="151">
        <v>3.0</v>
      </c>
      <c r="Q22" s="151"/>
      <c r="R22" s="151"/>
      <c r="S22" s="151"/>
      <c r="T22" s="213">
        <f t="shared" si="1"/>
        <v>14</v>
      </c>
      <c r="U22" s="10">
        <f t="shared" si="2"/>
        <v>0.05204460967</v>
      </c>
      <c r="V22" s="239">
        <v>6.0</v>
      </c>
      <c r="X22" s="226"/>
    </row>
    <row r="23" ht="14.25" customHeight="1">
      <c r="A23" s="4" t="s">
        <v>34</v>
      </c>
      <c r="B23" s="243">
        <f t="shared" ref="B23:T23" si="3">SUM(B3:B22)</f>
        <v>97</v>
      </c>
      <c r="C23" s="243">
        <f t="shared" si="3"/>
        <v>2</v>
      </c>
      <c r="D23" s="243">
        <f t="shared" si="3"/>
        <v>0</v>
      </c>
      <c r="E23" s="243">
        <f t="shared" si="3"/>
        <v>0</v>
      </c>
      <c r="F23" s="243">
        <f t="shared" si="3"/>
        <v>0</v>
      </c>
      <c r="G23" s="243">
        <f t="shared" si="3"/>
        <v>27</v>
      </c>
      <c r="H23" s="243">
        <f t="shared" si="3"/>
        <v>0</v>
      </c>
      <c r="I23" s="243">
        <f t="shared" si="3"/>
        <v>0</v>
      </c>
      <c r="J23" s="243">
        <f t="shared" si="3"/>
        <v>0</v>
      </c>
      <c r="K23" s="243">
        <f t="shared" si="3"/>
        <v>0</v>
      </c>
      <c r="L23" s="243">
        <f t="shared" si="3"/>
        <v>0</v>
      </c>
      <c r="M23" s="243">
        <f t="shared" si="3"/>
        <v>0</v>
      </c>
      <c r="N23" s="243">
        <f t="shared" si="3"/>
        <v>0</v>
      </c>
      <c r="O23" s="243">
        <f t="shared" si="3"/>
        <v>0</v>
      </c>
      <c r="P23" s="243">
        <f t="shared" si="3"/>
        <v>61</v>
      </c>
      <c r="Q23" s="243">
        <f t="shared" si="3"/>
        <v>54</v>
      </c>
      <c r="R23" s="243">
        <f t="shared" si="3"/>
        <v>28</v>
      </c>
      <c r="S23" s="243">
        <f t="shared" si="3"/>
        <v>0</v>
      </c>
      <c r="T23" s="243">
        <f t="shared" si="3"/>
        <v>269</v>
      </c>
      <c r="U23" s="6">
        <f t="shared" si="2"/>
        <v>1</v>
      </c>
      <c r="X23" s="244"/>
    </row>
    <row r="24" ht="14.25" customHeight="1">
      <c r="X24" s="244"/>
    </row>
    <row r="25" ht="14.25" customHeight="1">
      <c r="X25" s="244"/>
    </row>
    <row r="26" ht="14.25" customHeight="1">
      <c r="X26" s="226"/>
    </row>
    <row r="27" ht="14.25" customHeight="1">
      <c r="X27" s="226"/>
    </row>
    <row r="28" ht="14.25" customHeight="1">
      <c r="X28" s="233"/>
    </row>
    <row r="29" ht="14.25" customHeight="1"/>
    <row r="30" ht="14.25" customHeight="1"/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4.25" customHeight="1">
      <c r="A32" s="4" t="s">
        <v>35</v>
      </c>
      <c r="B32" s="4" t="s">
        <v>38</v>
      </c>
      <c r="C32" s="4" t="s">
        <v>39</v>
      </c>
      <c r="D32" s="15" t="s">
        <v>40</v>
      </c>
      <c r="E32" s="4" t="s">
        <v>41</v>
      </c>
      <c r="F32" s="15" t="s">
        <v>99</v>
      </c>
      <c r="G32" s="15" t="s">
        <v>43</v>
      </c>
      <c r="H32" s="15" t="s">
        <v>44</v>
      </c>
      <c r="I32" s="15" t="s">
        <v>45</v>
      </c>
      <c r="J32" s="15" t="s">
        <v>46</v>
      </c>
      <c r="K32" s="15" t="s">
        <v>117</v>
      </c>
      <c r="L32" s="15" t="s">
        <v>145</v>
      </c>
      <c r="M32" s="15" t="s">
        <v>146</v>
      </c>
      <c r="N32" s="4" t="s">
        <v>147</v>
      </c>
      <c r="O32" s="66" t="s">
        <v>148</v>
      </c>
      <c r="P32" s="66" t="s">
        <v>149</v>
      </c>
      <c r="Q32" s="66"/>
      <c r="R32" s="66"/>
      <c r="S32" s="66"/>
      <c r="T32" s="66" t="s">
        <v>150</v>
      </c>
      <c r="U32" s="70" t="s">
        <v>152</v>
      </c>
      <c r="V32" s="66" t="s">
        <v>153</v>
      </c>
      <c r="W32" s="66" t="s">
        <v>157</v>
      </c>
      <c r="X32" s="66" t="s">
        <v>164</v>
      </c>
      <c r="Y32" s="66" t="s">
        <v>166</v>
      </c>
      <c r="Z32" s="66" t="s">
        <v>173</v>
      </c>
      <c r="AA32" s="66"/>
    </row>
    <row r="33" ht="14.25" customHeight="1">
      <c r="A33" s="16" t="s">
        <v>14</v>
      </c>
      <c r="B33" s="17">
        <f t="shared" ref="B33:P33" si="4">B62</f>
        <v>3</v>
      </c>
      <c r="C33" s="17">
        <f t="shared" si="4"/>
        <v>0</v>
      </c>
      <c r="D33" s="25">
        <f t="shared" si="4"/>
        <v>0</v>
      </c>
      <c r="E33" s="17">
        <f t="shared" si="4"/>
        <v>1</v>
      </c>
      <c r="F33" s="17">
        <f t="shared" si="4"/>
        <v>0</v>
      </c>
      <c r="G33" s="25">
        <f t="shared" si="4"/>
        <v>0</v>
      </c>
      <c r="H33" s="25">
        <f t="shared" si="4"/>
        <v>1</v>
      </c>
      <c r="I33" s="25">
        <f t="shared" si="4"/>
        <v>0</v>
      </c>
      <c r="J33" s="25">
        <f t="shared" si="4"/>
        <v>0</v>
      </c>
      <c r="K33" s="25">
        <f t="shared" si="4"/>
        <v>0</v>
      </c>
      <c r="L33" s="17">
        <f t="shared" si="4"/>
        <v>0</v>
      </c>
      <c r="M33" s="17">
        <f t="shared" si="4"/>
        <v>0</v>
      </c>
      <c r="N33" s="17">
        <f t="shared" si="4"/>
        <v>0</v>
      </c>
      <c r="O33" s="17">
        <f t="shared" si="4"/>
        <v>0</v>
      </c>
      <c r="P33" s="17">
        <f t="shared" si="4"/>
        <v>0</v>
      </c>
      <c r="Q33" s="17"/>
      <c r="R33" s="17"/>
      <c r="S33" s="17"/>
      <c r="T33" s="17">
        <f t="shared" ref="T33:AA33" si="5">T62</f>
        <v>0</v>
      </c>
      <c r="U33" s="17">
        <f t="shared" si="5"/>
        <v>0</v>
      </c>
      <c r="V33" s="17" t="str">
        <f t="shared" si="5"/>
        <v/>
      </c>
      <c r="W33" s="17">
        <f t="shared" si="5"/>
        <v>0</v>
      </c>
      <c r="X33" s="17">
        <f t="shared" si="5"/>
        <v>0</v>
      </c>
      <c r="Y33" s="17">
        <f t="shared" si="5"/>
        <v>0</v>
      </c>
      <c r="Z33" s="17">
        <f t="shared" si="5"/>
        <v>0</v>
      </c>
      <c r="AA33" s="17">
        <f t="shared" si="5"/>
        <v>0</v>
      </c>
    </row>
    <row r="34" ht="14.25" customHeight="1">
      <c r="A34" s="18" t="s">
        <v>48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84"/>
    </row>
    <row r="35" ht="14.25" customHeight="1">
      <c r="A35" s="21" t="s">
        <v>75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6"/>
      <c r="M35" s="16"/>
      <c r="N35" s="16"/>
      <c r="O35" s="57"/>
      <c r="P35" s="57"/>
      <c r="Q35" s="57"/>
      <c r="R35" s="57"/>
      <c r="S35" s="57"/>
      <c r="T35" s="57"/>
      <c r="U35" s="71"/>
      <c r="V35" s="108"/>
      <c r="W35" s="72"/>
      <c r="X35" s="72"/>
      <c r="Y35" s="72"/>
      <c r="Z35" s="72"/>
      <c r="AA35" s="72"/>
    </row>
    <row r="36" ht="14.25" customHeight="1">
      <c r="A36" s="21" t="s">
        <v>49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76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77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50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51</v>
      </c>
      <c r="B40" s="99"/>
      <c r="C40" s="99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52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53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54</v>
      </c>
      <c r="B43" s="99">
        <v>1.0</v>
      </c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55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56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57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21" t="s">
        <v>58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21" t="s">
        <v>59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6"/>
      <c r="M48" s="16"/>
      <c r="N48" s="16"/>
      <c r="O48" s="57"/>
      <c r="P48" s="57"/>
      <c r="Q48" s="57"/>
      <c r="R48" s="57"/>
      <c r="S48" s="57"/>
      <c r="T48" s="57"/>
      <c r="U48" s="71"/>
      <c r="V48" s="108"/>
      <c r="W48" s="72"/>
      <c r="X48" s="72"/>
      <c r="Y48" s="72"/>
      <c r="Z48" s="72"/>
      <c r="AA48" s="72"/>
    </row>
    <row r="49" ht="14.25" customHeight="1">
      <c r="A49" s="21" t="s">
        <v>60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6"/>
      <c r="M49" s="16"/>
      <c r="N49" s="16"/>
      <c r="O49" s="57"/>
      <c r="P49" s="57"/>
      <c r="Q49" s="57"/>
      <c r="R49" s="57"/>
      <c r="S49" s="57"/>
      <c r="T49" s="57"/>
      <c r="U49" s="71"/>
      <c r="V49" s="108"/>
      <c r="W49" s="72"/>
      <c r="X49" s="72"/>
      <c r="Y49" s="72"/>
      <c r="Z49" s="72"/>
      <c r="AA49" s="72"/>
    </row>
    <row r="50" ht="14.25" customHeight="1">
      <c r="A50" s="21" t="s">
        <v>61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6"/>
      <c r="M50" s="16"/>
      <c r="N50" s="16"/>
      <c r="O50" s="57"/>
      <c r="P50" s="57"/>
      <c r="Q50" s="57"/>
      <c r="R50" s="57"/>
      <c r="S50" s="57"/>
      <c r="T50" s="57"/>
      <c r="U50" s="71"/>
      <c r="V50" s="108"/>
      <c r="W50" s="72"/>
      <c r="X50" s="72"/>
      <c r="Y50" s="72"/>
      <c r="Z50" s="72"/>
      <c r="AA50" s="72"/>
    </row>
    <row r="51" ht="14.25" customHeight="1">
      <c r="A51" s="21" t="s">
        <v>78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6"/>
      <c r="M51" s="16"/>
      <c r="N51" s="16"/>
      <c r="O51" s="57"/>
      <c r="P51" s="57"/>
      <c r="Q51" s="57"/>
      <c r="R51" s="57"/>
      <c r="S51" s="57"/>
      <c r="T51" s="57"/>
      <c r="U51" s="71"/>
      <c r="V51" s="108"/>
      <c r="W51" s="72"/>
      <c r="X51" s="72"/>
      <c r="Y51" s="72"/>
      <c r="Z51" s="72"/>
      <c r="AA51" s="72"/>
    </row>
    <row r="52" ht="14.25" customHeight="1">
      <c r="A52" s="21" t="s">
        <v>62</v>
      </c>
      <c r="B52" s="99"/>
      <c r="C52" s="99"/>
      <c r="D52" s="21"/>
      <c r="E52" s="21"/>
      <c r="F52" s="21"/>
      <c r="G52" s="21"/>
      <c r="H52" s="21"/>
      <c r="I52" s="21"/>
      <c r="J52" s="21"/>
      <c r="K52" s="21"/>
      <c r="L52" s="16"/>
      <c r="M52" s="16"/>
      <c r="N52" s="16"/>
      <c r="O52" s="57"/>
      <c r="P52" s="57"/>
      <c r="Q52" s="57"/>
      <c r="R52" s="57"/>
      <c r="S52" s="57"/>
      <c r="T52" s="57"/>
      <c r="U52" s="71"/>
      <c r="V52" s="108"/>
      <c r="W52" s="72"/>
      <c r="X52" s="72"/>
      <c r="Y52" s="72"/>
      <c r="Z52" s="72"/>
      <c r="AA52" s="72"/>
    </row>
    <row r="53" ht="14.25" customHeight="1">
      <c r="A53" s="21" t="s">
        <v>63</v>
      </c>
      <c r="B53" s="99"/>
      <c r="C53" s="21"/>
      <c r="D53" s="21"/>
      <c r="E53" s="99"/>
      <c r="F53" s="21"/>
      <c r="G53" s="21"/>
      <c r="H53" s="99">
        <v>1.0</v>
      </c>
      <c r="I53" s="21"/>
      <c r="J53" s="21"/>
      <c r="K53" s="21"/>
      <c r="L53" s="16"/>
      <c r="M53" s="16"/>
      <c r="N53" s="16"/>
      <c r="O53" s="57"/>
      <c r="P53" s="57"/>
      <c r="Q53" s="57"/>
      <c r="R53" s="57"/>
      <c r="S53" s="57"/>
      <c r="T53" s="57"/>
      <c r="U53" s="71"/>
      <c r="V53" s="108"/>
      <c r="W53" s="72"/>
      <c r="X53" s="72"/>
      <c r="Y53" s="72"/>
      <c r="Z53" s="72"/>
      <c r="AA53" s="72"/>
    </row>
    <row r="54" ht="14.25" customHeight="1">
      <c r="A54" s="21" t="s">
        <v>64</v>
      </c>
      <c r="C54" s="21"/>
      <c r="D54" s="21"/>
      <c r="E54" s="21"/>
      <c r="F54" s="21"/>
      <c r="G54" s="21"/>
      <c r="H54" s="21"/>
      <c r="I54" s="21"/>
      <c r="J54" s="21"/>
      <c r="K54" s="21"/>
      <c r="L54" s="16"/>
      <c r="M54" s="16"/>
      <c r="N54" s="16"/>
      <c r="O54" s="57"/>
      <c r="P54" s="57"/>
      <c r="Q54" s="57"/>
      <c r="R54" s="57"/>
      <c r="S54" s="57"/>
      <c r="T54" s="57"/>
      <c r="U54" s="71"/>
      <c r="V54" s="108"/>
      <c r="W54" s="72"/>
      <c r="X54" s="72"/>
      <c r="Y54" s="72"/>
      <c r="Z54" s="72"/>
      <c r="AA54" s="72"/>
    </row>
    <row r="55" ht="14.25" customHeight="1">
      <c r="A55" s="21" t="s">
        <v>65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16"/>
      <c r="M55" s="16"/>
      <c r="N55" s="16"/>
      <c r="O55" s="57"/>
      <c r="P55" s="57"/>
      <c r="Q55" s="57"/>
      <c r="R55" s="57"/>
      <c r="S55" s="57"/>
      <c r="T55" s="57"/>
      <c r="U55" s="71"/>
      <c r="V55" s="108"/>
      <c r="W55" s="72"/>
      <c r="X55" s="72"/>
      <c r="Y55" s="72"/>
      <c r="Z55" s="72"/>
      <c r="AA55" s="72"/>
    </row>
    <row r="56" ht="14.25" customHeight="1">
      <c r="A56" s="21" t="s">
        <v>79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16"/>
      <c r="M56" s="16"/>
      <c r="N56" s="16"/>
      <c r="O56" s="57"/>
      <c r="P56" s="57"/>
      <c r="Q56" s="57"/>
      <c r="R56" s="57"/>
      <c r="S56" s="57"/>
      <c r="T56" s="57"/>
      <c r="U56" s="71"/>
      <c r="V56" s="108"/>
      <c r="W56" s="72"/>
      <c r="X56" s="72"/>
      <c r="Y56" s="72"/>
      <c r="Z56" s="72"/>
      <c r="AA56" s="72"/>
    </row>
    <row r="57" ht="14.25" customHeight="1">
      <c r="A57" s="21" t="s">
        <v>66</v>
      </c>
      <c r="B57" s="34"/>
      <c r="C57" s="21"/>
      <c r="D57" s="21"/>
      <c r="E57" s="21"/>
      <c r="F57" s="21"/>
      <c r="G57" s="21"/>
      <c r="H57" s="21"/>
      <c r="I57" s="21"/>
      <c r="J57" s="21"/>
      <c r="K57" s="21"/>
      <c r="L57" s="16"/>
      <c r="M57" s="16"/>
      <c r="N57" s="16"/>
      <c r="O57" s="57"/>
      <c r="P57" s="57"/>
      <c r="Q57" s="57"/>
      <c r="R57" s="57"/>
      <c r="S57" s="57"/>
      <c r="T57" s="57"/>
      <c r="U57" s="71"/>
      <c r="V57" s="108"/>
      <c r="W57" s="72"/>
      <c r="X57" s="72"/>
      <c r="Y57" s="72"/>
      <c r="Z57" s="72"/>
      <c r="AA57" s="72"/>
    </row>
    <row r="58" ht="14.25" customHeight="1">
      <c r="A58" s="21" t="s">
        <v>67</v>
      </c>
      <c r="B58" s="99">
        <v>1.0</v>
      </c>
      <c r="C58" s="21"/>
      <c r="D58" s="21"/>
      <c r="E58" s="99"/>
      <c r="F58" s="21"/>
      <c r="G58" s="21"/>
      <c r="H58" s="21"/>
      <c r="I58" s="21"/>
      <c r="J58" s="21"/>
      <c r="K58" s="21"/>
      <c r="L58" s="16"/>
      <c r="M58" s="16"/>
      <c r="N58" s="16"/>
      <c r="O58" s="57"/>
      <c r="P58" s="57"/>
      <c r="Q58" s="57"/>
      <c r="R58" s="57"/>
      <c r="S58" s="57"/>
      <c r="T58" s="57"/>
      <c r="U58" s="71"/>
      <c r="V58" s="109"/>
      <c r="W58" s="103"/>
      <c r="X58" s="72"/>
      <c r="Y58" s="72"/>
      <c r="Z58" s="72"/>
      <c r="AA58" s="72"/>
    </row>
    <row r="59" ht="14.25" customHeight="1">
      <c r="A59" s="21" t="s">
        <v>68</v>
      </c>
      <c r="B59" s="21"/>
      <c r="C59" s="21"/>
      <c r="D59" s="21"/>
      <c r="E59" s="99">
        <v>1.0</v>
      </c>
      <c r="F59" s="21"/>
      <c r="G59" s="21"/>
      <c r="H59" s="21"/>
      <c r="I59" s="21"/>
      <c r="J59" s="21"/>
      <c r="K59" s="21"/>
      <c r="L59" s="16"/>
      <c r="M59" s="16"/>
      <c r="N59" s="16"/>
      <c r="O59" s="57"/>
      <c r="P59" s="57"/>
      <c r="Q59" s="57"/>
      <c r="R59" s="57"/>
      <c r="S59" s="57"/>
      <c r="T59" s="57"/>
      <c r="U59" s="71"/>
      <c r="V59" s="108"/>
      <c r="W59" s="72"/>
      <c r="X59" s="72"/>
      <c r="Y59" s="72"/>
      <c r="Z59" s="72"/>
      <c r="AA59" s="72"/>
    </row>
    <row r="60" ht="14.25" customHeight="1">
      <c r="A60" s="21" t="s">
        <v>69</v>
      </c>
      <c r="B60" s="99">
        <v>1.0</v>
      </c>
      <c r="C60" s="21"/>
      <c r="D60" s="21"/>
      <c r="E60" s="99"/>
      <c r="F60" s="99"/>
      <c r="G60" s="99"/>
      <c r="H60" s="21"/>
      <c r="I60" s="21"/>
      <c r="J60" s="21"/>
      <c r="K60" s="99"/>
      <c r="L60" s="16"/>
      <c r="M60" s="16"/>
      <c r="N60" s="104"/>
      <c r="O60" s="101"/>
      <c r="P60" s="57"/>
      <c r="Q60" s="101"/>
      <c r="R60" s="101"/>
      <c r="S60" s="101"/>
      <c r="T60" s="101"/>
      <c r="U60" s="71"/>
      <c r="V60" s="109"/>
      <c r="W60" s="103"/>
      <c r="X60" s="72"/>
      <c r="Y60" s="72"/>
      <c r="Z60" s="72"/>
      <c r="AA60" s="72"/>
    </row>
    <row r="61" ht="14.25" customHeight="1">
      <c r="A61" s="21" t="s">
        <v>80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16"/>
      <c r="M61" s="16"/>
      <c r="N61" s="16"/>
      <c r="O61" s="57"/>
      <c r="P61" s="57"/>
      <c r="Q61" s="57"/>
      <c r="R61" s="57"/>
      <c r="S61" s="57"/>
      <c r="T61" s="57"/>
      <c r="U61" s="71"/>
      <c r="V61" s="108"/>
      <c r="W61" s="72"/>
      <c r="X61" s="72"/>
      <c r="Y61" s="72"/>
      <c r="Z61" s="72"/>
      <c r="AA61" s="72"/>
    </row>
    <row r="62" ht="14.25" customHeight="1">
      <c r="A62" s="4" t="s">
        <v>14</v>
      </c>
      <c r="B62" s="4">
        <f t="shared" ref="B62:P62" si="6">SUM(B35:B61)</f>
        <v>3</v>
      </c>
      <c r="C62" s="4">
        <f t="shared" si="6"/>
        <v>0</v>
      </c>
      <c r="D62" s="4">
        <f t="shared" si="6"/>
        <v>0</v>
      </c>
      <c r="E62" s="4">
        <f t="shared" si="6"/>
        <v>1</v>
      </c>
      <c r="F62" s="4">
        <f t="shared" si="6"/>
        <v>0</v>
      </c>
      <c r="G62" s="4">
        <f t="shared" si="6"/>
        <v>0</v>
      </c>
      <c r="H62" s="4">
        <f t="shared" si="6"/>
        <v>1</v>
      </c>
      <c r="I62" s="4">
        <f t="shared" si="6"/>
        <v>0</v>
      </c>
      <c r="J62" s="4">
        <f t="shared" si="6"/>
        <v>0</v>
      </c>
      <c r="K62" s="4">
        <f t="shared" si="6"/>
        <v>0</v>
      </c>
      <c r="L62" s="4">
        <f t="shared" si="6"/>
        <v>0</v>
      </c>
      <c r="M62" s="4">
        <f t="shared" si="6"/>
        <v>0</v>
      </c>
      <c r="N62" s="4">
        <f t="shared" si="6"/>
        <v>0</v>
      </c>
      <c r="O62" s="4">
        <f t="shared" si="6"/>
        <v>0</v>
      </c>
      <c r="P62" s="4">
        <f t="shared" si="6"/>
        <v>0</v>
      </c>
      <c r="Q62" s="4"/>
      <c r="R62" s="4"/>
      <c r="S62" s="4"/>
      <c r="T62" s="4">
        <f t="shared" ref="T62:U62" si="7">SUM(T35:T61)</f>
        <v>0</v>
      </c>
      <c r="U62" s="23">
        <f t="shared" si="7"/>
        <v>0</v>
      </c>
      <c r="V62" s="23"/>
      <c r="W62" s="23">
        <f t="shared" ref="W62:AA62" si="8">SUM(W35:W61)</f>
        <v>0</v>
      </c>
      <c r="X62" s="23">
        <f t="shared" si="8"/>
        <v>0</v>
      </c>
      <c r="Y62" s="23">
        <f t="shared" si="8"/>
        <v>0</v>
      </c>
      <c r="Z62" s="23">
        <f t="shared" si="8"/>
        <v>0</v>
      </c>
      <c r="AA62" s="23">
        <f t="shared" si="8"/>
        <v>0</v>
      </c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AB63" s="13">
        <f>SUM(B62:AA62)</f>
        <v>5</v>
      </c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mergeCells count="2">
    <mergeCell ref="A1:U1"/>
    <mergeCell ref="A34:AA34"/>
  </mergeCells>
  <printOptions/>
  <pageMargins bottom="0.787401575" footer="0.0" header="0.0" left="0.511811024" right="0.511811024" top="0.7874015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.86"/>
    <col customWidth="1" min="3" max="5" width="8.71"/>
    <col customWidth="1" min="6" max="6" width="11.29"/>
    <col customWidth="1" min="7" max="7" width="11.43"/>
    <col customWidth="1" min="8" max="10" width="8.71"/>
    <col customWidth="1" min="11" max="11" width="10.57"/>
    <col customWidth="1" min="12" max="12" width="8.71"/>
    <col customWidth="1" min="13" max="13" width="11.86"/>
    <col customWidth="1" min="14" max="14" width="12.43"/>
    <col customWidth="1" min="15" max="15" width="11.71"/>
    <col customWidth="1" min="16" max="16" width="8.71"/>
    <col customWidth="1" min="17" max="17" width="13.86"/>
    <col customWidth="1" min="18" max="18" width="10.14"/>
    <col customWidth="1" min="19" max="19" width="10.43"/>
    <col customWidth="1" min="20" max="20" width="8.71"/>
    <col customWidth="1" min="21" max="21" width="11.14"/>
    <col customWidth="1" min="22" max="22" width="15.57"/>
    <col customWidth="1" min="23" max="23" width="12.14"/>
    <col customWidth="1" min="24" max="24" width="13.71"/>
    <col customWidth="1" min="25" max="25" width="8.71"/>
    <col customWidth="1" min="26" max="26" width="12.86"/>
    <col customWidth="1" min="27" max="28" width="8.71"/>
  </cols>
  <sheetData>
    <row r="1" ht="14.25" customHeight="1">
      <c r="A1" s="100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4.25" customHeight="1">
      <c r="A2" s="15" t="s">
        <v>82</v>
      </c>
      <c r="B2" s="114" t="s">
        <v>161</v>
      </c>
      <c r="C2" s="15" t="s">
        <v>5</v>
      </c>
      <c r="D2" s="15" t="s">
        <v>7</v>
      </c>
      <c r="E2" s="120" t="s">
        <v>112</v>
      </c>
      <c r="F2" s="15" t="s">
        <v>9</v>
      </c>
      <c r="G2" s="121" t="s">
        <v>179</v>
      </c>
      <c r="H2" s="114" t="s">
        <v>180</v>
      </c>
      <c r="I2" s="15" t="s">
        <v>98</v>
      </c>
      <c r="J2" s="122" t="s">
        <v>100</v>
      </c>
      <c r="K2" s="114" t="s">
        <v>189</v>
      </c>
      <c r="L2" s="208" t="s">
        <v>73</v>
      </c>
      <c r="M2" s="121" t="s">
        <v>188</v>
      </c>
      <c r="N2" s="121" t="s">
        <v>181</v>
      </c>
      <c r="O2" s="121" t="s">
        <v>182</v>
      </c>
      <c r="P2" s="121" t="s">
        <v>8</v>
      </c>
      <c r="Q2" s="124" t="s">
        <v>183</v>
      </c>
      <c r="R2" s="124" t="s">
        <v>184</v>
      </c>
      <c r="S2" s="124" t="s">
        <v>185</v>
      </c>
      <c r="T2" s="117" t="s">
        <v>14</v>
      </c>
      <c r="U2" s="118"/>
      <c r="V2" s="126" t="s">
        <v>190</v>
      </c>
    </row>
    <row r="3" ht="14.25" customHeight="1">
      <c r="A3" s="209" t="s">
        <v>206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4"/>
      <c r="M3" s="142"/>
      <c r="N3" s="142"/>
      <c r="O3" s="142"/>
      <c r="P3" s="146"/>
      <c r="Q3" s="210"/>
      <c r="R3" s="211"/>
      <c r="S3" s="211"/>
      <c r="T3" s="211">
        <f t="shared" ref="T3:T23" si="1">SUM(B3:S3)</f>
        <v>0</v>
      </c>
      <c r="U3" s="10">
        <f t="shared" ref="U3:U24" si="2">T3/$T$24</f>
        <v>0</v>
      </c>
      <c r="V3" s="38"/>
      <c r="W3" s="185" t="s">
        <v>116</v>
      </c>
      <c r="X3" s="186">
        <f>SUM(B24,C24,D24,E24,F24,G24,H24,I24,J24,K24,L24,M24,N24,O24,P24,S24)</f>
        <v>152</v>
      </c>
    </row>
    <row r="4" ht="16.5" customHeight="1">
      <c r="A4" s="212" t="s">
        <v>207</v>
      </c>
      <c r="B4" s="151"/>
      <c r="C4" s="151"/>
      <c r="D4" s="152"/>
      <c r="E4" s="152"/>
      <c r="F4" s="151"/>
      <c r="G4" s="151"/>
      <c r="H4" s="152"/>
      <c r="I4" s="152"/>
      <c r="J4" s="151"/>
      <c r="K4" s="151"/>
      <c r="L4" s="154"/>
      <c r="M4" s="151"/>
      <c r="N4" s="151"/>
      <c r="O4" s="152"/>
      <c r="P4" s="151"/>
      <c r="Q4" s="151"/>
      <c r="R4" s="151"/>
      <c r="S4" s="152"/>
      <c r="T4" s="213">
        <f t="shared" si="1"/>
        <v>0</v>
      </c>
      <c r="U4" s="10">
        <f t="shared" si="2"/>
        <v>0</v>
      </c>
      <c r="V4" s="127"/>
      <c r="W4" s="185" t="s">
        <v>129</v>
      </c>
      <c r="X4" s="186">
        <f>N24</f>
        <v>0</v>
      </c>
    </row>
    <row r="5" ht="18.75" customHeight="1">
      <c r="A5" s="214" t="s">
        <v>208</v>
      </c>
      <c r="B5" s="151">
        <v>12.0</v>
      </c>
      <c r="C5" s="152"/>
      <c r="D5" s="152"/>
      <c r="E5" s="152"/>
      <c r="F5" s="152"/>
      <c r="G5" s="151"/>
      <c r="H5" s="152"/>
      <c r="I5" s="152"/>
      <c r="J5" s="152"/>
      <c r="K5" s="152"/>
      <c r="L5" s="175"/>
      <c r="M5" s="151"/>
      <c r="N5" s="151"/>
      <c r="O5" s="151"/>
      <c r="P5" s="151">
        <v>3.0</v>
      </c>
      <c r="Q5" s="151"/>
      <c r="R5" s="151"/>
      <c r="S5" s="151"/>
      <c r="T5" s="213">
        <f t="shared" si="1"/>
        <v>15</v>
      </c>
      <c r="U5" s="10">
        <f t="shared" si="2"/>
        <v>0.06578947368</v>
      </c>
      <c r="V5" s="177">
        <v>2.0</v>
      </c>
      <c r="W5" s="187" t="s">
        <v>200</v>
      </c>
      <c r="X5" s="188">
        <f>Q24</f>
        <v>45</v>
      </c>
      <c r="Y5" s="180"/>
      <c r="Z5" s="180"/>
      <c r="AA5" s="180"/>
      <c r="AB5" s="180"/>
    </row>
    <row r="6" ht="16.5" customHeight="1">
      <c r="A6" s="215" t="s">
        <v>209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>
        <v>11.0</v>
      </c>
      <c r="Q6" s="217">
        <v>1.0</v>
      </c>
      <c r="R6" s="216"/>
      <c r="S6" s="216"/>
      <c r="T6" s="213">
        <f t="shared" si="1"/>
        <v>12</v>
      </c>
      <c r="U6" s="10">
        <f t="shared" si="2"/>
        <v>0.05263157895</v>
      </c>
      <c r="V6" s="127">
        <v>1.0</v>
      </c>
      <c r="W6" s="189" t="s">
        <v>40</v>
      </c>
      <c r="X6" s="188">
        <f>R24</f>
        <v>31</v>
      </c>
    </row>
    <row r="7" ht="18.75" customHeight="1">
      <c r="A7" s="218" t="s">
        <v>210</v>
      </c>
      <c r="B7" s="146">
        <v>10.0</v>
      </c>
      <c r="C7" s="142"/>
      <c r="D7" s="142"/>
      <c r="E7" s="142"/>
      <c r="F7" s="142"/>
      <c r="G7" s="146"/>
      <c r="H7" s="142"/>
      <c r="I7" s="142"/>
      <c r="J7" s="142"/>
      <c r="K7" s="142"/>
      <c r="L7" s="159"/>
      <c r="M7" s="146"/>
      <c r="N7" s="146"/>
      <c r="O7" s="146"/>
      <c r="P7" s="146">
        <v>4.0</v>
      </c>
      <c r="Q7" s="146">
        <v>2.0</v>
      </c>
      <c r="R7" s="146"/>
      <c r="S7" s="146"/>
      <c r="T7" s="211">
        <f t="shared" si="1"/>
        <v>16</v>
      </c>
      <c r="U7" s="10">
        <f t="shared" si="2"/>
        <v>0.0701754386</v>
      </c>
      <c r="V7" s="127">
        <v>3.0</v>
      </c>
      <c r="X7" s="58">
        <f>SUM(X3:X6)</f>
        <v>228</v>
      </c>
    </row>
    <row r="8" ht="18.75" customHeight="1">
      <c r="A8" s="222" t="s">
        <v>212</v>
      </c>
      <c r="B8" s="151">
        <v>3.0</v>
      </c>
      <c r="C8" s="152"/>
      <c r="D8" s="152"/>
      <c r="E8" s="152"/>
      <c r="F8" s="152"/>
      <c r="G8" s="151"/>
      <c r="H8" s="152"/>
      <c r="I8" s="152"/>
      <c r="J8" s="152"/>
      <c r="K8" s="152"/>
      <c r="L8" s="175"/>
      <c r="M8" s="151"/>
      <c r="N8" s="151"/>
      <c r="O8" s="151"/>
      <c r="P8" s="151">
        <v>3.0</v>
      </c>
      <c r="Q8" s="151">
        <v>5.0</v>
      </c>
      <c r="R8" s="151"/>
      <c r="S8" s="151"/>
      <c r="T8" s="213">
        <f t="shared" si="1"/>
        <v>11</v>
      </c>
      <c r="U8" s="10">
        <f t="shared" si="2"/>
        <v>0.04824561404</v>
      </c>
      <c r="V8" s="127">
        <v>1.0</v>
      </c>
    </row>
    <row r="9" ht="18.75" customHeight="1">
      <c r="A9" s="223" t="s">
        <v>213</v>
      </c>
      <c r="B9" s="146">
        <v>6.0</v>
      </c>
      <c r="C9" s="142"/>
      <c r="D9" s="142"/>
      <c r="E9" s="142"/>
      <c r="F9" s="142"/>
      <c r="G9" s="146"/>
      <c r="H9" s="142"/>
      <c r="I9" s="142"/>
      <c r="J9" s="142"/>
      <c r="K9" s="142"/>
      <c r="L9" s="159"/>
      <c r="M9" s="146"/>
      <c r="N9" s="146"/>
      <c r="O9" s="146"/>
      <c r="P9" s="146"/>
      <c r="Q9" s="146"/>
      <c r="R9" s="146"/>
      <c r="S9" s="146"/>
      <c r="T9" s="211">
        <f t="shared" si="1"/>
        <v>6</v>
      </c>
      <c r="U9" s="10">
        <f t="shared" si="2"/>
        <v>0.02631578947</v>
      </c>
      <c r="V9" s="127">
        <v>6.0</v>
      </c>
    </row>
    <row r="10" ht="18.75" customHeight="1">
      <c r="A10" s="224" t="s">
        <v>214</v>
      </c>
      <c r="B10" s="199"/>
      <c r="C10" s="199"/>
      <c r="D10" s="200"/>
      <c r="E10" s="200"/>
      <c r="F10" s="200"/>
      <c r="G10" s="200"/>
      <c r="H10" s="200"/>
      <c r="I10" s="200"/>
      <c r="J10" s="200"/>
      <c r="K10" s="200"/>
      <c r="L10" s="225"/>
      <c r="M10" s="199"/>
      <c r="N10" s="199"/>
      <c r="O10" s="199"/>
      <c r="P10" s="199">
        <v>5.0</v>
      </c>
      <c r="Q10" s="199">
        <v>2.0</v>
      </c>
      <c r="R10" s="199">
        <v>19.0</v>
      </c>
      <c r="S10" s="199"/>
      <c r="T10" s="213">
        <f t="shared" si="1"/>
        <v>26</v>
      </c>
      <c r="U10" s="10">
        <f t="shared" si="2"/>
        <v>0.1140350877</v>
      </c>
      <c r="V10" s="127"/>
      <c r="X10" s="226"/>
    </row>
    <row r="11" ht="18.75" customHeight="1">
      <c r="A11" s="227" t="s">
        <v>215</v>
      </c>
      <c r="B11" s="146"/>
      <c r="C11" s="146"/>
      <c r="D11" s="142"/>
      <c r="E11" s="142"/>
      <c r="F11" s="142"/>
      <c r="G11" s="142"/>
      <c r="H11" s="142"/>
      <c r="I11" s="142"/>
      <c r="J11" s="142"/>
      <c r="K11" s="142"/>
      <c r="L11" s="228"/>
      <c r="M11" s="146"/>
      <c r="N11" s="146"/>
      <c r="O11" s="146"/>
      <c r="P11" s="146"/>
      <c r="Q11" s="146"/>
      <c r="R11" s="146"/>
      <c r="S11" s="146"/>
      <c r="T11" s="211">
        <f t="shared" si="1"/>
        <v>0</v>
      </c>
      <c r="U11" s="10">
        <f t="shared" si="2"/>
        <v>0</v>
      </c>
      <c r="V11" s="127">
        <v>3.0</v>
      </c>
      <c r="X11" s="226"/>
    </row>
    <row r="12" ht="18.75" customHeight="1">
      <c r="A12" s="229" t="s">
        <v>216</v>
      </c>
      <c r="B12" s="151"/>
      <c r="C12" s="151">
        <v>1.0</v>
      </c>
      <c r="D12" s="152"/>
      <c r="E12" s="151"/>
      <c r="F12" s="152"/>
      <c r="G12" s="151"/>
      <c r="H12" s="152"/>
      <c r="I12" s="152"/>
      <c r="J12" s="152"/>
      <c r="K12" s="152"/>
      <c r="L12" s="175"/>
      <c r="M12" s="151"/>
      <c r="N12" s="151"/>
      <c r="O12" s="151"/>
      <c r="P12" s="151"/>
      <c r="Q12" s="151"/>
      <c r="R12" s="151"/>
      <c r="S12" s="151"/>
      <c r="T12" s="213">
        <f t="shared" si="1"/>
        <v>1</v>
      </c>
      <c r="U12" s="10">
        <f t="shared" si="2"/>
        <v>0.004385964912</v>
      </c>
      <c r="V12" s="127">
        <v>4.0</v>
      </c>
      <c r="X12" s="226"/>
    </row>
    <row r="13" ht="18.75" customHeight="1">
      <c r="A13" s="230" t="s">
        <v>217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7">
        <v>11.0</v>
      </c>
      <c r="Q13" s="217">
        <v>3.0</v>
      </c>
      <c r="R13" s="216"/>
      <c r="S13" s="216"/>
      <c r="T13" s="213">
        <f t="shared" si="1"/>
        <v>14</v>
      </c>
      <c r="U13" s="10">
        <f t="shared" si="2"/>
        <v>0.06140350877</v>
      </c>
      <c r="V13" s="127">
        <v>2.0</v>
      </c>
      <c r="X13" s="226"/>
    </row>
    <row r="14" ht="18.75" customHeight="1">
      <c r="A14" s="231" t="s">
        <v>218</v>
      </c>
      <c r="B14" s="146">
        <v>8.0</v>
      </c>
      <c r="C14" s="142"/>
      <c r="D14" s="142"/>
      <c r="E14" s="142"/>
      <c r="F14" s="142"/>
      <c r="G14" s="146"/>
      <c r="H14" s="142"/>
      <c r="I14" s="142"/>
      <c r="J14" s="146"/>
      <c r="K14" s="142"/>
      <c r="L14" s="159"/>
      <c r="M14" s="146"/>
      <c r="N14" s="146"/>
      <c r="O14" s="146"/>
      <c r="P14" s="146">
        <v>4.0</v>
      </c>
      <c r="Q14" s="146">
        <v>2.0</v>
      </c>
      <c r="R14" s="146"/>
      <c r="S14" s="146"/>
      <c r="T14" s="211">
        <f t="shared" si="1"/>
        <v>14</v>
      </c>
      <c r="U14" s="10">
        <f t="shared" si="2"/>
        <v>0.06140350877</v>
      </c>
      <c r="V14" s="127">
        <v>1.0</v>
      </c>
      <c r="X14" s="226"/>
    </row>
    <row r="15" ht="18.75" customHeight="1">
      <c r="A15" s="245" t="s">
        <v>226</v>
      </c>
      <c r="B15" s="151"/>
      <c r="C15" s="152"/>
      <c r="D15" s="152"/>
      <c r="E15" s="152"/>
      <c r="F15" s="152"/>
      <c r="G15" s="151"/>
      <c r="H15" s="152"/>
      <c r="I15" s="152"/>
      <c r="J15" s="151"/>
      <c r="K15" s="152"/>
      <c r="L15" s="175"/>
      <c r="M15" s="151"/>
      <c r="N15" s="151"/>
      <c r="O15" s="151"/>
      <c r="P15" s="151"/>
      <c r="Q15" s="151"/>
      <c r="R15" s="151"/>
      <c r="S15" s="151"/>
      <c r="T15" s="213">
        <f t="shared" si="1"/>
        <v>0</v>
      </c>
      <c r="U15" s="10">
        <f t="shared" si="2"/>
        <v>0</v>
      </c>
      <c r="V15" s="127"/>
      <c r="X15" s="226"/>
    </row>
    <row r="16" ht="18.75" customHeight="1">
      <c r="A16" s="232" t="s">
        <v>219</v>
      </c>
      <c r="B16" s="151">
        <v>2.0</v>
      </c>
      <c r="C16" s="152"/>
      <c r="D16" s="152"/>
      <c r="E16" s="152"/>
      <c r="F16" s="152"/>
      <c r="G16" s="151"/>
      <c r="H16" s="152"/>
      <c r="I16" s="152"/>
      <c r="J16" s="151"/>
      <c r="K16" s="152"/>
      <c r="L16" s="175"/>
      <c r="M16" s="151"/>
      <c r="N16" s="151"/>
      <c r="O16" s="151"/>
      <c r="P16" s="151">
        <v>1.0</v>
      </c>
      <c r="Q16" s="151">
        <v>2.0</v>
      </c>
      <c r="R16" s="151">
        <v>12.0</v>
      </c>
      <c r="S16" s="151"/>
      <c r="T16" s="213">
        <f t="shared" si="1"/>
        <v>17</v>
      </c>
      <c r="U16" s="10">
        <f t="shared" si="2"/>
        <v>0.07456140351</v>
      </c>
      <c r="V16" s="127">
        <v>1.0</v>
      </c>
      <c r="X16" s="233"/>
    </row>
    <row r="17" ht="18.75" customHeight="1">
      <c r="A17" s="234" t="s">
        <v>220</v>
      </c>
      <c r="B17" s="146"/>
      <c r="C17" s="142"/>
      <c r="D17" s="142"/>
      <c r="E17" s="142"/>
      <c r="F17" s="142"/>
      <c r="G17" s="146"/>
      <c r="H17" s="142"/>
      <c r="I17" s="142"/>
      <c r="J17" s="146"/>
      <c r="K17" s="142"/>
      <c r="L17" s="159"/>
      <c r="M17" s="146"/>
      <c r="N17" s="146"/>
      <c r="O17" s="146"/>
      <c r="P17" s="146"/>
      <c r="Q17" s="146"/>
      <c r="R17" s="146"/>
      <c r="S17" s="146"/>
      <c r="T17" s="211">
        <f t="shared" si="1"/>
        <v>0</v>
      </c>
      <c r="U17" s="10">
        <f t="shared" si="2"/>
        <v>0</v>
      </c>
      <c r="V17" s="127">
        <v>1.0</v>
      </c>
      <c r="X17" s="235"/>
    </row>
    <row r="18" ht="18.75" customHeight="1">
      <c r="A18" s="236" t="s">
        <v>221</v>
      </c>
      <c r="B18" s="200"/>
      <c r="C18" s="200"/>
      <c r="D18" s="200"/>
      <c r="E18" s="200"/>
      <c r="F18" s="200"/>
      <c r="G18" s="199"/>
      <c r="H18" s="200"/>
      <c r="I18" s="200"/>
      <c r="J18" s="200"/>
      <c r="K18" s="200"/>
      <c r="L18" s="207"/>
      <c r="M18" s="199"/>
      <c r="N18" s="200"/>
      <c r="O18" s="200"/>
      <c r="P18" s="199"/>
      <c r="Q18" s="199">
        <v>23.0</v>
      </c>
      <c r="R18" s="199"/>
      <c r="S18" s="199"/>
      <c r="T18" s="213">
        <f t="shared" si="1"/>
        <v>23</v>
      </c>
      <c r="U18" s="10">
        <f t="shared" si="2"/>
        <v>0.100877193</v>
      </c>
      <c r="V18" s="127">
        <v>1.0</v>
      </c>
      <c r="X18" s="235"/>
    </row>
    <row r="19" ht="18.75" customHeight="1">
      <c r="A19" s="219" t="s">
        <v>227</v>
      </c>
      <c r="B19" s="146">
        <v>10.0</v>
      </c>
      <c r="C19" s="142"/>
      <c r="D19" s="142"/>
      <c r="E19" s="142"/>
      <c r="F19" s="142"/>
      <c r="G19" s="146"/>
      <c r="H19" s="142"/>
      <c r="I19" s="142"/>
      <c r="J19" s="142"/>
      <c r="K19" s="142"/>
      <c r="L19" s="169"/>
      <c r="M19" s="146"/>
      <c r="N19" s="142"/>
      <c r="O19" s="142"/>
      <c r="P19" s="146">
        <v>2.0</v>
      </c>
      <c r="Q19" s="146">
        <v>2.0</v>
      </c>
      <c r="R19" s="146"/>
      <c r="S19" s="146"/>
      <c r="T19" s="211">
        <f t="shared" si="1"/>
        <v>14</v>
      </c>
      <c r="U19" s="10">
        <f t="shared" si="2"/>
        <v>0.06140350877</v>
      </c>
      <c r="V19" s="127"/>
      <c r="X19" s="235"/>
    </row>
    <row r="20" ht="18.75" customHeight="1">
      <c r="A20" s="237" t="s">
        <v>222</v>
      </c>
      <c r="B20" s="146">
        <v>7.0</v>
      </c>
      <c r="C20" s="142"/>
      <c r="D20" s="142"/>
      <c r="E20" s="142"/>
      <c r="F20" s="142"/>
      <c r="G20" s="146">
        <v>6.0</v>
      </c>
      <c r="H20" s="142"/>
      <c r="I20" s="142"/>
      <c r="J20" s="142"/>
      <c r="K20" s="142"/>
      <c r="L20" s="169"/>
      <c r="M20" s="146"/>
      <c r="N20" s="142"/>
      <c r="O20" s="142"/>
      <c r="P20" s="146"/>
      <c r="Q20" s="146"/>
      <c r="R20" s="146"/>
      <c r="S20" s="146"/>
      <c r="T20" s="211">
        <f t="shared" si="1"/>
        <v>13</v>
      </c>
      <c r="U20" s="10">
        <f t="shared" si="2"/>
        <v>0.05701754386</v>
      </c>
      <c r="V20" s="127"/>
      <c r="X20" s="235"/>
    </row>
    <row r="21" ht="18.75" customHeight="1">
      <c r="A21" s="238" t="s">
        <v>223</v>
      </c>
      <c r="B21" s="146">
        <v>7.0</v>
      </c>
      <c r="C21" s="142"/>
      <c r="D21" s="142"/>
      <c r="E21" s="142"/>
      <c r="F21" s="142"/>
      <c r="G21" s="146">
        <v>6.0</v>
      </c>
      <c r="H21" s="142"/>
      <c r="I21" s="142"/>
      <c r="J21" s="142"/>
      <c r="K21" s="142"/>
      <c r="L21" s="169"/>
      <c r="M21" s="146"/>
      <c r="N21" s="142"/>
      <c r="O21" s="142"/>
      <c r="P21" s="146">
        <v>4.0</v>
      </c>
      <c r="Q21" s="146"/>
      <c r="R21" s="146"/>
      <c r="S21" s="146"/>
      <c r="T21" s="211">
        <f t="shared" si="1"/>
        <v>17</v>
      </c>
      <c r="U21" s="10">
        <f t="shared" si="2"/>
        <v>0.07456140351</v>
      </c>
      <c r="V21" s="239">
        <v>2.0</v>
      </c>
      <c r="X21" s="226"/>
    </row>
    <row r="22" ht="18.75" customHeight="1">
      <c r="A22" s="240" t="s">
        <v>224</v>
      </c>
      <c r="B22" s="151">
        <v>12.0</v>
      </c>
      <c r="C22" s="152"/>
      <c r="D22" s="152"/>
      <c r="E22" s="152"/>
      <c r="F22" s="152"/>
      <c r="G22" s="151"/>
      <c r="H22" s="152"/>
      <c r="I22" s="152"/>
      <c r="J22" s="152"/>
      <c r="K22" s="152"/>
      <c r="L22" s="151"/>
      <c r="M22" s="151"/>
      <c r="N22" s="152"/>
      <c r="O22" s="152"/>
      <c r="P22" s="151">
        <v>2.0</v>
      </c>
      <c r="Q22" s="151">
        <v>3.0</v>
      </c>
      <c r="R22" s="151"/>
      <c r="S22" s="151"/>
      <c r="T22" s="213">
        <f t="shared" si="1"/>
        <v>17</v>
      </c>
      <c r="U22" s="10">
        <f t="shared" si="2"/>
        <v>0.07456140351</v>
      </c>
      <c r="V22" s="239">
        <v>3.0</v>
      </c>
      <c r="X22" s="233"/>
    </row>
    <row r="23" ht="18.75" customHeight="1">
      <c r="A23" s="242" t="s">
        <v>225</v>
      </c>
      <c r="B23" s="151">
        <v>7.0</v>
      </c>
      <c r="C23" s="152"/>
      <c r="D23" s="152"/>
      <c r="E23" s="152"/>
      <c r="F23" s="152"/>
      <c r="G23" s="151">
        <v>1.0</v>
      </c>
      <c r="H23" s="152"/>
      <c r="I23" s="152"/>
      <c r="J23" s="152"/>
      <c r="K23" s="152"/>
      <c r="L23" s="151"/>
      <c r="M23" s="151"/>
      <c r="N23" s="152"/>
      <c r="O23" s="152"/>
      <c r="P23" s="151">
        <v>4.0</v>
      </c>
      <c r="Q23" s="151"/>
      <c r="R23" s="151"/>
      <c r="S23" s="151"/>
      <c r="T23" s="213">
        <f t="shared" si="1"/>
        <v>12</v>
      </c>
      <c r="U23" s="10">
        <f t="shared" si="2"/>
        <v>0.05263157895</v>
      </c>
      <c r="V23" s="239">
        <v>3.0</v>
      </c>
      <c r="X23" s="226"/>
    </row>
    <row r="24" ht="14.25" customHeight="1">
      <c r="A24" s="4" t="s">
        <v>34</v>
      </c>
      <c r="B24" s="243">
        <f t="shared" ref="B24:T24" si="3">SUM(B3:B23)</f>
        <v>84</v>
      </c>
      <c r="C24" s="243">
        <f t="shared" si="3"/>
        <v>1</v>
      </c>
      <c r="D24" s="243">
        <f t="shared" si="3"/>
        <v>0</v>
      </c>
      <c r="E24" s="243">
        <f t="shared" si="3"/>
        <v>0</v>
      </c>
      <c r="F24" s="243">
        <f t="shared" si="3"/>
        <v>0</v>
      </c>
      <c r="G24" s="243">
        <f t="shared" si="3"/>
        <v>13</v>
      </c>
      <c r="H24" s="243">
        <f t="shared" si="3"/>
        <v>0</v>
      </c>
      <c r="I24" s="243">
        <f t="shared" si="3"/>
        <v>0</v>
      </c>
      <c r="J24" s="243">
        <f t="shared" si="3"/>
        <v>0</v>
      </c>
      <c r="K24" s="243">
        <f t="shared" si="3"/>
        <v>0</v>
      </c>
      <c r="L24" s="243">
        <f t="shared" si="3"/>
        <v>0</v>
      </c>
      <c r="M24" s="243">
        <f t="shared" si="3"/>
        <v>0</v>
      </c>
      <c r="N24" s="243">
        <f t="shared" si="3"/>
        <v>0</v>
      </c>
      <c r="O24" s="243">
        <f t="shared" si="3"/>
        <v>0</v>
      </c>
      <c r="P24" s="243">
        <f t="shared" si="3"/>
        <v>54</v>
      </c>
      <c r="Q24" s="243">
        <f t="shared" si="3"/>
        <v>45</v>
      </c>
      <c r="R24" s="243">
        <f t="shared" si="3"/>
        <v>31</v>
      </c>
      <c r="S24" s="243">
        <f t="shared" si="3"/>
        <v>0</v>
      </c>
      <c r="T24" s="243">
        <f t="shared" si="3"/>
        <v>228</v>
      </c>
      <c r="U24" s="6">
        <f t="shared" si="2"/>
        <v>1</v>
      </c>
      <c r="X24" s="244"/>
    </row>
    <row r="25" ht="14.25" customHeight="1">
      <c r="X25" s="244"/>
    </row>
    <row r="26" ht="14.25" customHeight="1">
      <c r="X26" s="244"/>
    </row>
    <row r="27" ht="14.25" customHeight="1">
      <c r="X27" s="226"/>
    </row>
    <row r="28" ht="14.25" customHeight="1">
      <c r="X28" s="226"/>
    </row>
    <row r="29" ht="14.25" customHeight="1">
      <c r="X29" s="233"/>
    </row>
    <row r="30" ht="14.25" customHeight="1"/>
    <row r="31" ht="14.25" customHeight="1"/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4.25" customHeight="1">
      <c r="A33" s="4" t="s">
        <v>35</v>
      </c>
      <c r="B33" s="4" t="s">
        <v>38</v>
      </c>
      <c r="C33" s="4" t="s">
        <v>39</v>
      </c>
      <c r="D33" s="15" t="s">
        <v>40</v>
      </c>
      <c r="E33" s="4" t="s">
        <v>41</v>
      </c>
      <c r="F33" s="15" t="s">
        <v>99</v>
      </c>
      <c r="G33" s="15" t="s">
        <v>43</v>
      </c>
      <c r="H33" s="15" t="s">
        <v>44</v>
      </c>
      <c r="I33" s="15" t="s">
        <v>45</v>
      </c>
      <c r="J33" s="15" t="s">
        <v>46</v>
      </c>
      <c r="K33" s="15" t="s">
        <v>117</v>
      </c>
      <c r="L33" s="15" t="s">
        <v>145</v>
      </c>
      <c r="M33" s="15" t="s">
        <v>146</v>
      </c>
      <c r="N33" s="4" t="s">
        <v>147</v>
      </c>
      <c r="O33" s="66" t="s">
        <v>148</v>
      </c>
      <c r="P33" s="66" t="s">
        <v>149</v>
      </c>
      <c r="Q33" s="66"/>
      <c r="R33" s="66"/>
      <c r="S33" s="66"/>
      <c r="T33" s="66" t="s">
        <v>150</v>
      </c>
      <c r="U33" s="70" t="s">
        <v>152</v>
      </c>
      <c r="V33" s="66" t="s">
        <v>153</v>
      </c>
      <c r="W33" s="66" t="s">
        <v>157</v>
      </c>
      <c r="X33" s="66" t="s">
        <v>164</v>
      </c>
      <c r="Y33" s="66" t="s">
        <v>166</v>
      </c>
      <c r="Z33" s="66" t="s">
        <v>173</v>
      </c>
      <c r="AA33" s="66"/>
    </row>
    <row r="34" ht="14.25" customHeight="1">
      <c r="A34" s="16" t="s">
        <v>14</v>
      </c>
      <c r="B34" s="17">
        <f t="shared" ref="B34:P34" si="4">B63</f>
        <v>3</v>
      </c>
      <c r="C34" s="17">
        <f t="shared" si="4"/>
        <v>0</v>
      </c>
      <c r="D34" s="25">
        <f t="shared" si="4"/>
        <v>0</v>
      </c>
      <c r="E34" s="17">
        <f t="shared" si="4"/>
        <v>1</v>
      </c>
      <c r="F34" s="17">
        <f t="shared" si="4"/>
        <v>0</v>
      </c>
      <c r="G34" s="25">
        <f t="shared" si="4"/>
        <v>0</v>
      </c>
      <c r="H34" s="25">
        <f t="shared" si="4"/>
        <v>1</v>
      </c>
      <c r="I34" s="25">
        <f t="shared" si="4"/>
        <v>0</v>
      </c>
      <c r="J34" s="25">
        <f t="shared" si="4"/>
        <v>0</v>
      </c>
      <c r="K34" s="25">
        <f t="shared" si="4"/>
        <v>0</v>
      </c>
      <c r="L34" s="17">
        <f t="shared" si="4"/>
        <v>0</v>
      </c>
      <c r="M34" s="17">
        <f t="shared" si="4"/>
        <v>0</v>
      </c>
      <c r="N34" s="17">
        <f t="shared" si="4"/>
        <v>0</v>
      </c>
      <c r="O34" s="17">
        <f t="shared" si="4"/>
        <v>0</v>
      </c>
      <c r="P34" s="17">
        <f t="shared" si="4"/>
        <v>0</v>
      </c>
      <c r="Q34" s="17"/>
      <c r="R34" s="17"/>
      <c r="S34" s="17"/>
      <c r="T34" s="17">
        <f t="shared" ref="T34:AA34" si="5">T63</f>
        <v>0</v>
      </c>
      <c r="U34" s="17">
        <f t="shared" si="5"/>
        <v>0</v>
      </c>
      <c r="V34" s="17" t="str">
        <f t="shared" si="5"/>
        <v/>
      </c>
      <c r="W34" s="17">
        <f t="shared" si="5"/>
        <v>0</v>
      </c>
      <c r="X34" s="17">
        <f t="shared" si="5"/>
        <v>0</v>
      </c>
      <c r="Y34" s="17">
        <f t="shared" si="5"/>
        <v>0</v>
      </c>
      <c r="Z34" s="17">
        <f t="shared" si="5"/>
        <v>0</v>
      </c>
      <c r="AA34" s="17">
        <f t="shared" si="5"/>
        <v>0</v>
      </c>
    </row>
    <row r="35" ht="14.25" customHeight="1">
      <c r="A35" s="18" t="s">
        <v>48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84"/>
    </row>
    <row r="36" ht="14.25" customHeight="1">
      <c r="A36" s="21" t="s">
        <v>75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6"/>
      <c r="M36" s="16"/>
      <c r="N36" s="16"/>
      <c r="O36" s="57"/>
      <c r="P36" s="57"/>
      <c r="Q36" s="57"/>
      <c r="R36" s="57"/>
      <c r="S36" s="57"/>
      <c r="T36" s="57"/>
      <c r="U36" s="71"/>
      <c r="V36" s="108"/>
      <c r="W36" s="72"/>
      <c r="X36" s="72"/>
      <c r="Y36" s="72"/>
      <c r="Z36" s="72"/>
      <c r="AA36" s="72"/>
    </row>
    <row r="37" ht="14.25" customHeight="1">
      <c r="A37" s="21" t="s">
        <v>49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6"/>
      <c r="M37" s="16"/>
      <c r="N37" s="16"/>
      <c r="O37" s="57"/>
      <c r="P37" s="57"/>
      <c r="Q37" s="57"/>
      <c r="R37" s="57"/>
      <c r="S37" s="57"/>
      <c r="T37" s="57"/>
      <c r="U37" s="71"/>
      <c r="V37" s="108"/>
      <c r="W37" s="72"/>
      <c r="X37" s="72"/>
      <c r="Y37" s="72"/>
      <c r="Z37" s="72"/>
      <c r="AA37" s="72"/>
    </row>
    <row r="38" ht="14.25" customHeight="1">
      <c r="A38" s="21" t="s">
        <v>76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6"/>
      <c r="M38" s="16"/>
      <c r="N38" s="16"/>
      <c r="O38" s="57"/>
      <c r="P38" s="57"/>
      <c r="Q38" s="57"/>
      <c r="R38" s="57"/>
      <c r="S38" s="57"/>
      <c r="T38" s="57"/>
      <c r="U38" s="71"/>
      <c r="V38" s="108"/>
      <c r="W38" s="72"/>
      <c r="X38" s="72"/>
      <c r="Y38" s="72"/>
      <c r="Z38" s="72"/>
      <c r="AA38" s="72"/>
    </row>
    <row r="39" ht="14.25" customHeight="1">
      <c r="A39" s="21" t="s">
        <v>77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6"/>
      <c r="M39" s="16"/>
      <c r="N39" s="16"/>
      <c r="O39" s="57"/>
      <c r="P39" s="57"/>
      <c r="Q39" s="57"/>
      <c r="R39" s="57"/>
      <c r="S39" s="57"/>
      <c r="T39" s="57"/>
      <c r="U39" s="71"/>
      <c r="V39" s="108"/>
      <c r="W39" s="72"/>
      <c r="X39" s="72"/>
      <c r="Y39" s="72"/>
      <c r="Z39" s="72"/>
      <c r="AA39" s="72"/>
    </row>
    <row r="40" ht="14.25" customHeight="1">
      <c r="A40" s="21" t="s">
        <v>50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6"/>
      <c r="M40" s="16"/>
      <c r="N40" s="16"/>
      <c r="O40" s="57"/>
      <c r="P40" s="57"/>
      <c r="Q40" s="57"/>
      <c r="R40" s="57"/>
      <c r="S40" s="57"/>
      <c r="T40" s="57"/>
      <c r="U40" s="71"/>
      <c r="V40" s="108"/>
      <c r="W40" s="72"/>
      <c r="X40" s="72"/>
      <c r="Y40" s="72"/>
      <c r="Z40" s="72"/>
      <c r="AA40" s="72"/>
    </row>
    <row r="41" ht="14.25" customHeight="1">
      <c r="A41" s="21" t="s">
        <v>51</v>
      </c>
      <c r="B41" s="99"/>
      <c r="C41" s="99"/>
      <c r="D41" s="21"/>
      <c r="E41" s="21"/>
      <c r="F41" s="21"/>
      <c r="G41" s="21"/>
      <c r="H41" s="21"/>
      <c r="I41" s="21"/>
      <c r="J41" s="21"/>
      <c r="K41" s="21"/>
      <c r="L41" s="16"/>
      <c r="M41" s="16"/>
      <c r="N41" s="16"/>
      <c r="O41" s="57"/>
      <c r="P41" s="57"/>
      <c r="Q41" s="57"/>
      <c r="R41" s="57"/>
      <c r="S41" s="57"/>
      <c r="T41" s="57"/>
      <c r="U41" s="71"/>
      <c r="V41" s="108"/>
      <c r="W41" s="72"/>
      <c r="X41" s="72"/>
      <c r="Y41" s="72"/>
      <c r="Z41" s="72"/>
      <c r="AA41" s="72"/>
    </row>
    <row r="42" ht="14.25" customHeight="1">
      <c r="A42" s="21" t="s">
        <v>52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6"/>
      <c r="M42" s="16"/>
      <c r="N42" s="16"/>
      <c r="O42" s="57"/>
      <c r="P42" s="57"/>
      <c r="Q42" s="57"/>
      <c r="R42" s="57"/>
      <c r="S42" s="57"/>
      <c r="T42" s="57"/>
      <c r="U42" s="71"/>
      <c r="V42" s="108"/>
      <c r="W42" s="72"/>
      <c r="X42" s="72"/>
      <c r="Y42" s="72"/>
      <c r="Z42" s="72"/>
      <c r="AA42" s="72"/>
    </row>
    <row r="43" ht="14.25" customHeight="1">
      <c r="A43" s="21" t="s">
        <v>53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6"/>
      <c r="M43" s="16"/>
      <c r="N43" s="16"/>
      <c r="O43" s="57"/>
      <c r="P43" s="57"/>
      <c r="Q43" s="57"/>
      <c r="R43" s="57"/>
      <c r="S43" s="57"/>
      <c r="T43" s="57"/>
      <c r="U43" s="71"/>
      <c r="V43" s="108"/>
      <c r="W43" s="72"/>
      <c r="X43" s="72"/>
      <c r="Y43" s="72"/>
      <c r="Z43" s="72"/>
      <c r="AA43" s="72"/>
    </row>
    <row r="44" ht="14.25" customHeight="1">
      <c r="A44" s="21" t="s">
        <v>54</v>
      </c>
      <c r="B44" s="99">
        <v>1.0</v>
      </c>
      <c r="C44" s="21"/>
      <c r="D44" s="21"/>
      <c r="E44" s="21"/>
      <c r="F44" s="21"/>
      <c r="G44" s="21"/>
      <c r="H44" s="21"/>
      <c r="I44" s="21"/>
      <c r="J44" s="21"/>
      <c r="K44" s="21"/>
      <c r="L44" s="16"/>
      <c r="M44" s="16"/>
      <c r="N44" s="16"/>
      <c r="O44" s="57"/>
      <c r="P44" s="57"/>
      <c r="Q44" s="57"/>
      <c r="R44" s="57"/>
      <c r="S44" s="57"/>
      <c r="T44" s="57"/>
      <c r="U44" s="71"/>
      <c r="V44" s="108"/>
      <c r="W44" s="72"/>
      <c r="X44" s="72"/>
      <c r="Y44" s="72"/>
      <c r="Z44" s="72"/>
      <c r="AA44" s="72"/>
    </row>
    <row r="45" ht="14.25" customHeight="1">
      <c r="A45" s="21" t="s">
        <v>55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6"/>
      <c r="M45" s="16"/>
      <c r="N45" s="16"/>
      <c r="O45" s="57"/>
      <c r="P45" s="57"/>
      <c r="Q45" s="57"/>
      <c r="R45" s="57"/>
      <c r="S45" s="57"/>
      <c r="T45" s="57"/>
      <c r="U45" s="71"/>
      <c r="V45" s="108"/>
      <c r="W45" s="72"/>
      <c r="X45" s="72"/>
      <c r="Y45" s="72"/>
      <c r="Z45" s="72"/>
      <c r="AA45" s="72"/>
    </row>
    <row r="46" ht="14.25" customHeight="1">
      <c r="A46" s="21" t="s">
        <v>56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6"/>
      <c r="M46" s="16"/>
      <c r="N46" s="16"/>
      <c r="O46" s="57"/>
      <c r="P46" s="57"/>
      <c r="Q46" s="57"/>
      <c r="R46" s="57"/>
      <c r="S46" s="57"/>
      <c r="T46" s="57"/>
      <c r="U46" s="71"/>
      <c r="V46" s="108"/>
      <c r="W46" s="72"/>
      <c r="X46" s="72"/>
      <c r="Y46" s="72"/>
      <c r="Z46" s="72"/>
      <c r="AA46" s="72"/>
    </row>
    <row r="47" ht="14.25" customHeight="1">
      <c r="A47" s="21" t="s">
        <v>57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6"/>
      <c r="M47" s="16"/>
      <c r="N47" s="16"/>
      <c r="O47" s="57"/>
      <c r="P47" s="57"/>
      <c r="Q47" s="57"/>
      <c r="R47" s="57"/>
      <c r="S47" s="57"/>
      <c r="T47" s="57"/>
      <c r="U47" s="71"/>
      <c r="V47" s="108"/>
      <c r="W47" s="72"/>
      <c r="X47" s="72"/>
      <c r="Y47" s="72"/>
      <c r="Z47" s="72"/>
      <c r="AA47" s="72"/>
    </row>
    <row r="48" ht="14.25" customHeight="1">
      <c r="A48" s="21" t="s">
        <v>58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6"/>
      <c r="M48" s="16"/>
      <c r="N48" s="16"/>
      <c r="O48" s="57"/>
      <c r="P48" s="57"/>
      <c r="Q48" s="57"/>
      <c r="R48" s="57"/>
      <c r="S48" s="57"/>
      <c r="T48" s="57"/>
      <c r="U48" s="71"/>
      <c r="V48" s="108"/>
      <c r="W48" s="72"/>
      <c r="X48" s="72"/>
      <c r="Y48" s="72"/>
      <c r="Z48" s="72"/>
      <c r="AA48" s="72"/>
    </row>
    <row r="49" ht="14.25" customHeight="1">
      <c r="A49" s="21" t="s">
        <v>59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6"/>
      <c r="M49" s="16"/>
      <c r="N49" s="16"/>
      <c r="O49" s="57"/>
      <c r="P49" s="57"/>
      <c r="Q49" s="57"/>
      <c r="R49" s="57"/>
      <c r="S49" s="57"/>
      <c r="T49" s="57"/>
      <c r="U49" s="71"/>
      <c r="V49" s="108"/>
      <c r="W49" s="72"/>
      <c r="X49" s="72"/>
      <c r="Y49" s="72"/>
      <c r="Z49" s="72"/>
      <c r="AA49" s="72"/>
    </row>
    <row r="50" ht="14.25" customHeight="1">
      <c r="A50" s="21" t="s">
        <v>60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6"/>
      <c r="M50" s="16"/>
      <c r="N50" s="16"/>
      <c r="O50" s="57"/>
      <c r="P50" s="57"/>
      <c r="Q50" s="57"/>
      <c r="R50" s="57"/>
      <c r="S50" s="57"/>
      <c r="T50" s="57"/>
      <c r="U50" s="71"/>
      <c r="V50" s="108"/>
      <c r="W50" s="72"/>
      <c r="X50" s="72"/>
      <c r="Y50" s="72"/>
      <c r="Z50" s="72"/>
      <c r="AA50" s="72"/>
    </row>
    <row r="51" ht="14.25" customHeight="1">
      <c r="A51" s="21" t="s">
        <v>61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6"/>
      <c r="M51" s="16"/>
      <c r="N51" s="16"/>
      <c r="O51" s="57"/>
      <c r="P51" s="57"/>
      <c r="Q51" s="57"/>
      <c r="R51" s="57"/>
      <c r="S51" s="57"/>
      <c r="T51" s="57"/>
      <c r="U51" s="71"/>
      <c r="V51" s="108"/>
      <c r="W51" s="72"/>
      <c r="X51" s="72"/>
      <c r="Y51" s="72"/>
      <c r="Z51" s="72"/>
      <c r="AA51" s="72"/>
    </row>
    <row r="52" ht="14.25" customHeight="1">
      <c r="A52" s="21" t="s">
        <v>78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16"/>
      <c r="M52" s="16"/>
      <c r="N52" s="16"/>
      <c r="O52" s="57"/>
      <c r="P52" s="57"/>
      <c r="Q52" s="57"/>
      <c r="R52" s="57"/>
      <c r="S52" s="57"/>
      <c r="T52" s="57"/>
      <c r="U52" s="71"/>
      <c r="V52" s="108"/>
      <c r="W52" s="72"/>
      <c r="X52" s="72"/>
      <c r="Y52" s="72"/>
      <c r="Z52" s="72"/>
      <c r="AA52" s="72"/>
    </row>
    <row r="53" ht="14.25" customHeight="1">
      <c r="A53" s="21" t="s">
        <v>62</v>
      </c>
      <c r="B53" s="99"/>
      <c r="C53" s="99"/>
      <c r="D53" s="21"/>
      <c r="E53" s="21"/>
      <c r="F53" s="21"/>
      <c r="G53" s="21"/>
      <c r="H53" s="21"/>
      <c r="I53" s="21"/>
      <c r="J53" s="21"/>
      <c r="K53" s="21"/>
      <c r="L53" s="16"/>
      <c r="M53" s="16"/>
      <c r="N53" s="16"/>
      <c r="O53" s="57"/>
      <c r="P53" s="57"/>
      <c r="Q53" s="57"/>
      <c r="R53" s="57"/>
      <c r="S53" s="57"/>
      <c r="T53" s="57"/>
      <c r="U53" s="71"/>
      <c r="V53" s="108"/>
      <c r="W53" s="72"/>
      <c r="X53" s="72"/>
      <c r="Y53" s="72"/>
      <c r="Z53" s="72"/>
      <c r="AA53" s="72"/>
    </row>
    <row r="54" ht="14.25" customHeight="1">
      <c r="A54" s="21" t="s">
        <v>63</v>
      </c>
      <c r="B54" s="99"/>
      <c r="C54" s="21"/>
      <c r="D54" s="21"/>
      <c r="E54" s="99"/>
      <c r="F54" s="21"/>
      <c r="G54" s="21"/>
      <c r="H54" s="99">
        <v>1.0</v>
      </c>
      <c r="I54" s="21"/>
      <c r="J54" s="21"/>
      <c r="K54" s="21"/>
      <c r="L54" s="16"/>
      <c r="M54" s="16"/>
      <c r="N54" s="16"/>
      <c r="O54" s="57"/>
      <c r="P54" s="57"/>
      <c r="Q54" s="57"/>
      <c r="R54" s="57"/>
      <c r="S54" s="57"/>
      <c r="T54" s="57"/>
      <c r="U54" s="71"/>
      <c r="V54" s="108"/>
      <c r="W54" s="72"/>
      <c r="X54" s="72"/>
      <c r="Y54" s="72"/>
      <c r="Z54" s="72"/>
      <c r="AA54" s="72"/>
    </row>
    <row r="55" ht="14.25" customHeight="1">
      <c r="A55" s="21" t="s">
        <v>64</v>
      </c>
      <c r="C55" s="21"/>
      <c r="D55" s="21"/>
      <c r="E55" s="21"/>
      <c r="F55" s="21"/>
      <c r="G55" s="21"/>
      <c r="H55" s="21"/>
      <c r="I55" s="21"/>
      <c r="J55" s="21"/>
      <c r="K55" s="21"/>
      <c r="L55" s="16"/>
      <c r="M55" s="16"/>
      <c r="N55" s="16"/>
      <c r="O55" s="57"/>
      <c r="P55" s="57"/>
      <c r="Q55" s="57"/>
      <c r="R55" s="57"/>
      <c r="S55" s="57"/>
      <c r="T55" s="57"/>
      <c r="U55" s="71"/>
      <c r="V55" s="108"/>
      <c r="W55" s="72"/>
      <c r="X55" s="72"/>
      <c r="Y55" s="72"/>
      <c r="Z55" s="72"/>
      <c r="AA55" s="72"/>
    </row>
    <row r="56" ht="14.25" customHeight="1">
      <c r="A56" s="21" t="s">
        <v>65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16"/>
      <c r="M56" s="16"/>
      <c r="N56" s="16"/>
      <c r="O56" s="57"/>
      <c r="P56" s="57"/>
      <c r="Q56" s="57"/>
      <c r="R56" s="57"/>
      <c r="S56" s="57"/>
      <c r="T56" s="57"/>
      <c r="U56" s="71"/>
      <c r="V56" s="108"/>
      <c r="W56" s="72"/>
      <c r="X56" s="72"/>
      <c r="Y56" s="72"/>
      <c r="Z56" s="72"/>
      <c r="AA56" s="72"/>
    </row>
    <row r="57" ht="14.25" customHeight="1">
      <c r="A57" s="21" t="s">
        <v>79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16"/>
      <c r="M57" s="16"/>
      <c r="N57" s="16"/>
      <c r="O57" s="57"/>
      <c r="P57" s="57"/>
      <c r="Q57" s="57"/>
      <c r="R57" s="57"/>
      <c r="S57" s="57"/>
      <c r="T57" s="57"/>
      <c r="U57" s="71"/>
      <c r="V57" s="108"/>
      <c r="W57" s="72"/>
      <c r="X57" s="72"/>
      <c r="Y57" s="72"/>
      <c r="Z57" s="72"/>
      <c r="AA57" s="72"/>
    </row>
    <row r="58" ht="14.25" customHeight="1">
      <c r="A58" s="21" t="s">
        <v>66</v>
      </c>
      <c r="B58" s="34"/>
      <c r="C58" s="21"/>
      <c r="D58" s="21"/>
      <c r="E58" s="21"/>
      <c r="F58" s="21"/>
      <c r="G58" s="21"/>
      <c r="H58" s="21"/>
      <c r="I58" s="21"/>
      <c r="J58" s="21"/>
      <c r="K58" s="21"/>
      <c r="L58" s="16"/>
      <c r="M58" s="16"/>
      <c r="N58" s="16"/>
      <c r="O58" s="57"/>
      <c r="P58" s="57"/>
      <c r="Q58" s="57"/>
      <c r="R58" s="57"/>
      <c r="S58" s="57"/>
      <c r="T58" s="57"/>
      <c r="U58" s="71"/>
      <c r="V58" s="108"/>
      <c r="W58" s="72"/>
      <c r="X58" s="72"/>
      <c r="Y58" s="72"/>
      <c r="Z58" s="72"/>
      <c r="AA58" s="72"/>
    </row>
    <row r="59" ht="14.25" customHeight="1">
      <c r="A59" s="21" t="s">
        <v>67</v>
      </c>
      <c r="B59" s="99">
        <v>1.0</v>
      </c>
      <c r="C59" s="21"/>
      <c r="D59" s="21"/>
      <c r="E59" s="99"/>
      <c r="F59" s="21"/>
      <c r="G59" s="21"/>
      <c r="H59" s="21"/>
      <c r="I59" s="21"/>
      <c r="J59" s="21"/>
      <c r="K59" s="21"/>
      <c r="L59" s="16"/>
      <c r="M59" s="16"/>
      <c r="N59" s="16"/>
      <c r="O59" s="57"/>
      <c r="P59" s="57"/>
      <c r="Q59" s="57"/>
      <c r="R59" s="57"/>
      <c r="S59" s="57"/>
      <c r="T59" s="57"/>
      <c r="U59" s="71"/>
      <c r="V59" s="109"/>
      <c r="W59" s="103"/>
      <c r="X59" s="72"/>
      <c r="Y59" s="72"/>
      <c r="Z59" s="72"/>
      <c r="AA59" s="72"/>
    </row>
    <row r="60" ht="14.25" customHeight="1">
      <c r="A60" s="21" t="s">
        <v>68</v>
      </c>
      <c r="B60" s="21"/>
      <c r="C60" s="21"/>
      <c r="D60" s="21"/>
      <c r="E60" s="99">
        <v>1.0</v>
      </c>
      <c r="F60" s="21"/>
      <c r="G60" s="21"/>
      <c r="H60" s="21"/>
      <c r="I60" s="21"/>
      <c r="J60" s="21"/>
      <c r="K60" s="21"/>
      <c r="L60" s="16"/>
      <c r="M60" s="16"/>
      <c r="N60" s="16"/>
      <c r="O60" s="57"/>
      <c r="P60" s="57"/>
      <c r="Q60" s="57"/>
      <c r="R60" s="57"/>
      <c r="S60" s="57"/>
      <c r="T60" s="57"/>
      <c r="U60" s="71"/>
      <c r="V60" s="108"/>
      <c r="W60" s="72"/>
      <c r="X60" s="72"/>
      <c r="Y60" s="72"/>
      <c r="Z60" s="72"/>
      <c r="AA60" s="72"/>
    </row>
    <row r="61" ht="14.25" customHeight="1">
      <c r="A61" s="21" t="s">
        <v>69</v>
      </c>
      <c r="B61" s="99">
        <v>1.0</v>
      </c>
      <c r="C61" s="21"/>
      <c r="D61" s="21"/>
      <c r="E61" s="99"/>
      <c r="F61" s="99"/>
      <c r="G61" s="99"/>
      <c r="H61" s="21"/>
      <c r="I61" s="21"/>
      <c r="J61" s="21"/>
      <c r="K61" s="99"/>
      <c r="L61" s="16"/>
      <c r="M61" s="16"/>
      <c r="N61" s="104"/>
      <c r="O61" s="101"/>
      <c r="P61" s="57"/>
      <c r="Q61" s="101"/>
      <c r="R61" s="101"/>
      <c r="S61" s="101"/>
      <c r="T61" s="101"/>
      <c r="U61" s="71"/>
      <c r="V61" s="109"/>
      <c r="W61" s="103"/>
      <c r="X61" s="72"/>
      <c r="Y61" s="72"/>
      <c r="Z61" s="72"/>
      <c r="AA61" s="72"/>
    </row>
    <row r="62" ht="14.25" customHeight="1">
      <c r="A62" s="21" t="s">
        <v>80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16"/>
      <c r="M62" s="16"/>
      <c r="N62" s="16"/>
      <c r="O62" s="57"/>
      <c r="P62" s="57"/>
      <c r="Q62" s="57"/>
      <c r="R62" s="57"/>
      <c r="S62" s="57"/>
      <c r="T62" s="57"/>
      <c r="U62" s="71"/>
      <c r="V62" s="108"/>
      <c r="W62" s="72"/>
      <c r="X62" s="72"/>
      <c r="Y62" s="72"/>
      <c r="Z62" s="72"/>
      <c r="AA62" s="72"/>
    </row>
    <row r="63" ht="14.25" customHeight="1">
      <c r="A63" s="4" t="s">
        <v>14</v>
      </c>
      <c r="B63" s="4">
        <f t="shared" ref="B63:P63" si="6">SUM(B36:B62)</f>
        <v>3</v>
      </c>
      <c r="C63" s="4">
        <f t="shared" si="6"/>
        <v>0</v>
      </c>
      <c r="D63" s="4">
        <f t="shared" si="6"/>
        <v>0</v>
      </c>
      <c r="E63" s="4">
        <f t="shared" si="6"/>
        <v>1</v>
      </c>
      <c r="F63" s="4">
        <f t="shared" si="6"/>
        <v>0</v>
      </c>
      <c r="G63" s="4">
        <f t="shared" si="6"/>
        <v>0</v>
      </c>
      <c r="H63" s="4">
        <f t="shared" si="6"/>
        <v>1</v>
      </c>
      <c r="I63" s="4">
        <f t="shared" si="6"/>
        <v>0</v>
      </c>
      <c r="J63" s="4">
        <f t="shared" si="6"/>
        <v>0</v>
      </c>
      <c r="K63" s="4">
        <f t="shared" si="6"/>
        <v>0</v>
      </c>
      <c r="L63" s="4">
        <f t="shared" si="6"/>
        <v>0</v>
      </c>
      <c r="M63" s="4">
        <f t="shared" si="6"/>
        <v>0</v>
      </c>
      <c r="N63" s="4">
        <f t="shared" si="6"/>
        <v>0</v>
      </c>
      <c r="O63" s="4">
        <f t="shared" si="6"/>
        <v>0</v>
      </c>
      <c r="P63" s="4">
        <f t="shared" si="6"/>
        <v>0</v>
      </c>
      <c r="Q63" s="4"/>
      <c r="R63" s="4"/>
      <c r="S63" s="4"/>
      <c r="T63" s="4">
        <f t="shared" ref="T63:U63" si="7">SUM(T36:T62)</f>
        <v>0</v>
      </c>
      <c r="U63" s="23">
        <f t="shared" si="7"/>
        <v>0</v>
      </c>
      <c r="V63" s="23"/>
      <c r="W63" s="23">
        <f t="shared" ref="W63:AA63" si="8">SUM(W36:W62)</f>
        <v>0</v>
      </c>
      <c r="X63" s="23">
        <f t="shared" si="8"/>
        <v>0</v>
      </c>
      <c r="Y63" s="23">
        <f t="shared" si="8"/>
        <v>0</v>
      </c>
      <c r="Z63" s="23">
        <f t="shared" si="8"/>
        <v>0</v>
      </c>
      <c r="AA63" s="23">
        <f t="shared" si="8"/>
        <v>0</v>
      </c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AB64" s="13">
        <f>SUM(B63:AA63)</f>
        <v>5</v>
      </c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mergeCells count="2">
    <mergeCell ref="A1:U1"/>
    <mergeCell ref="A35:AA35"/>
  </mergeCells>
  <printOptions/>
  <pageMargins bottom="0.787401575" footer="0.0" header="0.0" left="0.511811024" right="0.511811024" top="0.7874015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.86"/>
    <col customWidth="1" min="3" max="3" width="8.71"/>
    <col customWidth="1" min="4" max="4" width="11.43"/>
    <col customWidth="1" min="5" max="5" width="13.0"/>
    <col customWidth="1" min="6" max="6" width="8.71"/>
    <col customWidth="1" min="7" max="7" width="11.86"/>
    <col customWidth="1" min="8" max="8" width="8.71"/>
    <col customWidth="1" min="9" max="9" width="13.86"/>
    <col customWidth="1" min="10" max="10" width="10.14"/>
    <col customWidth="1" min="11" max="11" width="10.43"/>
    <col customWidth="1" min="12" max="12" width="8.71"/>
    <col customWidth="1" min="13" max="13" width="11.14"/>
    <col customWidth="1" min="14" max="14" width="15.57"/>
    <col customWidth="1" min="15" max="15" width="12.14"/>
    <col customWidth="1" min="16" max="16" width="13.71"/>
    <col customWidth="1" min="17" max="17" width="8.71"/>
    <col customWidth="1" min="18" max="18" width="12.86"/>
    <col customWidth="1" min="19" max="20" width="8.71"/>
  </cols>
  <sheetData>
    <row r="1" ht="14.25" customHeight="1">
      <c r="A1" s="10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15" t="s">
        <v>82</v>
      </c>
      <c r="B2" s="121" t="s">
        <v>161</v>
      </c>
      <c r="C2" s="122" t="s">
        <v>5</v>
      </c>
      <c r="D2" s="121" t="s">
        <v>8</v>
      </c>
      <c r="E2" s="124" t="s">
        <v>183</v>
      </c>
      <c r="F2" s="124" t="s">
        <v>184</v>
      </c>
      <c r="G2" s="121" t="s">
        <v>9</v>
      </c>
      <c r="H2" s="121" t="s">
        <v>179</v>
      </c>
      <c r="I2" s="124" t="s">
        <v>185</v>
      </c>
      <c r="J2" s="122" t="s">
        <v>100</v>
      </c>
      <c r="K2" s="208" t="s">
        <v>73</v>
      </c>
      <c r="L2" s="117" t="s">
        <v>14</v>
      </c>
      <c r="M2" s="118"/>
      <c r="N2" s="126" t="s">
        <v>190</v>
      </c>
    </row>
    <row r="3" ht="14.25" customHeight="1">
      <c r="A3" s="246" t="s">
        <v>228</v>
      </c>
      <c r="B3" s="142"/>
      <c r="C3" s="142"/>
      <c r="D3" s="142"/>
      <c r="E3" s="142"/>
      <c r="F3" s="144"/>
      <c r="G3" s="142"/>
      <c r="H3" s="146"/>
      <c r="I3" s="210"/>
      <c r="J3" s="211"/>
      <c r="K3" s="211"/>
      <c r="L3" s="211">
        <f t="shared" ref="L3:L22" si="1">SUM(B3:K3)</f>
        <v>0</v>
      </c>
      <c r="M3" s="10">
        <f t="shared" ref="M3:M23" si="2">L3/$L$23</f>
        <v>0</v>
      </c>
      <c r="N3" s="38"/>
      <c r="O3" s="185" t="s">
        <v>116</v>
      </c>
      <c r="P3" s="186">
        <f>SUM(B23+C23+D23+G23+H23+I23+J23+K23)</f>
        <v>173</v>
      </c>
    </row>
    <row r="4" ht="16.5" customHeight="1">
      <c r="A4" s="247" t="s">
        <v>229</v>
      </c>
      <c r="B4" s="151"/>
      <c r="C4" s="151"/>
      <c r="D4" s="151"/>
      <c r="E4" s="151"/>
      <c r="F4" s="154"/>
      <c r="G4" s="151"/>
      <c r="H4" s="151"/>
      <c r="I4" s="151"/>
      <c r="J4" s="151"/>
      <c r="K4" s="152"/>
      <c r="L4" s="213">
        <f t="shared" si="1"/>
        <v>0</v>
      </c>
      <c r="M4" s="10">
        <f t="shared" si="2"/>
        <v>0</v>
      </c>
      <c r="N4" s="127"/>
      <c r="O4" s="187" t="s">
        <v>200</v>
      </c>
      <c r="P4" s="188">
        <f>SUM(E23)</f>
        <v>42</v>
      </c>
    </row>
    <row r="5" ht="18.75" customHeight="1">
      <c r="A5" s="248" t="s">
        <v>230</v>
      </c>
      <c r="B5" s="96"/>
      <c r="C5" s="8"/>
      <c r="D5" s="96"/>
      <c r="E5" s="8"/>
      <c r="F5" s="57"/>
      <c r="G5" s="96"/>
      <c r="H5" s="96"/>
      <c r="I5" s="96"/>
      <c r="J5" s="96"/>
      <c r="K5" s="96"/>
      <c r="L5" s="249">
        <f t="shared" si="1"/>
        <v>0</v>
      </c>
      <c r="M5" s="10">
        <f t="shared" si="2"/>
        <v>0</v>
      </c>
      <c r="N5" s="177"/>
      <c r="O5" s="189" t="s">
        <v>40</v>
      </c>
      <c r="P5" s="188">
        <f>F23</f>
        <v>42</v>
      </c>
      <c r="Q5" s="180"/>
      <c r="R5" s="180"/>
      <c r="S5" s="180"/>
      <c r="T5" s="180"/>
    </row>
    <row r="6" ht="16.5" customHeight="1">
      <c r="A6" s="214" t="s">
        <v>231</v>
      </c>
      <c r="B6" s="221">
        <v>17.0</v>
      </c>
      <c r="C6" s="250"/>
      <c r="D6" s="221">
        <v>1.0</v>
      </c>
      <c r="E6" s="250"/>
      <c r="F6" s="250"/>
      <c r="G6" s="250"/>
      <c r="H6" s="221"/>
      <c r="I6" s="221"/>
      <c r="J6" s="250"/>
      <c r="K6" s="250"/>
      <c r="L6" s="211">
        <f t="shared" si="1"/>
        <v>18</v>
      </c>
      <c r="M6" s="10">
        <f t="shared" si="2"/>
        <v>0.07003891051</v>
      </c>
      <c r="N6" s="127">
        <v>2.0</v>
      </c>
      <c r="P6" s="58">
        <f>SUM(P3:P5)</f>
        <v>257</v>
      </c>
    </row>
    <row r="7" ht="18.75" customHeight="1">
      <c r="A7" s="215" t="s">
        <v>209</v>
      </c>
      <c r="B7" s="131"/>
      <c r="C7" s="132"/>
      <c r="D7" s="131">
        <v>14.0</v>
      </c>
      <c r="E7" s="131">
        <v>2.0</v>
      </c>
      <c r="F7" s="251"/>
      <c r="G7" s="131"/>
      <c r="H7" s="131"/>
      <c r="I7" s="131"/>
      <c r="J7" s="131"/>
      <c r="K7" s="131"/>
      <c r="L7" s="252">
        <f t="shared" si="1"/>
        <v>16</v>
      </c>
      <c r="M7" s="10">
        <f t="shared" si="2"/>
        <v>0.06225680934</v>
      </c>
      <c r="N7" s="127"/>
    </row>
    <row r="8" ht="18.75" customHeight="1">
      <c r="A8" s="218" t="s">
        <v>232</v>
      </c>
      <c r="B8" s="131">
        <v>15.0</v>
      </c>
      <c r="C8" s="132"/>
      <c r="D8" s="131">
        <v>3.0</v>
      </c>
      <c r="E8" s="132"/>
      <c r="F8" s="251"/>
      <c r="G8" s="131"/>
      <c r="H8" s="131"/>
      <c r="I8" s="131"/>
      <c r="J8" s="131"/>
      <c r="K8" s="131"/>
      <c r="L8" s="252">
        <f t="shared" si="1"/>
        <v>18</v>
      </c>
      <c r="M8" s="10">
        <f t="shared" si="2"/>
        <v>0.07003891051</v>
      </c>
      <c r="N8" s="127">
        <v>3.0</v>
      </c>
    </row>
    <row r="9" ht="18.75" customHeight="1">
      <c r="A9" s="253" t="s">
        <v>233</v>
      </c>
      <c r="B9" s="96"/>
      <c r="C9" s="96"/>
      <c r="D9" s="96">
        <v>1.0</v>
      </c>
      <c r="E9" s="96">
        <v>1.0</v>
      </c>
      <c r="F9" s="101">
        <v>21.0</v>
      </c>
      <c r="G9" s="96"/>
      <c r="H9" s="96"/>
      <c r="I9" s="96"/>
      <c r="J9" s="96"/>
      <c r="K9" s="96"/>
      <c r="L9" s="249">
        <f t="shared" si="1"/>
        <v>23</v>
      </c>
      <c r="M9" s="10">
        <f t="shared" si="2"/>
        <v>0.08949416342</v>
      </c>
      <c r="N9" s="127"/>
      <c r="P9" s="226"/>
    </row>
    <row r="10" ht="18.75" customHeight="1">
      <c r="A10" s="227" t="s">
        <v>234</v>
      </c>
      <c r="B10" s="96">
        <v>9.0</v>
      </c>
      <c r="C10" s="96">
        <v>1.0</v>
      </c>
      <c r="D10" s="96">
        <v>1.0</v>
      </c>
      <c r="E10" s="8"/>
      <c r="F10" s="101"/>
      <c r="G10" s="96"/>
      <c r="H10" s="96"/>
      <c r="I10" s="96"/>
      <c r="J10" s="96"/>
      <c r="K10" s="96"/>
      <c r="L10" s="249">
        <f t="shared" si="1"/>
        <v>11</v>
      </c>
      <c r="M10" s="10">
        <f t="shared" si="2"/>
        <v>0.04280155642</v>
      </c>
      <c r="N10" s="127">
        <v>2.0</v>
      </c>
      <c r="P10" s="226"/>
    </row>
    <row r="11" ht="18.75" customHeight="1">
      <c r="A11" s="254" t="s">
        <v>235</v>
      </c>
      <c r="B11" s="250"/>
      <c r="C11" s="250"/>
      <c r="D11" s="221"/>
      <c r="E11" s="221">
        <v>4.0</v>
      </c>
      <c r="F11" s="250"/>
      <c r="G11" s="250"/>
      <c r="H11" s="221"/>
      <c r="I11" s="221"/>
      <c r="J11" s="250"/>
      <c r="K11" s="250"/>
      <c r="L11" s="211">
        <f t="shared" si="1"/>
        <v>4</v>
      </c>
      <c r="M11" s="10">
        <f t="shared" si="2"/>
        <v>0.01556420233</v>
      </c>
      <c r="N11" s="127"/>
      <c r="P11" s="226"/>
    </row>
    <row r="12" ht="18.75" customHeight="1">
      <c r="A12" s="229" t="s">
        <v>236</v>
      </c>
      <c r="B12" s="96"/>
      <c r="C12" s="96">
        <v>1.0</v>
      </c>
      <c r="D12" s="96"/>
      <c r="E12" s="8"/>
      <c r="F12" s="57"/>
      <c r="G12" s="96"/>
      <c r="H12" s="96"/>
      <c r="I12" s="96"/>
      <c r="J12" s="96"/>
      <c r="K12" s="96"/>
      <c r="L12" s="249">
        <f t="shared" si="1"/>
        <v>1</v>
      </c>
      <c r="M12" s="10">
        <f t="shared" si="2"/>
        <v>0.003891050584</v>
      </c>
      <c r="N12" s="127">
        <v>3.0</v>
      </c>
      <c r="P12" s="226"/>
    </row>
    <row r="13" ht="18.75" customHeight="1">
      <c r="A13" s="255" t="s">
        <v>237</v>
      </c>
      <c r="B13" s="250"/>
      <c r="C13" s="250"/>
      <c r="D13" s="221">
        <v>13.0</v>
      </c>
      <c r="E13" s="221">
        <v>2.0</v>
      </c>
      <c r="F13" s="250"/>
      <c r="G13" s="250"/>
      <c r="H13" s="221"/>
      <c r="I13" s="221"/>
      <c r="J13" s="250"/>
      <c r="K13" s="250"/>
      <c r="L13" s="211">
        <f t="shared" si="1"/>
        <v>15</v>
      </c>
      <c r="M13" s="10">
        <f t="shared" si="2"/>
        <v>0.05836575875</v>
      </c>
      <c r="N13" s="127"/>
      <c r="P13" s="226"/>
    </row>
    <row r="14" ht="18.75" customHeight="1">
      <c r="A14" s="256" t="s">
        <v>238</v>
      </c>
      <c r="B14" s="96">
        <v>10.0</v>
      </c>
      <c r="C14" s="8"/>
      <c r="D14" s="96">
        <v>2.0</v>
      </c>
      <c r="E14" s="96"/>
      <c r="F14" s="57"/>
      <c r="G14" s="96"/>
      <c r="H14" s="96"/>
      <c r="I14" s="96"/>
      <c r="J14" s="96"/>
      <c r="K14" s="96"/>
      <c r="L14" s="249">
        <f t="shared" si="1"/>
        <v>12</v>
      </c>
      <c r="M14" s="10">
        <f t="shared" si="2"/>
        <v>0.046692607</v>
      </c>
      <c r="N14" s="127"/>
      <c r="P14" s="226"/>
      <c r="R14" s="102" t="s">
        <v>239</v>
      </c>
    </row>
    <row r="15" ht="18.75" customHeight="1">
      <c r="A15" s="257" t="s">
        <v>240</v>
      </c>
      <c r="B15" s="131"/>
      <c r="C15" s="132"/>
      <c r="D15" s="131">
        <v>3.0</v>
      </c>
      <c r="E15" s="131">
        <v>28.0</v>
      </c>
      <c r="F15" s="251"/>
      <c r="G15" s="131"/>
      <c r="H15" s="131"/>
      <c r="I15" s="131"/>
      <c r="J15" s="131"/>
      <c r="K15" s="131"/>
      <c r="L15" s="252">
        <f t="shared" si="1"/>
        <v>31</v>
      </c>
      <c r="M15" s="10">
        <f t="shared" si="2"/>
        <v>0.1206225681</v>
      </c>
      <c r="N15" s="127">
        <v>6.0</v>
      </c>
      <c r="P15" s="233"/>
    </row>
    <row r="16" ht="18.75" customHeight="1">
      <c r="A16" s="232" t="s">
        <v>241</v>
      </c>
      <c r="B16" s="96"/>
      <c r="C16" s="8"/>
      <c r="D16" s="96">
        <v>1.0</v>
      </c>
      <c r="E16" s="96"/>
      <c r="F16" s="101">
        <v>21.0</v>
      </c>
      <c r="G16" s="96"/>
      <c r="H16" s="96"/>
      <c r="I16" s="96"/>
      <c r="J16" s="96"/>
      <c r="K16" s="96"/>
      <c r="L16" s="249">
        <f t="shared" si="1"/>
        <v>22</v>
      </c>
      <c r="M16" s="10">
        <f t="shared" si="2"/>
        <v>0.08560311284</v>
      </c>
      <c r="N16" s="127">
        <v>3.0</v>
      </c>
      <c r="P16" s="235"/>
    </row>
    <row r="17" ht="18.75" customHeight="1">
      <c r="A17" s="236" t="s">
        <v>242</v>
      </c>
      <c r="B17" s="8"/>
      <c r="C17" s="8"/>
      <c r="D17" s="96">
        <v>10.0</v>
      </c>
      <c r="E17" s="96">
        <v>4.0</v>
      </c>
      <c r="F17" s="101"/>
      <c r="G17" s="96"/>
      <c r="H17" s="96"/>
      <c r="I17" s="96"/>
      <c r="J17" s="96"/>
      <c r="K17" s="96"/>
      <c r="L17" s="249">
        <f t="shared" si="1"/>
        <v>14</v>
      </c>
      <c r="M17" s="10">
        <f t="shared" si="2"/>
        <v>0.05447470817</v>
      </c>
      <c r="N17" s="127">
        <v>4.0</v>
      </c>
      <c r="P17" s="235"/>
    </row>
    <row r="18" ht="18.75" customHeight="1">
      <c r="A18" s="258" t="s">
        <v>227</v>
      </c>
      <c r="B18" s="146">
        <v>7.0</v>
      </c>
      <c r="C18" s="142"/>
      <c r="D18" s="146">
        <v>3.0</v>
      </c>
      <c r="E18" s="142"/>
      <c r="F18" s="228"/>
      <c r="G18" s="146"/>
      <c r="H18" s="146"/>
      <c r="I18" s="146"/>
      <c r="J18" s="146"/>
      <c r="K18" s="146"/>
      <c r="L18" s="211">
        <f t="shared" si="1"/>
        <v>10</v>
      </c>
      <c r="M18" s="10">
        <f t="shared" si="2"/>
        <v>0.03891050584</v>
      </c>
      <c r="N18" s="127">
        <v>2.0</v>
      </c>
      <c r="P18" s="235"/>
    </row>
    <row r="19" ht="18.75" customHeight="1">
      <c r="A19" s="237" t="s">
        <v>243</v>
      </c>
      <c r="B19" s="131">
        <v>6.0</v>
      </c>
      <c r="C19" s="132"/>
      <c r="D19" s="131"/>
      <c r="E19" s="132"/>
      <c r="F19" s="134"/>
      <c r="G19" s="131"/>
      <c r="H19" s="131">
        <v>7.0</v>
      </c>
      <c r="I19" s="131"/>
      <c r="J19" s="131"/>
      <c r="K19" s="131"/>
      <c r="L19" s="252">
        <f t="shared" si="1"/>
        <v>13</v>
      </c>
      <c r="M19" s="10">
        <f t="shared" si="2"/>
        <v>0.05058365759</v>
      </c>
      <c r="N19" s="127">
        <v>7.0</v>
      </c>
      <c r="P19" s="235"/>
    </row>
    <row r="20" ht="18.75" customHeight="1">
      <c r="A20" s="238" t="s">
        <v>244</v>
      </c>
      <c r="B20" s="131">
        <v>6.0</v>
      </c>
      <c r="C20" s="132"/>
      <c r="D20" s="131">
        <v>1.0</v>
      </c>
      <c r="E20" s="132"/>
      <c r="F20" s="134"/>
      <c r="G20" s="131"/>
      <c r="H20" s="131">
        <v>9.0</v>
      </c>
      <c r="I20" s="131"/>
      <c r="J20" s="131"/>
      <c r="K20" s="131"/>
      <c r="L20" s="252">
        <f t="shared" si="1"/>
        <v>16</v>
      </c>
      <c r="M20" s="10">
        <f t="shared" si="2"/>
        <v>0.06225680934</v>
      </c>
      <c r="N20" s="239">
        <v>10.0</v>
      </c>
      <c r="P20" s="226"/>
    </row>
    <row r="21" ht="18.75" customHeight="1">
      <c r="A21" s="240" t="s">
        <v>245</v>
      </c>
      <c r="B21" s="146">
        <v>11.0</v>
      </c>
      <c r="C21" s="142"/>
      <c r="D21" s="146">
        <v>6.0</v>
      </c>
      <c r="E21" s="146">
        <v>1.0</v>
      </c>
      <c r="F21" s="146"/>
      <c r="G21" s="146"/>
      <c r="H21" s="146"/>
      <c r="I21" s="146"/>
      <c r="J21" s="146"/>
      <c r="K21" s="146"/>
      <c r="L21" s="211">
        <f t="shared" si="1"/>
        <v>18</v>
      </c>
      <c r="M21" s="10">
        <f t="shared" si="2"/>
        <v>0.07003891051</v>
      </c>
      <c r="N21" s="239">
        <v>2.0</v>
      </c>
      <c r="P21" s="233"/>
    </row>
    <row r="22" ht="18.75" customHeight="1">
      <c r="A22" s="242" t="s">
        <v>246</v>
      </c>
      <c r="B22" s="146">
        <v>9.0</v>
      </c>
      <c r="C22" s="142"/>
      <c r="D22" s="146">
        <v>2.0</v>
      </c>
      <c r="E22" s="142"/>
      <c r="F22" s="146"/>
      <c r="G22" s="146">
        <v>1.0</v>
      </c>
      <c r="H22" s="146">
        <v>3.0</v>
      </c>
      <c r="I22" s="146"/>
      <c r="J22" s="146"/>
      <c r="K22" s="146"/>
      <c r="L22" s="211">
        <f t="shared" si="1"/>
        <v>15</v>
      </c>
      <c r="M22" s="10">
        <f t="shared" si="2"/>
        <v>0.05836575875</v>
      </c>
      <c r="N22" s="239">
        <v>4.0</v>
      </c>
      <c r="P22" s="226"/>
    </row>
    <row r="23" ht="14.25" customHeight="1">
      <c r="A23" s="4" t="s">
        <v>34</v>
      </c>
      <c r="B23" s="243">
        <f t="shared" ref="B23:L23" si="3">SUM(B3:B22)</f>
        <v>90</v>
      </c>
      <c r="C23" s="243">
        <f t="shared" si="3"/>
        <v>2</v>
      </c>
      <c r="D23" s="243">
        <f t="shared" si="3"/>
        <v>61</v>
      </c>
      <c r="E23" s="243">
        <f t="shared" si="3"/>
        <v>42</v>
      </c>
      <c r="F23" s="243">
        <f t="shared" si="3"/>
        <v>42</v>
      </c>
      <c r="G23" s="243">
        <f t="shared" si="3"/>
        <v>1</v>
      </c>
      <c r="H23" s="243">
        <f t="shared" si="3"/>
        <v>19</v>
      </c>
      <c r="I23" s="243">
        <f t="shared" si="3"/>
        <v>0</v>
      </c>
      <c r="J23" s="243">
        <f t="shared" si="3"/>
        <v>0</v>
      </c>
      <c r="K23" s="243">
        <f t="shared" si="3"/>
        <v>0</v>
      </c>
      <c r="L23" s="243">
        <f t="shared" si="3"/>
        <v>257</v>
      </c>
      <c r="M23" s="6">
        <f t="shared" si="2"/>
        <v>1</v>
      </c>
      <c r="P23" s="244"/>
    </row>
    <row r="24" ht="14.25" customHeight="1"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P24" s="244"/>
    </row>
    <row r="25" ht="14.25" customHeight="1"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P25" s="244"/>
    </row>
    <row r="26" ht="14.25" customHeight="1">
      <c r="B26" s="259"/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P26" s="226"/>
    </row>
    <row r="27" ht="14.25" customHeight="1"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P27" s="233"/>
    </row>
    <row r="28" ht="14.25" customHeight="1">
      <c r="B28" s="259"/>
      <c r="C28" s="259"/>
      <c r="D28" s="259"/>
      <c r="E28" s="259"/>
      <c r="F28" s="259"/>
      <c r="G28" s="259"/>
      <c r="H28" s="259"/>
      <c r="I28" s="259"/>
      <c r="J28" s="259"/>
      <c r="K28" s="259"/>
      <c r="L28" s="259"/>
    </row>
    <row r="29" ht="14.25" customHeight="1"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</row>
    <row r="30" ht="14.25" customHeight="1">
      <c r="A30" s="13"/>
      <c r="B30" s="13"/>
      <c r="C30" s="13"/>
      <c r="D30" s="13"/>
      <c r="E30" s="13"/>
      <c r="F30" s="13"/>
      <c r="G30" s="13"/>
      <c r="H30" s="259"/>
      <c r="I30" s="259"/>
      <c r="J30" s="259"/>
      <c r="K30" s="259"/>
      <c r="L30" s="259"/>
    </row>
    <row r="31" ht="14.25" customHeight="1">
      <c r="A31" s="4" t="s">
        <v>35</v>
      </c>
      <c r="B31" s="4" t="s">
        <v>38</v>
      </c>
      <c r="C31" s="4" t="s">
        <v>39</v>
      </c>
      <c r="D31" s="15" t="s">
        <v>43</v>
      </c>
      <c r="E31" s="15" t="s">
        <v>46</v>
      </c>
      <c r="F31" s="15" t="s">
        <v>145</v>
      </c>
      <c r="G31" s="15" t="s">
        <v>146</v>
      </c>
      <c r="H31" s="66" t="s">
        <v>149</v>
      </c>
      <c r="I31" s="66"/>
      <c r="J31" s="66"/>
      <c r="K31" s="66"/>
      <c r="L31" s="66" t="s">
        <v>150</v>
      </c>
      <c r="M31" s="70" t="s">
        <v>152</v>
      </c>
      <c r="N31" s="66" t="s">
        <v>153</v>
      </c>
      <c r="O31" s="66" t="s">
        <v>157</v>
      </c>
      <c r="P31" s="66" t="s">
        <v>164</v>
      </c>
      <c r="Q31" s="66" t="s">
        <v>166</v>
      </c>
      <c r="R31" s="66" t="s">
        <v>173</v>
      </c>
      <c r="S31" s="66"/>
    </row>
    <row r="32" ht="14.25" customHeight="1">
      <c r="A32" s="16" t="s">
        <v>14</v>
      </c>
      <c r="B32" s="17">
        <f t="shared" ref="B32:H32" si="4">B61</f>
        <v>3</v>
      </c>
      <c r="C32" s="17">
        <f t="shared" si="4"/>
        <v>0</v>
      </c>
      <c r="D32" s="25">
        <f t="shared" si="4"/>
        <v>0</v>
      </c>
      <c r="E32" s="25">
        <f t="shared" si="4"/>
        <v>0</v>
      </c>
      <c r="F32" s="17">
        <f t="shared" si="4"/>
        <v>0</v>
      </c>
      <c r="G32" s="17">
        <f t="shared" si="4"/>
        <v>0</v>
      </c>
      <c r="H32" s="17">
        <f t="shared" si="4"/>
        <v>0</v>
      </c>
      <c r="I32" s="17"/>
      <c r="J32" s="17"/>
      <c r="K32" s="17"/>
      <c r="L32" s="17">
        <f t="shared" ref="L32:S32" si="5">L61</f>
        <v>0</v>
      </c>
      <c r="M32" s="17">
        <f t="shared" si="5"/>
        <v>0</v>
      </c>
      <c r="N32" s="17" t="str">
        <f t="shared" si="5"/>
        <v/>
      </c>
      <c r="O32" s="17">
        <f t="shared" si="5"/>
        <v>0</v>
      </c>
      <c r="P32" s="17">
        <f t="shared" si="5"/>
        <v>0</v>
      </c>
      <c r="Q32" s="17">
        <f t="shared" si="5"/>
        <v>0</v>
      </c>
      <c r="R32" s="17">
        <f t="shared" si="5"/>
        <v>0</v>
      </c>
      <c r="S32" s="17">
        <f t="shared" si="5"/>
        <v>0</v>
      </c>
    </row>
    <row r="33" ht="14.25" customHeight="1">
      <c r="A33" s="18" t="s">
        <v>48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84"/>
    </row>
    <row r="34" ht="14.25" customHeight="1">
      <c r="A34" s="21" t="s">
        <v>75</v>
      </c>
      <c r="B34" s="21"/>
      <c r="C34" s="21"/>
      <c r="D34" s="21"/>
      <c r="E34" s="21"/>
      <c r="F34" s="16"/>
      <c r="G34" s="16"/>
      <c r="H34" s="57"/>
      <c r="I34" s="57"/>
      <c r="J34" s="57"/>
      <c r="K34" s="57"/>
      <c r="L34" s="57"/>
      <c r="M34" s="71"/>
      <c r="N34" s="108"/>
      <c r="O34" s="72"/>
      <c r="P34" s="72"/>
      <c r="Q34" s="72"/>
      <c r="R34" s="72"/>
      <c r="S34" s="72"/>
    </row>
    <row r="35" ht="14.25" customHeight="1">
      <c r="A35" s="21" t="s">
        <v>49</v>
      </c>
      <c r="B35" s="21"/>
      <c r="C35" s="21"/>
      <c r="D35" s="21"/>
      <c r="E35" s="21"/>
      <c r="F35" s="16"/>
      <c r="G35" s="16"/>
      <c r="H35" s="57"/>
      <c r="I35" s="57"/>
      <c r="J35" s="57"/>
      <c r="K35" s="57"/>
      <c r="L35" s="57"/>
      <c r="M35" s="71"/>
      <c r="N35" s="108"/>
      <c r="O35" s="72"/>
      <c r="P35" s="72"/>
      <c r="Q35" s="72"/>
      <c r="R35" s="72"/>
      <c r="S35" s="72"/>
    </row>
    <row r="36" ht="14.25" customHeight="1">
      <c r="A36" s="21" t="s">
        <v>76</v>
      </c>
      <c r="B36" s="21"/>
      <c r="C36" s="21"/>
      <c r="D36" s="21"/>
      <c r="E36" s="21"/>
      <c r="F36" s="16"/>
      <c r="G36" s="16"/>
      <c r="H36" s="57"/>
      <c r="I36" s="57"/>
      <c r="J36" s="57"/>
      <c r="K36" s="57"/>
      <c r="L36" s="57"/>
      <c r="M36" s="71"/>
      <c r="N36" s="108"/>
      <c r="O36" s="72"/>
      <c r="P36" s="72"/>
      <c r="Q36" s="72"/>
      <c r="R36" s="72"/>
      <c r="S36" s="72"/>
    </row>
    <row r="37" ht="14.25" customHeight="1">
      <c r="A37" s="21" t="s">
        <v>77</v>
      </c>
      <c r="B37" s="21"/>
      <c r="C37" s="21"/>
      <c r="D37" s="21"/>
      <c r="E37" s="21"/>
      <c r="F37" s="16"/>
      <c r="G37" s="16"/>
      <c r="H37" s="57"/>
      <c r="I37" s="57"/>
      <c r="J37" s="57"/>
      <c r="K37" s="57"/>
      <c r="L37" s="57"/>
      <c r="M37" s="71"/>
      <c r="N37" s="108"/>
      <c r="O37" s="72"/>
      <c r="P37" s="72"/>
      <c r="Q37" s="72"/>
      <c r="R37" s="72"/>
      <c r="S37" s="72"/>
    </row>
    <row r="38" ht="14.25" customHeight="1">
      <c r="A38" s="21" t="s">
        <v>50</v>
      </c>
      <c r="B38" s="21"/>
      <c r="C38" s="21"/>
      <c r="D38" s="21"/>
      <c r="E38" s="21"/>
      <c r="F38" s="16"/>
      <c r="G38" s="16"/>
      <c r="H38" s="57"/>
      <c r="I38" s="57"/>
      <c r="J38" s="57"/>
      <c r="K38" s="57"/>
      <c r="L38" s="57"/>
      <c r="M38" s="71"/>
      <c r="N38" s="108"/>
      <c r="O38" s="72"/>
      <c r="P38" s="72"/>
      <c r="Q38" s="72"/>
      <c r="R38" s="72"/>
      <c r="S38" s="72"/>
    </row>
    <row r="39" ht="14.25" customHeight="1">
      <c r="A39" s="21" t="s">
        <v>51</v>
      </c>
      <c r="B39" s="99"/>
      <c r="C39" s="99"/>
      <c r="D39" s="21"/>
      <c r="E39" s="21"/>
      <c r="F39" s="16"/>
      <c r="G39" s="16"/>
      <c r="H39" s="57"/>
      <c r="I39" s="57"/>
      <c r="J39" s="57"/>
      <c r="K39" s="57"/>
      <c r="L39" s="57"/>
      <c r="M39" s="71"/>
      <c r="N39" s="108"/>
      <c r="O39" s="72"/>
      <c r="P39" s="72"/>
      <c r="Q39" s="72"/>
      <c r="R39" s="72"/>
      <c r="S39" s="72"/>
    </row>
    <row r="40" ht="14.25" customHeight="1">
      <c r="A40" s="21" t="s">
        <v>52</v>
      </c>
      <c r="B40" s="21"/>
      <c r="C40" s="21"/>
      <c r="D40" s="21"/>
      <c r="E40" s="21"/>
      <c r="F40" s="16"/>
      <c r="G40" s="16"/>
      <c r="H40" s="57"/>
      <c r="I40" s="57"/>
      <c r="J40" s="57"/>
      <c r="K40" s="57"/>
      <c r="L40" s="57"/>
      <c r="M40" s="71"/>
      <c r="N40" s="108"/>
      <c r="O40" s="72"/>
      <c r="P40" s="72"/>
      <c r="Q40" s="72"/>
      <c r="R40" s="72"/>
      <c r="S40" s="72"/>
    </row>
    <row r="41" ht="14.25" customHeight="1">
      <c r="A41" s="21" t="s">
        <v>53</v>
      </c>
      <c r="B41" s="21"/>
      <c r="C41" s="21"/>
      <c r="D41" s="21"/>
      <c r="E41" s="21"/>
      <c r="F41" s="16"/>
      <c r="G41" s="16"/>
      <c r="H41" s="57"/>
      <c r="I41" s="57"/>
      <c r="J41" s="57"/>
      <c r="K41" s="57"/>
      <c r="L41" s="57"/>
      <c r="M41" s="71"/>
      <c r="N41" s="108"/>
      <c r="O41" s="72"/>
      <c r="P41" s="72"/>
      <c r="Q41" s="72"/>
      <c r="R41" s="72"/>
      <c r="S41" s="72"/>
    </row>
    <row r="42" ht="14.25" customHeight="1">
      <c r="A42" s="21" t="s">
        <v>54</v>
      </c>
      <c r="B42" s="99">
        <v>1.0</v>
      </c>
      <c r="C42" s="21"/>
      <c r="D42" s="21"/>
      <c r="E42" s="21"/>
      <c r="F42" s="16"/>
      <c r="G42" s="16"/>
      <c r="H42" s="57"/>
      <c r="I42" s="57"/>
      <c r="J42" s="57"/>
      <c r="K42" s="57"/>
      <c r="L42" s="57"/>
      <c r="M42" s="71"/>
      <c r="N42" s="108"/>
      <c r="O42" s="72"/>
      <c r="P42" s="72"/>
      <c r="Q42" s="72"/>
      <c r="R42" s="72"/>
      <c r="S42" s="72"/>
    </row>
    <row r="43" ht="14.25" customHeight="1">
      <c r="A43" s="21" t="s">
        <v>55</v>
      </c>
      <c r="B43" s="21"/>
      <c r="C43" s="21"/>
      <c r="D43" s="21"/>
      <c r="E43" s="21"/>
      <c r="F43" s="16"/>
      <c r="G43" s="16"/>
      <c r="H43" s="57"/>
      <c r="I43" s="57"/>
      <c r="J43" s="57"/>
      <c r="K43" s="57"/>
      <c r="L43" s="57"/>
      <c r="M43" s="71"/>
      <c r="N43" s="108"/>
      <c r="O43" s="72"/>
      <c r="P43" s="72"/>
      <c r="Q43" s="72"/>
      <c r="R43" s="72"/>
      <c r="S43" s="72"/>
    </row>
    <row r="44" ht="14.25" customHeight="1">
      <c r="A44" s="21" t="s">
        <v>56</v>
      </c>
      <c r="B44" s="21"/>
      <c r="C44" s="21"/>
      <c r="D44" s="21"/>
      <c r="E44" s="21"/>
      <c r="F44" s="16"/>
      <c r="G44" s="16"/>
      <c r="H44" s="57"/>
      <c r="I44" s="57"/>
      <c r="J44" s="57"/>
      <c r="K44" s="57"/>
      <c r="L44" s="57"/>
      <c r="M44" s="71"/>
      <c r="N44" s="108"/>
      <c r="O44" s="72"/>
      <c r="P44" s="72"/>
      <c r="Q44" s="72"/>
      <c r="R44" s="72"/>
      <c r="S44" s="72"/>
    </row>
    <row r="45" ht="14.25" customHeight="1">
      <c r="A45" s="21" t="s">
        <v>57</v>
      </c>
      <c r="B45" s="21"/>
      <c r="C45" s="21"/>
      <c r="D45" s="21"/>
      <c r="E45" s="21"/>
      <c r="F45" s="16"/>
      <c r="G45" s="16"/>
      <c r="H45" s="57"/>
      <c r="I45" s="57"/>
      <c r="J45" s="57"/>
      <c r="K45" s="57"/>
      <c r="L45" s="57"/>
      <c r="M45" s="71"/>
      <c r="N45" s="108"/>
      <c r="O45" s="72"/>
      <c r="P45" s="72"/>
      <c r="Q45" s="72"/>
      <c r="R45" s="72"/>
      <c r="S45" s="72"/>
    </row>
    <row r="46" ht="14.25" customHeight="1">
      <c r="A46" s="21" t="s">
        <v>58</v>
      </c>
      <c r="B46" s="21"/>
      <c r="C46" s="21"/>
      <c r="D46" s="21"/>
      <c r="E46" s="21"/>
      <c r="F46" s="16"/>
      <c r="G46" s="16"/>
      <c r="H46" s="57"/>
      <c r="I46" s="57"/>
      <c r="J46" s="57"/>
      <c r="K46" s="57"/>
      <c r="L46" s="57"/>
      <c r="M46" s="71"/>
      <c r="N46" s="108"/>
      <c r="O46" s="72"/>
      <c r="P46" s="72"/>
      <c r="Q46" s="72"/>
      <c r="R46" s="72"/>
      <c r="S46" s="72"/>
    </row>
    <row r="47" ht="14.25" customHeight="1">
      <c r="A47" s="21" t="s">
        <v>59</v>
      </c>
      <c r="B47" s="21"/>
      <c r="C47" s="21"/>
      <c r="D47" s="21"/>
      <c r="E47" s="21"/>
      <c r="F47" s="16"/>
      <c r="G47" s="16"/>
      <c r="H47" s="57"/>
      <c r="I47" s="57"/>
      <c r="J47" s="57"/>
      <c r="K47" s="57"/>
      <c r="L47" s="57"/>
      <c r="M47" s="71"/>
      <c r="N47" s="108"/>
      <c r="O47" s="72"/>
      <c r="P47" s="72"/>
      <c r="Q47" s="72"/>
      <c r="R47" s="72"/>
      <c r="S47" s="72"/>
    </row>
    <row r="48" ht="14.25" customHeight="1">
      <c r="A48" s="21" t="s">
        <v>60</v>
      </c>
      <c r="B48" s="21"/>
      <c r="C48" s="21"/>
      <c r="D48" s="21"/>
      <c r="E48" s="21"/>
      <c r="F48" s="16"/>
      <c r="G48" s="16"/>
      <c r="H48" s="57"/>
      <c r="I48" s="57"/>
      <c r="J48" s="57"/>
      <c r="K48" s="57"/>
      <c r="L48" s="57"/>
      <c r="M48" s="71"/>
      <c r="N48" s="108"/>
      <c r="O48" s="72"/>
      <c r="P48" s="72"/>
      <c r="Q48" s="72"/>
      <c r="R48" s="72"/>
      <c r="S48" s="72"/>
    </row>
    <row r="49" ht="14.25" customHeight="1">
      <c r="A49" s="21" t="s">
        <v>61</v>
      </c>
      <c r="B49" s="21"/>
      <c r="C49" s="21"/>
      <c r="D49" s="21"/>
      <c r="E49" s="21"/>
      <c r="F49" s="16"/>
      <c r="G49" s="16"/>
      <c r="H49" s="57"/>
      <c r="I49" s="57"/>
      <c r="J49" s="57"/>
      <c r="K49" s="57"/>
      <c r="L49" s="57"/>
      <c r="M49" s="71"/>
      <c r="N49" s="108"/>
      <c r="O49" s="72"/>
      <c r="P49" s="72"/>
      <c r="Q49" s="72"/>
      <c r="R49" s="72"/>
      <c r="S49" s="72"/>
    </row>
    <row r="50" ht="14.25" customHeight="1">
      <c r="A50" s="21" t="s">
        <v>78</v>
      </c>
      <c r="B50" s="21"/>
      <c r="C50" s="21"/>
      <c r="D50" s="21"/>
      <c r="E50" s="21"/>
      <c r="F50" s="16"/>
      <c r="G50" s="16"/>
      <c r="H50" s="57"/>
      <c r="I50" s="57"/>
      <c r="J50" s="57"/>
      <c r="K50" s="57"/>
      <c r="L50" s="57"/>
      <c r="M50" s="71"/>
      <c r="N50" s="108"/>
      <c r="O50" s="72"/>
      <c r="P50" s="72"/>
      <c r="Q50" s="72"/>
      <c r="R50" s="72"/>
      <c r="S50" s="72"/>
    </row>
    <row r="51" ht="14.25" customHeight="1">
      <c r="A51" s="21" t="s">
        <v>62</v>
      </c>
      <c r="B51" s="99"/>
      <c r="C51" s="99"/>
      <c r="D51" s="21"/>
      <c r="E51" s="21"/>
      <c r="F51" s="16"/>
      <c r="G51" s="16"/>
      <c r="H51" s="57"/>
      <c r="I51" s="57"/>
      <c r="J51" s="57"/>
      <c r="K51" s="57"/>
      <c r="L51" s="57"/>
      <c r="M51" s="71"/>
      <c r="N51" s="108"/>
      <c r="O51" s="72"/>
      <c r="P51" s="72"/>
      <c r="Q51" s="72"/>
      <c r="R51" s="72"/>
      <c r="S51" s="72"/>
    </row>
    <row r="52" ht="14.25" customHeight="1">
      <c r="A52" s="21" t="s">
        <v>63</v>
      </c>
      <c r="B52" s="99"/>
      <c r="C52" s="21"/>
      <c r="D52" s="21"/>
      <c r="E52" s="21"/>
      <c r="F52" s="16"/>
      <c r="G52" s="16"/>
      <c r="H52" s="57"/>
      <c r="I52" s="57"/>
      <c r="J52" s="57"/>
      <c r="K52" s="57"/>
      <c r="L52" s="57"/>
      <c r="M52" s="71"/>
      <c r="N52" s="108"/>
      <c r="O52" s="72"/>
      <c r="P52" s="72"/>
      <c r="Q52" s="72"/>
      <c r="R52" s="72"/>
      <c r="S52" s="72"/>
    </row>
    <row r="53" ht="14.25" customHeight="1">
      <c r="A53" s="21" t="s">
        <v>64</v>
      </c>
      <c r="B53" s="259"/>
      <c r="C53" s="21"/>
      <c r="D53" s="21"/>
      <c r="E53" s="21"/>
      <c r="F53" s="16"/>
      <c r="G53" s="16"/>
      <c r="H53" s="57"/>
      <c r="I53" s="57"/>
      <c r="J53" s="57"/>
      <c r="K53" s="57"/>
      <c r="L53" s="57"/>
      <c r="M53" s="71"/>
      <c r="N53" s="108"/>
      <c r="O53" s="72"/>
      <c r="P53" s="72"/>
      <c r="Q53" s="72"/>
      <c r="R53" s="72"/>
      <c r="S53" s="72"/>
    </row>
    <row r="54" ht="14.25" customHeight="1">
      <c r="A54" s="21" t="s">
        <v>65</v>
      </c>
      <c r="B54" s="21"/>
      <c r="C54" s="21"/>
      <c r="D54" s="21"/>
      <c r="E54" s="21"/>
      <c r="F54" s="16"/>
      <c r="G54" s="16"/>
      <c r="H54" s="57"/>
      <c r="I54" s="57"/>
      <c r="J54" s="57"/>
      <c r="K54" s="57"/>
      <c r="L54" s="57"/>
      <c r="M54" s="71"/>
      <c r="N54" s="108"/>
      <c r="O54" s="72"/>
      <c r="P54" s="72"/>
      <c r="Q54" s="72"/>
      <c r="R54" s="72"/>
      <c r="S54" s="72"/>
    </row>
    <row r="55" ht="14.25" customHeight="1">
      <c r="A55" s="21" t="s">
        <v>79</v>
      </c>
      <c r="B55" s="21"/>
      <c r="C55" s="21"/>
      <c r="D55" s="21"/>
      <c r="E55" s="21"/>
      <c r="F55" s="16"/>
      <c r="G55" s="16"/>
      <c r="H55" s="57"/>
      <c r="I55" s="57"/>
      <c r="J55" s="57"/>
      <c r="K55" s="57"/>
      <c r="L55" s="57"/>
      <c r="M55" s="71"/>
      <c r="N55" s="108"/>
      <c r="O55" s="72"/>
      <c r="P55" s="72"/>
      <c r="Q55" s="72"/>
      <c r="R55" s="72"/>
      <c r="S55" s="72"/>
    </row>
    <row r="56" ht="14.25" customHeight="1">
      <c r="A56" s="21" t="s">
        <v>66</v>
      </c>
      <c r="B56" s="34"/>
      <c r="C56" s="21"/>
      <c r="D56" s="21"/>
      <c r="E56" s="21"/>
      <c r="F56" s="16"/>
      <c r="G56" s="16"/>
      <c r="H56" s="57"/>
      <c r="I56" s="57"/>
      <c r="J56" s="57"/>
      <c r="K56" s="57"/>
      <c r="L56" s="57"/>
      <c r="M56" s="71"/>
      <c r="N56" s="108"/>
      <c r="O56" s="72"/>
      <c r="P56" s="72"/>
      <c r="Q56" s="72"/>
      <c r="R56" s="72"/>
      <c r="S56" s="72"/>
    </row>
    <row r="57" ht="14.25" customHeight="1">
      <c r="A57" s="21" t="s">
        <v>67</v>
      </c>
      <c r="B57" s="99">
        <v>1.0</v>
      </c>
      <c r="C57" s="21"/>
      <c r="D57" s="21"/>
      <c r="E57" s="21"/>
      <c r="F57" s="16"/>
      <c r="G57" s="16"/>
      <c r="H57" s="57"/>
      <c r="I57" s="57"/>
      <c r="J57" s="57"/>
      <c r="K57" s="57"/>
      <c r="L57" s="57"/>
      <c r="M57" s="71"/>
      <c r="N57" s="109"/>
      <c r="O57" s="103"/>
      <c r="P57" s="72"/>
      <c r="Q57" s="72"/>
      <c r="R57" s="72"/>
      <c r="S57" s="72"/>
    </row>
    <row r="58" ht="14.25" customHeight="1">
      <c r="A58" s="21" t="s">
        <v>68</v>
      </c>
      <c r="B58" s="21"/>
      <c r="C58" s="21"/>
      <c r="D58" s="21"/>
      <c r="E58" s="21"/>
      <c r="F58" s="16"/>
      <c r="G58" s="16"/>
      <c r="H58" s="57"/>
      <c r="I58" s="57"/>
      <c r="J58" s="57"/>
      <c r="K58" s="57"/>
      <c r="L58" s="57"/>
      <c r="M58" s="71"/>
      <c r="N58" s="108"/>
      <c r="O58" s="72"/>
      <c r="P58" s="72"/>
      <c r="Q58" s="72"/>
      <c r="R58" s="72"/>
      <c r="S58" s="72"/>
    </row>
    <row r="59" ht="14.25" customHeight="1">
      <c r="A59" s="21" t="s">
        <v>69</v>
      </c>
      <c r="B59" s="99">
        <v>1.0</v>
      </c>
      <c r="C59" s="21"/>
      <c r="D59" s="99"/>
      <c r="E59" s="21"/>
      <c r="F59" s="16"/>
      <c r="G59" s="16"/>
      <c r="H59" s="57"/>
      <c r="I59" s="101"/>
      <c r="J59" s="101"/>
      <c r="K59" s="101"/>
      <c r="L59" s="101"/>
      <c r="M59" s="71"/>
      <c r="N59" s="109"/>
      <c r="O59" s="103"/>
      <c r="P59" s="72"/>
      <c r="Q59" s="72"/>
      <c r="R59" s="72"/>
      <c r="S59" s="72"/>
    </row>
    <row r="60" ht="14.25" customHeight="1">
      <c r="A60" s="21" t="s">
        <v>80</v>
      </c>
      <c r="B60" s="21"/>
      <c r="C60" s="21"/>
      <c r="D60" s="21"/>
      <c r="E60" s="21"/>
      <c r="F60" s="16"/>
      <c r="G60" s="16"/>
      <c r="H60" s="57"/>
      <c r="I60" s="57"/>
      <c r="J60" s="57"/>
      <c r="K60" s="57"/>
      <c r="L60" s="57"/>
      <c r="M60" s="71"/>
      <c r="N60" s="108"/>
      <c r="O60" s="72"/>
      <c r="P60" s="72"/>
      <c r="Q60" s="72"/>
      <c r="R60" s="72"/>
      <c r="S60" s="72"/>
    </row>
    <row r="61" ht="14.25" customHeight="1">
      <c r="A61" s="4" t="s">
        <v>14</v>
      </c>
      <c r="B61" s="4">
        <f t="shared" ref="B61:H61" si="6">SUM(B34:B60)</f>
        <v>3</v>
      </c>
      <c r="C61" s="4">
        <f t="shared" si="6"/>
        <v>0</v>
      </c>
      <c r="D61" s="4">
        <f t="shared" si="6"/>
        <v>0</v>
      </c>
      <c r="E61" s="4">
        <f t="shared" si="6"/>
        <v>0</v>
      </c>
      <c r="F61" s="4">
        <f t="shared" si="6"/>
        <v>0</v>
      </c>
      <c r="G61" s="4">
        <f t="shared" si="6"/>
        <v>0</v>
      </c>
      <c r="H61" s="4">
        <f t="shared" si="6"/>
        <v>0</v>
      </c>
      <c r="I61" s="4"/>
      <c r="J61" s="4"/>
      <c r="K61" s="4"/>
      <c r="L61" s="4">
        <f t="shared" ref="L61:M61" si="7">SUM(L34:L60)</f>
        <v>0</v>
      </c>
      <c r="M61" s="23">
        <f t="shared" si="7"/>
        <v>0</v>
      </c>
      <c r="N61" s="23"/>
      <c r="O61" s="23">
        <f t="shared" ref="O61:S61" si="8">SUM(O34:O60)</f>
        <v>0</v>
      </c>
      <c r="P61" s="23">
        <f t="shared" si="8"/>
        <v>0</v>
      </c>
      <c r="Q61" s="23">
        <f t="shared" si="8"/>
        <v>0</v>
      </c>
      <c r="R61" s="23">
        <f t="shared" si="8"/>
        <v>0</v>
      </c>
      <c r="S61" s="23">
        <f t="shared" si="8"/>
        <v>0</v>
      </c>
    </row>
    <row r="62" ht="14.25" customHeight="1">
      <c r="A62" s="13"/>
      <c r="B62" s="13"/>
      <c r="C62" s="13"/>
      <c r="D62" s="13"/>
      <c r="E62" s="13"/>
      <c r="F62" s="13"/>
      <c r="G62" s="13"/>
      <c r="H62" s="259"/>
      <c r="I62" s="259"/>
      <c r="J62" s="259"/>
      <c r="K62" s="259"/>
      <c r="L62" s="259"/>
      <c r="T62" s="13">
        <f>SUM(B61:S61)</f>
        <v>3</v>
      </c>
    </row>
    <row r="63" ht="14.25" customHeight="1">
      <c r="A63" s="13"/>
      <c r="B63" s="13"/>
      <c r="C63" s="13"/>
      <c r="D63" s="13"/>
      <c r="E63" s="13"/>
      <c r="F63" s="13"/>
      <c r="G63" s="13"/>
      <c r="H63" s="259"/>
      <c r="I63" s="259"/>
      <c r="J63" s="259"/>
      <c r="K63" s="259"/>
      <c r="L63" s="259"/>
    </row>
    <row r="64" ht="14.25" customHeight="1">
      <c r="A64" s="13"/>
      <c r="B64" s="13"/>
      <c r="C64" s="13"/>
      <c r="D64" s="13"/>
      <c r="E64" s="13"/>
      <c r="F64" s="13"/>
      <c r="G64" s="13"/>
      <c r="H64" s="259"/>
      <c r="I64" s="259"/>
      <c r="J64" s="259"/>
      <c r="K64" s="259"/>
      <c r="L64" s="259"/>
    </row>
    <row r="65" ht="14.25" customHeight="1"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</row>
    <row r="66" ht="14.25" customHeight="1"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</row>
    <row r="67" ht="14.25" customHeight="1"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</row>
    <row r="68" ht="14.25" customHeight="1"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</row>
    <row r="69" ht="14.25" customHeight="1"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</row>
    <row r="70" ht="14.25" customHeight="1"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</row>
    <row r="71" ht="14.25" customHeight="1"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</row>
    <row r="72" ht="14.25" customHeight="1"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</row>
    <row r="73" ht="14.25" customHeight="1"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</row>
    <row r="74" ht="14.25" customHeight="1"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 ht="14.25" customHeight="1"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</row>
    <row r="76" ht="14.25" customHeight="1"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ht="14.25" customHeight="1"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</row>
    <row r="78" ht="14.25" customHeight="1"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</row>
    <row r="79" ht="14.25" customHeight="1"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</row>
    <row r="80" ht="14.25" customHeight="1"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</row>
    <row r="81" ht="14.25" customHeight="1"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</row>
    <row r="82" ht="14.25" customHeight="1"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</row>
    <row r="83" ht="14.25" customHeight="1"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</row>
    <row r="84" ht="14.25" customHeight="1"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</row>
    <row r="85" ht="14.25" customHeight="1"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</row>
    <row r="86" ht="14.25" customHeight="1"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</row>
    <row r="87" ht="14.25" customHeight="1"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</row>
    <row r="88" ht="14.25" customHeight="1"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</row>
    <row r="89" ht="14.25" customHeight="1"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</row>
    <row r="90" ht="14.25" customHeight="1"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</row>
    <row r="91" ht="14.25" customHeight="1"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</row>
    <row r="92" ht="14.25" customHeight="1"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</row>
    <row r="93" ht="14.25" customHeight="1"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</row>
    <row r="94" ht="14.25" customHeight="1"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</row>
    <row r="95" ht="14.25" customHeight="1"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</row>
    <row r="96" ht="14.25" customHeight="1"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</row>
    <row r="97" ht="14.25" customHeight="1"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</row>
    <row r="98" ht="14.25" customHeight="1"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</row>
    <row r="99" ht="14.25" customHeight="1"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</row>
    <row r="100" ht="14.25" customHeight="1"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</row>
    <row r="101" ht="14.25" customHeight="1"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</row>
    <row r="102" ht="14.25" customHeight="1"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</row>
    <row r="103" ht="14.25" customHeight="1"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 ht="14.25" customHeight="1"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</row>
    <row r="105" ht="14.25" customHeight="1"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</row>
    <row r="106" ht="14.25" customHeight="1"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</row>
    <row r="107" ht="14.25" customHeight="1"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</row>
    <row r="108" ht="14.25" customHeight="1"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</row>
    <row r="109" ht="14.25" customHeight="1"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</row>
    <row r="110" ht="14.25" customHeight="1"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</row>
    <row r="111" ht="14.25" customHeight="1"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</row>
    <row r="112" ht="14.25" customHeight="1"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</row>
    <row r="113" ht="14.25" customHeight="1"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</row>
    <row r="114" ht="14.25" customHeight="1"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</row>
    <row r="115" ht="14.25" customHeight="1"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</row>
    <row r="116" ht="14.25" customHeight="1"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</row>
    <row r="117" ht="14.25" customHeight="1"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</row>
    <row r="118" ht="14.25" customHeight="1"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</row>
    <row r="119" ht="14.25" customHeight="1"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</row>
    <row r="120" ht="14.25" customHeight="1"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</row>
    <row r="121" ht="14.25" customHeight="1"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</row>
    <row r="122" ht="14.25" customHeight="1"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</row>
    <row r="123" ht="14.25" customHeight="1"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</row>
    <row r="124" ht="14.25" customHeight="1"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</row>
    <row r="125" ht="14.25" customHeight="1"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</row>
    <row r="126" ht="14.25" customHeight="1"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</row>
    <row r="127" ht="14.25" customHeight="1"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</row>
    <row r="128" ht="14.25" customHeight="1"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</row>
    <row r="129" ht="14.25" customHeight="1"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</row>
    <row r="130" ht="14.25" customHeight="1"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</row>
    <row r="131" ht="14.25" customHeight="1"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</row>
    <row r="132" ht="14.25" customHeight="1"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</row>
    <row r="133" ht="14.25" customHeight="1"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</row>
    <row r="134" ht="14.25" customHeight="1"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</row>
    <row r="135" ht="14.25" customHeight="1"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</row>
    <row r="136" ht="14.25" customHeight="1"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</row>
    <row r="137" ht="14.25" customHeight="1"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</row>
    <row r="138" ht="14.25" customHeight="1"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 ht="14.25" customHeight="1"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</row>
    <row r="140" ht="14.25" customHeight="1"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</row>
    <row r="141" ht="14.25" customHeight="1"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</row>
    <row r="142" ht="14.25" customHeight="1"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</row>
    <row r="143" ht="14.25" customHeight="1"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</row>
    <row r="144" ht="14.25" customHeight="1"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</row>
    <row r="145" ht="14.25" customHeight="1"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</row>
    <row r="146" ht="14.25" customHeight="1"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</row>
    <row r="147" ht="14.25" customHeight="1"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</row>
    <row r="148" ht="14.25" customHeight="1"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</row>
    <row r="149" ht="14.25" customHeight="1"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</row>
    <row r="150" ht="14.25" customHeight="1"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</row>
    <row r="151" ht="14.25" customHeight="1"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</row>
    <row r="152" ht="14.25" customHeight="1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</row>
    <row r="153" ht="14.25" customHeight="1"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</row>
    <row r="154" ht="14.25" customHeight="1"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</row>
    <row r="155" ht="14.25" customHeight="1"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</row>
    <row r="156" ht="14.25" customHeight="1"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</row>
    <row r="157" ht="14.25" customHeight="1"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</row>
    <row r="158" ht="14.25" customHeight="1"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</row>
    <row r="159" ht="14.25" customHeight="1"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</row>
    <row r="160" ht="14.25" customHeight="1"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</row>
    <row r="161" ht="14.25" customHeight="1"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</row>
    <row r="162" ht="14.25" customHeight="1"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</row>
    <row r="163" ht="14.25" customHeight="1"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</row>
    <row r="164" ht="14.25" customHeight="1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</row>
    <row r="165" ht="14.25" customHeight="1"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</row>
    <row r="166" ht="14.25" customHeight="1"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</row>
    <row r="167" ht="14.25" customHeight="1"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</row>
    <row r="168" ht="14.25" customHeight="1"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</row>
    <row r="169" ht="14.25" customHeight="1"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</row>
    <row r="170" ht="14.25" customHeight="1"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</row>
    <row r="171" ht="14.25" customHeight="1"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</row>
    <row r="172" ht="14.25" customHeight="1"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</row>
    <row r="173" ht="14.25" customHeight="1"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</row>
    <row r="174" ht="14.25" customHeight="1"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</row>
    <row r="175" ht="14.25" customHeight="1"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</row>
    <row r="176" ht="14.25" customHeight="1"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</row>
    <row r="177" ht="14.25" customHeight="1"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</row>
    <row r="178" ht="14.25" customHeight="1"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</row>
    <row r="179" ht="14.25" customHeight="1"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</row>
    <row r="180" ht="14.25" customHeight="1"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</row>
    <row r="181" ht="14.25" customHeight="1"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</row>
    <row r="182" ht="14.25" customHeight="1"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</row>
    <row r="183" ht="14.25" customHeight="1"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</row>
    <row r="184" ht="14.25" customHeight="1"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</row>
    <row r="185" ht="14.25" customHeight="1"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</row>
    <row r="186" ht="14.25" customHeight="1"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</row>
    <row r="187" ht="14.25" customHeight="1"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</row>
    <row r="188" ht="14.25" customHeight="1"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</row>
    <row r="189" ht="14.25" customHeight="1"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</row>
    <row r="190" ht="14.25" customHeight="1"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</row>
    <row r="191" ht="14.25" customHeight="1"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</row>
    <row r="192" ht="14.25" customHeight="1"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</row>
    <row r="193" ht="14.25" customHeight="1"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</row>
    <row r="194" ht="14.25" customHeight="1"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</row>
    <row r="195" ht="14.25" customHeight="1"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</row>
    <row r="196" ht="14.25" customHeight="1"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</row>
    <row r="197" ht="14.25" customHeight="1"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</row>
    <row r="198" ht="14.25" customHeight="1"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</row>
    <row r="199" ht="14.25" customHeight="1"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</row>
    <row r="200" ht="14.25" customHeight="1"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</row>
    <row r="201" ht="14.25" customHeight="1"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</row>
    <row r="202" ht="14.25" customHeight="1"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</row>
    <row r="203" ht="14.25" customHeight="1"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</row>
    <row r="204" ht="14.25" customHeight="1"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</row>
    <row r="205" ht="14.25" customHeight="1"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</row>
    <row r="206" ht="14.25" customHeight="1"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</row>
    <row r="207" ht="14.25" customHeight="1"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</row>
    <row r="208" ht="14.25" customHeight="1"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</row>
    <row r="209" ht="14.25" customHeight="1"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</row>
    <row r="210" ht="14.25" customHeight="1"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</row>
    <row r="211" ht="14.25" customHeight="1"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</row>
    <row r="212" ht="14.25" customHeight="1"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</row>
    <row r="213" ht="14.25" customHeight="1"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</row>
    <row r="214" ht="14.25" customHeight="1"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</row>
    <row r="215" ht="14.25" customHeight="1"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</row>
    <row r="216" ht="14.25" customHeight="1"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</row>
    <row r="217" ht="14.25" customHeight="1"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</row>
    <row r="218" ht="14.25" customHeight="1"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</row>
    <row r="219" ht="14.25" customHeight="1"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</row>
    <row r="220" ht="14.25" customHeight="1"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</row>
    <row r="221" ht="14.25" customHeight="1"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</row>
    <row r="222" ht="14.25" customHeight="1"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</row>
    <row r="223" ht="14.25" customHeight="1"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</row>
    <row r="224" ht="14.25" customHeight="1"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</row>
    <row r="225" ht="14.25" customHeight="1"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</row>
    <row r="226" ht="14.25" customHeight="1"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</row>
    <row r="227" ht="14.25" customHeight="1"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</row>
    <row r="228" ht="14.25" customHeight="1"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</row>
    <row r="229" ht="14.25" customHeight="1"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</row>
    <row r="230" ht="14.25" customHeight="1"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</row>
    <row r="231" ht="14.25" customHeight="1"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</row>
    <row r="232" ht="14.25" customHeight="1"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</row>
    <row r="233" ht="14.25" customHeight="1"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</row>
    <row r="234" ht="14.25" customHeight="1"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</row>
    <row r="235" ht="14.25" customHeight="1"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</row>
    <row r="236" ht="14.25" customHeight="1"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</row>
    <row r="237" ht="14.25" customHeight="1"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</row>
    <row r="238" ht="14.25" customHeight="1"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</row>
    <row r="239" ht="14.25" customHeight="1"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</row>
    <row r="240" ht="14.25" customHeight="1"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</row>
    <row r="241" ht="14.25" customHeight="1"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</row>
    <row r="242" ht="14.25" customHeight="1"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</row>
    <row r="243" ht="14.25" customHeight="1"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</row>
    <row r="244" ht="14.25" customHeight="1"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</row>
    <row r="245" ht="14.25" customHeight="1"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</row>
    <row r="246" ht="14.25" customHeight="1"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</row>
    <row r="247" ht="14.25" customHeight="1"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</row>
    <row r="248" ht="14.25" customHeight="1"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</row>
    <row r="249" ht="14.25" customHeight="1"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</row>
    <row r="250" ht="14.25" customHeight="1"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</row>
    <row r="251" ht="14.25" customHeight="1"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</row>
    <row r="252" ht="14.25" customHeight="1"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</row>
    <row r="253" ht="14.25" customHeight="1"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</row>
    <row r="254" ht="14.25" customHeight="1"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</row>
    <row r="255" ht="14.25" customHeight="1"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</row>
    <row r="256" ht="14.25" customHeight="1"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</row>
    <row r="257" ht="14.25" customHeight="1"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</row>
    <row r="258" ht="14.25" customHeight="1"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</row>
    <row r="259" ht="14.25" customHeight="1"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</row>
    <row r="260" ht="14.25" customHeight="1"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</row>
    <row r="261" ht="14.25" customHeight="1"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</row>
    <row r="262" ht="14.25" customHeight="1"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</row>
    <row r="263" ht="14.25" customHeight="1"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</row>
    <row r="264" ht="14.25" customHeight="1"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</row>
    <row r="265" ht="14.25" customHeight="1"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</row>
    <row r="266" ht="14.25" customHeight="1"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</row>
    <row r="267" ht="14.25" customHeight="1"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</row>
    <row r="268" ht="14.25" customHeight="1"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</row>
    <row r="269" ht="14.25" customHeight="1"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</row>
    <row r="270" ht="14.25" customHeight="1"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</row>
    <row r="271" ht="14.25" customHeight="1"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</row>
    <row r="272" ht="14.25" customHeight="1"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</row>
    <row r="273" ht="14.25" customHeight="1"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</row>
    <row r="274" ht="14.25" customHeight="1"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</row>
    <row r="275" ht="14.25" customHeight="1"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</row>
    <row r="276" ht="14.25" customHeight="1"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</row>
    <row r="277" ht="14.25" customHeight="1"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</row>
    <row r="278" ht="14.25" customHeight="1"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</row>
    <row r="279" ht="14.25" customHeight="1"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</row>
    <row r="280" ht="14.25" customHeight="1"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</row>
    <row r="281" ht="14.25" customHeight="1"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</row>
    <row r="282" ht="14.25" customHeight="1"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</row>
    <row r="283" ht="14.25" customHeight="1"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</row>
    <row r="284" ht="14.25" customHeight="1"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</row>
    <row r="285" ht="14.25" customHeight="1"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</row>
    <row r="286" ht="14.25" customHeight="1"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</row>
    <row r="287" ht="14.25" customHeight="1"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</row>
    <row r="288" ht="14.25" customHeight="1"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</row>
    <row r="289" ht="14.25" customHeight="1"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</row>
    <row r="290" ht="14.25" customHeight="1"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</row>
    <row r="291" ht="14.25" customHeight="1"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</row>
    <row r="292" ht="14.25" customHeight="1"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</row>
    <row r="293" ht="14.25" customHeight="1"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</row>
    <row r="294" ht="14.25" customHeight="1"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</row>
    <row r="295" ht="14.25" customHeight="1"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</row>
    <row r="296" ht="14.25" customHeight="1"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</row>
    <row r="297" ht="14.25" customHeight="1"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</row>
    <row r="298" ht="14.25" customHeight="1"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</row>
    <row r="299" ht="14.25" customHeight="1"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</row>
    <row r="300" ht="14.25" customHeight="1"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</row>
    <row r="301" ht="14.25" customHeight="1"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</row>
    <row r="302" ht="14.25" customHeight="1"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</row>
    <row r="303" ht="14.25" customHeight="1"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</row>
    <row r="304" ht="14.25" customHeight="1"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</row>
    <row r="305" ht="14.25" customHeight="1"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</row>
    <row r="306" ht="14.25" customHeight="1"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</row>
    <row r="307" ht="14.25" customHeight="1"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</row>
    <row r="308" ht="14.25" customHeight="1"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</row>
    <row r="309" ht="14.25" customHeight="1"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</row>
    <row r="310" ht="14.25" customHeight="1"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</row>
    <row r="311" ht="14.25" customHeight="1"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</row>
    <row r="312" ht="14.25" customHeight="1"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</row>
    <row r="313" ht="14.25" customHeight="1"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</row>
    <row r="314" ht="14.25" customHeight="1"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</row>
    <row r="315" ht="14.25" customHeight="1"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</row>
    <row r="316" ht="14.25" customHeight="1"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</row>
    <row r="317" ht="14.25" customHeight="1"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</row>
    <row r="318" ht="14.25" customHeight="1"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</row>
    <row r="319" ht="14.25" customHeight="1"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</row>
    <row r="320" ht="14.25" customHeight="1"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</row>
    <row r="321" ht="14.25" customHeight="1"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</row>
    <row r="322" ht="14.25" customHeight="1"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</row>
    <row r="323" ht="14.25" customHeight="1"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</row>
    <row r="324" ht="14.25" customHeight="1"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</row>
    <row r="325" ht="14.25" customHeight="1"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</row>
    <row r="326" ht="14.25" customHeight="1"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</row>
    <row r="327" ht="14.25" customHeight="1"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</row>
    <row r="328" ht="14.25" customHeight="1"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</row>
    <row r="329" ht="14.25" customHeight="1"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</row>
    <row r="330" ht="14.25" customHeight="1"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</row>
    <row r="331" ht="14.25" customHeight="1"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</row>
    <row r="332" ht="14.25" customHeight="1"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</row>
    <row r="333" ht="14.25" customHeight="1"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</row>
    <row r="334" ht="14.25" customHeight="1"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</row>
    <row r="335" ht="14.25" customHeight="1"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</row>
    <row r="336" ht="14.25" customHeight="1"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</row>
    <row r="337" ht="14.25" customHeight="1"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</row>
    <row r="338" ht="14.25" customHeight="1"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</row>
    <row r="339" ht="14.25" customHeight="1"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</row>
    <row r="340" ht="14.25" customHeight="1"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</row>
    <row r="341" ht="14.25" customHeight="1"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</row>
    <row r="342" ht="14.25" customHeight="1"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</row>
    <row r="343" ht="14.25" customHeight="1"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</row>
    <row r="344" ht="14.25" customHeight="1"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</row>
    <row r="345" ht="14.25" customHeight="1"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</row>
    <row r="346" ht="14.25" customHeight="1"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</row>
    <row r="347" ht="14.25" customHeight="1"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</row>
    <row r="348" ht="14.25" customHeight="1"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</row>
    <row r="349" ht="14.25" customHeight="1"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</row>
    <row r="350" ht="14.25" customHeight="1"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</row>
    <row r="351" ht="14.25" customHeight="1"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</row>
    <row r="352" ht="14.25" customHeight="1"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</row>
    <row r="353" ht="14.25" customHeight="1"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</row>
    <row r="354" ht="14.25" customHeight="1"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</row>
    <row r="355" ht="14.25" customHeight="1"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</row>
    <row r="356" ht="14.25" customHeight="1"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</row>
    <row r="357" ht="14.25" customHeight="1"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</row>
    <row r="358" ht="14.25" customHeight="1"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</row>
    <row r="359" ht="14.25" customHeight="1"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</row>
    <row r="360" ht="14.25" customHeight="1"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</row>
    <row r="361" ht="14.25" customHeight="1"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</row>
    <row r="362" ht="14.25" customHeight="1"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</row>
    <row r="363" ht="14.25" customHeight="1"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</row>
    <row r="364" ht="14.25" customHeight="1"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</row>
    <row r="365" ht="14.25" customHeight="1"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</row>
    <row r="366" ht="14.25" customHeight="1"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</row>
    <row r="367" ht="14.25" customHeight="1"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</row>
    <row r="368" ht="14.25" customHeight="1"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</row>
    <row r="369" ht="14.25" customHeight="1"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</row>
    <row r="370" ht="14.25" customHeight="1"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</row>
    <row r="371" ht="14.25" customHeight="1"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</row>
    <row r="372" ht="14.25" customHeight="1"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</row>
    <row r="373" ht="14.25" customHeight="1"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</row>
    <row r="374" ht="14.25" customHeight="1"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</row>
    <row r="375" ht="14.25" customHeight="1"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</row>
    <row r="376" ht="14.25" customHeight="1"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</row>
    <row r="377" ht="14.25" customHeight="1"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</row>
    <row r="378" ht="14.25" customHeight="1"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</row>
    <row r="379" ht="14.25" customHeight="1"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</row>
    <row r="380" ht="14.25" customHeight="1"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</row>
    <row r="381" ht="14.25" customHeight="1"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</row>
    <row r="382" ht="14.25" customHeight="1"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</row>
    <row r="383" ht="14.25" customHeight="1"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</row>
    <row r="384" ht="14.25" customHeight="1"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</row>
    <row r="385" ht="14.25" customHeight="1"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</row>
    <row r="386" ht="14.25" customHeight="1"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</row>
    <row r="387" ht="14.25" customHeight="1"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</row>
    <row r="388" ht="14.25" customHeight="1"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</row>
    <row r="389" ht="14.25" customHeight="1"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</row>
    <row r="390" ht="14.25" customHeight="1"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</row>
    <row r="391" ht="14.25" customHeight="1"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</row>
    <row r="392" ht="14.25" customHeight="1"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</row>
    <row r="393" ht="14.25" customHeight="1"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</row>
    <row r="394" ht="14.25" customHeight="1"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</row>
    <row r="395" ht="14.25" customHeight="1"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</row>
    <row r="396" ht="14.25" customHeight="1"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</row>
    <row r="397" ht="14.25" customHeight="1"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</row>
    <row r="398" ht="14.25" customHeight="1"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</row>
    <row r="399" ht="14.25" customHeight="1"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</row>
    <row r="400" ht="14.25" customHeight="1"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</row>
    <row r="401" ht="14.25" customHeight="1"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</row>
    <row r="402" ht="14.25" customHeight="1"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</row>
    <row r="403" ht="14.25" customHeight="1"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</row>
    <row r="404" ht="14.25" customHeight="1"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</row>
    <row r="405" ht="14.25" customHeight="1"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</row>
    <row r="406" ht="14.25" customHeight="1"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</row>
    <row r="407" ht="14.25" customHeight="1"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</row>
    <row r="408" ht="14.25" customHeight="1"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</row>
    <row r="409" ht="14.25" customHeight="1"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</row>
    <row r="410" ht="14.25" customHeight="1"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</row>
    <row r="411" ht="14.25" customHeight="1"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</row>
    <row r="412" ht="14.25" customHeight="1"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</row>
    <row r="413" ht="14.25" customHeight="1"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</row>
    <row r="414" ht="14.25" customHeight="1"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</row>
    <row r="415" ht="14.25" customHeight="1"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</row>
    <row r="416" ht="14.25" customHeight="1"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</row>
    <row r="417" ht="14.25" customHeight="1"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</row>
    <row r="418" ht="14.25" customHeight="1"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</row>
    <row r="419" ht="14.25" customHeight="1"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</row>
    <row r="420" ht="14.25" customHeight="1"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</row>
    <row r="421" ht="14.25" customHeight="1"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</row>
    <row r="422" ht="14.25" customHeight="1"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</row>
    <row r="423" ht="14.25" customHeight="1"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</row>
    <row r="424" ht="14.25" customHeight="1"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</row>
    <row r="425" ht="14.25" customHeight="1"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</row>
    <row r="426" ht="14.25" customHeight="1"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</row>
    <row r="427" ht="14.25" customHeight="1"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</row>
    <row r="428" ht="14.25" customHeight="1"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</row>
    <row r="429" ht="14.25" customHeight="1"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</row>
    <row r="430" ht="14.25" customHeight="1"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</row>
    <row r="431" ht="14.25" customHeight="1"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</row>
    <row r="432" ht="14.25" customHeight="1"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</row>
    <row r="433" ht="14.25" customHeight="1"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</row>
    <row r="434" ht="14.25" customHeight="1"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</row>
    <row r="435" ht="14.25" customHeight="1"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</row>
    <row r="436" ht="14.25" customHeight="1"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</row>
    <row r="437" ht="14.25" customHeight="1"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</row>
    <row r="438" ht="14.25" customHeight="1"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</row>
    <row r="439" ht="14.25" customHeight="1"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</row>
    <row r="440" ht="14.25" customHeight="1"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</row>
    <row r="441" ht="14.25" customHeight="1"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</row>
    <row r="442" ht="14.25" customHeight="1"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</row>
    <row r="443" ht="14.25" customHeight="1"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</row>
    <row r="444" ht="14.25" customHeight="1"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</row>
    <row r="445" ht="14.25" customHeight="1"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</row>
    <row r="446" ht="14.25" customHeight="1"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</row>
    <row r="447" ht="14.25" customHeight="1"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</row>
    <row r="448" ht="14.25" customHeight="1"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</row>
    <row r="449" ht="14.25" customHeight="1"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</row>
    <row r="450" ht="14.25" customHeight="1"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</row>
    <row r="451" ht="14.25" customHeight="1"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</row>
    <row r="452" ht="14.25" customHeight="1"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</row>
    <row r="453" ht="14.25" customHeight="1"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</row>
    <row r="454" ht="14.25" customHeight="1"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</row>
    <row r="455" ht="14.25" customHeight="1"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</row>
    <row r="456" ht="14.25" customHeight="1"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</row>
    <row r="457" ht="14.25" customHeight="1"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</row>
    <row r="458" ht="14.25" customHeight="1"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</row>
    <row r="459" ht="14.25" customHeight="1"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</row>
    <row r="460" ht="14.25" customHeight="1"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</row>
    <row r="461" ht="14.25" customHeight="1"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</row>
    <row r="462" ht="14.25" customHeight="1"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</row>
    <row r="463" ht="14.25" customHeight="1"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</row>
    <row r="464" ht="14.25" customHeight="1"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</row>
    <row r="465" ht="14.25" customHeight="1"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</row>
    <row r="466" ht="14.25" customHeight="1"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</row>
    <row r="467" ht="14.25" customHeight="1"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</row>
    <row r="468" ht="14.25" customHeight="1"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</row>
    <row r="469" ht="14.25" customHeight="1"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</row>
    <row r="470" ht="14.25" customHeight="1"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</row>
    <row r="471" ht="14.25" customHeight="1"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</row>
    <row r="472" ht="14.25" customHeight="1"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</row>
    <row r="473" ht="14.25" customHeight="1"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</row>
    <row r="474" ht="14.25" customHeight="1"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</row>
    <row r="475" ht="14.25" customHeight="1"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</row>
    <row r="476" ht="14.25" customHeight="1"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</row>
    <row r="477" ht="14.25" customHeight="1"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</row>
    <row r="478" ht="14.25" customHeight="1"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</row>
    <row r="479" ht="14.25" customHeight="1"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</row>
    <row r="480" ht="14.25" customHeight="1"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</row>
    <row r="481" ht="14.25" customHeight="1"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</row>
    <row r="482" ht="14.25" customHeight="1"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</row>
    <row r="483" ht="14.25" customHeight="1"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</row>
    <row r="484" ht="14.25" customHeight="1"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</row>
    <row r="485" ht="14.25" customHeight="1"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</row>
    <row r="486" ht="14.25" customHeight="1"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</row>
    <row r="487" ht="14.25" customHeight="1"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</row>
    <row r="488" ht="14.25" customHeight="1"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</row>
    <row r="489" ht="14.25" customHeight="1"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</row>
    <row r="490" ht="14.25" customHeight="1"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</row>
    <row r="491" ht="14.25" customHeight="1"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</row>
    <row r="492" ht="14.25" customHeight="1"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</row>
    <row r="493" ht="14.25" customHeight="1"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</row>
    <row r="494" ht="14.25" customHeight="1"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</row>
    <row r="495" ht="14.25" customHeight="1"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</row>
    <row r="496" ht="14.25" customHeight="1"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</row>
    <row r="497" ht="14.25" customHeight="1"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</row>
    <row r="498" ht="14.25" customHeight="1"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</row>
    <row r="499" ht="14.25" customHeight="1"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</row>
    <row r="500" ht="14.25" customHeight="1"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</row>
    <row r="501" ht="14.25" customHeight="1"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</row>
    <row r="502" ht="14.25" customHeight="1"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</row>
    <row r="503" ht="14.25" customHeight="1"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</row>
    <row r="504" ht="14.25" customHeight="1"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</row>
    <row r="505" ht="14.25" customHeight="1"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</row>
    <row r="506" ht="14.25" customHeight="1"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</row>
    <row r="507" ht="14.25" customHeight="1"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</row>
    <row r="508" ht="14.25" customHeight="1"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</row>
    <row r="509" ht="14.25" customHeight="1"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</row>
    <row r="510" ht="14.25" customHeight="1"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</row>
    <row r="511" ht="14.25" customHeight="1"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</row>
    <row r="512" ht="14.25" customHeight="1"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</row>
    <row r="513" ht="14.25" customHeight="1"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</row>
    <row r="514" ht="14.25" customHeight="1"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</row>
    <row r="515" ht="14.25" customHeight="1"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</row>
    <row r="516" ht="14.25" customHeight="1"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</row>
    <row r="517" ht="14.25" customHeight="1"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</row>
    <row r="518" ht="14.25" customHeight="1"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</row>
    <row r="519" ht="14.25" customHeight="1"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</row>
    <row r="520" ht="14.25" customHeight="1"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</row>
    <row r="521" ht="14.25" customHeight="1"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</row>
    <row r="522" ht="14.25" customHeight="1"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</row>
    <row r="523" ht="14.25" customHeight="1"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</row>
    <row r="524" ht="14.25" customHeight="1"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</row>
    <row r="525" ht="14.25" customHeight="1"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</row>
    <row r="526" ht="14.25" customHeight="1"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</row>
    <row r="527" ht="14.25" customHeight="1"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</row>
    <row r="528" ht="14.25" customHeight="1"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</row>
    <row r="529" ht="14.25" customHeight="1"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</row>
    <row r="530" ht="14.25" customHeight="1"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</row>
    <row r="531" ht="14.25" customHeight="1"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</row>
    <row r="532" ht="14.25" customHeight="1"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</row>
    <row r="533" ht="14.25" customHeight="1"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</row>
    <row r="534" ht="14.25" customHeight="1"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</row>
    <row r="535" ht="14.25" customHeight="1"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</row>
    <row r="536" ht="14.25" customHeight="1"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</row>
    <row r="537" ht="14.25" customHeight="1"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</row>
    <row r="538" ht="14.25" customHeight="1"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</row>
    <row r="539" ht="14.25" customHeight="1"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</row>
    <row r="540" ht="14.25" customHeight="1"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</row>
    <row r="541" ht="14.25" customHeight="1"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</row>
    <row r="542" ht="14.25" customHeight="1"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</row>
    <row r="543" ht="14.25" customHeight="1"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</row>
    <row r="544" ht="14.25" customHeight="1"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</row>
    <row r="545" ht="14.25" customHeight="1"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</row>
    <row r="546" ht="14.25" customHeight="1"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</row>
    <row r="547" ht="14.25" customHeight="1"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</row>
    <row r="548" ht="14.25" customHeight="1"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</row>
    <row r="549" ht="14.25" customHeight="1"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</row>
    <row r="550" ht="14.25" customHeight="1"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</row>
    <row r="551" ht="14.25" customHeight="1"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</row>
    <row r="552" ht="14.25" customHeight="1"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</row>
    <row r="553" ht="14.25" customHeight="1"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</row>
    <row r="554" ht="14.25" customHeight="1"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</row>
    <row r="555" ht="14.25" customHeight="1"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</row>
    <row r="556" ht="14.25" customHeight="1"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</row>
    <row r="557" ht="14.25" customHeight="1"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</row>
    <row r="558" ht="14.25" customHeight="1"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</row>
    <row r="559" ht="14.25" customHeight="1"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</row>
    <row r="560" ht="14.25" customHeight="1"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</row>
    <row r="561" ht="14.25" customHeight="1"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</row>
    <row r="562" ht="14.25" customHeight="1"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</row>
    <row r="563" ht="14.25" customHeight="1"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</row>
    <row r="564" ht="14.25" customHeight="1"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</row>
    <row r="565" ht="14.25" customHeight="1"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</row>
    <row r="566" ht="14.25" customHeight="1"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</row>
    <row r="567" ht="14.25" customHeight="1"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</row>
    <row r="568" ht="14.25" customHeight="1"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</row>
    <row r="569" ht="14.25" customHeight="1"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</row>
    <row r="570" ht="14.25" customHeight="1"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</row>
    <row r="571" ht="14.25" customHeight="1"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</row>
    <row r="572" ht="14.25" customHeight="1"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</row>
    <row r="573" ht="14.25" customHeight="1"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</row>
    <row r="574" ht="14.25" customHeight="1"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</row>
    <row r="575" ht="14.25" customHeight="1"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</row>
    <row r="576" ht="14.25" customHeight="1"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</row>
    <row r="577" ht="14.25" customHeight="1"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</row>
    <row r="578" ht="14.25" customHeight="1"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</row>
    <row r="579" ht="14.25" customHeight="1"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</row>
    <row r="580" ht="14.25" customHeight="1"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</row>
    <row r="581" ht="14.25" customHeight="1"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</row>
    <row r="582" ht="14.25" customHeight="1"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</row>
    <row r="583" ht="14.25" customHeight="1"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</row>
    <row r="584" ht="14.25" customHeight="1"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</row>
    <row r="585" ht="14.25" customHeight="1"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</row>
    <row r="586" ht="14.25" customHeight="1"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</row>
    <row r="587" ht="14.25" customHeight="1"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</row>
    <row r="588" ht="14.25" customHeight="1"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</row>
    <row r="589" ht="14.25" customHeight="1"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</row>
    <row r="590" ht="14.25" customHeight="1"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</row>
    <row r="591" ht="14.25" customHeight="1"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</row>
    <row r="592" ht="14.25" customHeight="1"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</row>
    <row r="593" ht="14.25" customHeight="1"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</row>
    <row r="594" ht="14.25" customHeight="1"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</row>
    <row r="595" ht="14.25" customHeight="1"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</row>
    <row r="596" ht="14.25" customHeight="1"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</row>
    <row r="597" ht="14.25" customHeight="1"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</row>
    <row r="598" ht="14.25" customHeight="1"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</row>
    <row r="599" ht="14.25" customHeight="1"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</row>
    <row r="600" ht="14.25" customHeight="1"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</row>
    <row r="601" ht="14.25" customHeight="1"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</row>
    <row r="602" ht="14.25" customHeight="1"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</row>
    <row r="603" ht="14.25" customHeight="1"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</row>
    <row r="604" ht="14.25" customHeight="1"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</row>
    <row r="605" ht="14.25" customHeight="1"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</row>
    <row r="606" ht="14.25" customHeight="1"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</row>
    <row r="607" ht="14.25" customHeight="1"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</row>
    <row r="608" ht="14.25" customHeight="1"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</row>
    <row r="609" ht="14.25" customHeight="1"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</row>
    <row r="610" ht="14.25" customHeight="1"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</row>
    <row r="611" ht="14.25" customHeight="1"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</row>
    <row r="612" ht="14.25" customHeight="1"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</row>
    <row r="613" ht="14.25" customHeight="1"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</row>
    <row r="614" ht="14.25" customHeight="1"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</row>
    <row r="615" ht="14.25" customHeight="1"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</row>
    <row r="616" ht="14.25" customHeight="1"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</row>
    <row r="617" ht="14.25" customHeight="1"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</row>
    <row r="618" ht="14.25" customHeight="1"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</row>
    <row r="619" ht="14.25" customHeight="1"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</row>
    <row r="620" ht="14.25" customHeight="1"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</row>
    <row r="621" ht="14.25" customHeight="1"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</row>
    <row r="622" ht="14.25" customHeight="1"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</row>
    <row r="623" ht="14.25" customHeight="1"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</row>
    <row r="624" ht="14.25" customHeight="1"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</row>
    <row r="625" ht="14.25" customHeight="1"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</row>
    <row r="626" ht="14.25" customHeight="1"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</row>
    <row r="627" ht="14.25" customHeight="1"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</row>
    <row r="628" ht="14.25" customHeight="1"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</row>
    <row r="629" ht="14.25" customHeight="1"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</row>
    <row r="630" ht="14.25" customHeight="1"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</row>
    <row r="631" ht="14.25" customHeight="1"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</row>
    <row r="632" ht="14.25" customHeight="1"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</row>
    <row r="633" ht="14.25" customHeight="1"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</row>
    <row r="634" ht="14.25" customHeight="1"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</row>
    <row r="635" ht="14.25" customHeight="1"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</row>
    <row r="636" ht="14.25" customHeight="1"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</row>
    <row r="637" ht="14.25" customHeight="1"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</row>
    <row r="638" ht="14.25" customHeight="1"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</row>
    <row r="639" ht="14.25" customHeight="1"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</row>
    <row r="640" ht="14.25" customHeight="1"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</row>
    <row r="641" ht="14.25" customHeight="1"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</row>
    <row r="642" ht="14.25" customHeight="1"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</row>
    <row r="643" ht="14.25" customHeight="1"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</row>
    <row r="644" ht="14.25" customHeight="1"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</row>
    <row r="645" ht="14.25" customHeight="1"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</row>
    <row r="646" ht="14.25" customHeight="1"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</row>
    <row r="647" ht="14.25" customHeight="1"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</row>
    <row r="648" ht="14.25" customHeight="1"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</row>
    <row r="649" ht="14.25" customHeight="1"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</row>
    <row r="650" ht="14.25" customHeight="1"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</row>
    <row r="651" ht="14.25" customHeight="1"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</row>
    <row r="652" ht="14.25" customHeight="1"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</row>
    <row r="653" ht="14.25" customHeight="1"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</row>
    <row r="654" ht="14.25" customHeight="1"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</row>
    <row r="655" ht="14.25" customHeight="1"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</row>
    <row r="656" ht="14.25" customHeight="1"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</row>
    <row r="657" ht="14.25" customHeight="1"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</row>
    <row r="658" ht="14.25" customHeight="1"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</row>
    <row r="659" ht="14.25" customHeight="1"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</row>
    <row r="660" ht="14.25" customHeight="1"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</row>
    <row r="661" ht="14.25" customHeight="1"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</row>
    <row r="662" ht="14.25" customHeight="1"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</row>
    <row r="663" ht="14.25" customHeight="1"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</row>
    <row r="664" ht="14.25" customHeight="1"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</row>
    <row r="665" ht="14.25" customHeight="1"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</row>
    <row r="666" ht="14.25" customHeight="1"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</row>
    <row r="667" ht="14.25" customHeight="1"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</row>
    <row r="668" ht="14.25" customHeight="1"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</row>
    <row r="669" ht="14.25" customHeight="1"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</row>
    <row r="670" ht="14.25" customHeight="1"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</row>
    <row r="671" ht="14.25" customHeight="1"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</row>
    <row r="672" ht="14.25" customHeight="1"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</row>
    <row r="673" ht="14.25" customHeight="1"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</row>
    <row r="674" ht="14.25" customHeight="1"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</row>
    <row r="675" ht="14.25" customHeight="1"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</row>
    <row r="676" ht="14.25" customHeight="1"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</row>
    <row r="677" ht="14.25" customHeight="1"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</row>
    <row r="678" ht="14.25" customHeight="1"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</row>
    <row r="679" ht="14.25" customHeight="1"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</row>
    <row r="680" ht="14.25" customHeight="1"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</row>
    <row r="681" ht="14.25" customHeight="1"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</row>
    <row r="682" ht="14.25" customHeight="1"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</row>
    <row r="683" ht="14.25" customHeight="1"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</row>
    <row r="684" ht="14.25" customHeight="1"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</row>
    <row r="685" ht="14.25" customHeight="1"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</row>
    <row r="686" ht="14.25" customHeight="1"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</row>
    <row r="687" ht="14.25" customHeight="1"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</row>
    <row r="688" ht="14.25" customHeight="1"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</row>
    <row r="689" ht="14.25" customHeight="1"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</row>
    <row r="690" ht="14.25" customHeight="1"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</row>
    <row r="691" ht="14.25" customHeight="1"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</row>
    <row r="692" ht="14.25" customHeight="1"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</row>
    <row r="693" ht="14.25" customHeight="1"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</row>
    <row r="694" ht="14.25" customHeight="1"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</row>
    <row r="695" ht="14.25" customHeight="1"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</row>
    <row r="696" ht="14.25" customHeight="1"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</row>
    <row r="697" ht="14.25" customHeight="1"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</row>
    <row r="698" ht="14.25" customHeight="1"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</row>
    <row r="699" ht="14.25" customHeight="1"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</row>
    <row r="700" ht="14.25" customHeight="1"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</row>
    <row r="701" ht="14.25" customHeight="1"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</row>
    <row r="702" ht="14.25" customHeight="1"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</row>
    <row r="703" ht="14.25" customHeight="1"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</row>
    <row r="704" ht="14.25" customHeight="1"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</row>
    <row r="705" ht="14.25" customHeight="1"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</row>
    <row r="706" ht="14.25" customHeight="1"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</row>
    <row r="707" ht="14.25" customHeight="1"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</row>
    <row r="708" ht="14.25" customHeight="1"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</row>
    <row r="709" ht="14.25" customHeight="1"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</row>
    <row r="710" ht="14.25" customHeight="1"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</row>
    <row r="711" ht="14.25" customHeight="1"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</row>
    <row r="712" ht="14.25" customHeight="1"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</row>
    <row r="713" ht="14.25" customHeight="1"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</row>
    <row r="714" ht="14.25" customHeight="1"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</row>
    <row r="715" ht="14.25" customHeight="1"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</row>
    <row r="716" ht="14.25" customHeight="1"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</row>
    <row r="717" ht="14.25" customHeight="1"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</row>
    <row r="718" ht="14.25" customHeight="1"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</row>
    <row r="719" ht="14.25" customHeight="1"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</row>
    <row r="720" ht="14.25" customHeight="1"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</row>
    <row r="721" ht="14.25" customHeight="1"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</row>
    <row r="722" ht="14.25" customHeight="1"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</row>
    <row r="723" ht="14.25" customHeight="1"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</row>
    <row r="724" ht="14.25" customHeight="1"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</row>
    <row r="725" ht="14.25" customHeight="1"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</row>
    <row r="726" ht="14.25" customHeight="1"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</row>
    <row r="727" ht="14.25" customHeight="1"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</row>
    <row r="728" ht="14.25" customHeight="1"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</row>
    <row r="729" ht="14.25" customHeight="1"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</row>
    <row r="730" ht="14.25" customHeight="1"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</row>
    <row r="731" ht="14.25" customHeight="1"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</row>
    <row r="732" ht="14.25" customHeight="1"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</row>
    <row r="733" ht="14.25" customHeight="1"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</row>
    <row r="734" ht="14.25" customHeight="1"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</row>
    <row r="735" ht="14.25" customHeight="1"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</row>
    <row r="736" ht="14.25" customHeight="1"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</row>
    <row r="737" ht="14.25" customHeight="1"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</row>
    <row r="738" ht="14.25" customHeight="1"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</row>
    <row r="739" ht="14.25" customHeight="1"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</row>
    <row r="740" ht="14.25" customHeight="1"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</row>
    <row r="741" ht="14.25" customHeight="1"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</row>
    <row r="742" ht="14.25" customHeight="1"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</row>
    <row r="743" ht="14.25" customHeight="1"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</row>
    <row r="744" ht="14.25" customHeight="1"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</row>
    <row r="745" ht="14.25" customHeight="1"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</row>
    <row r="746" ht="14.25" customHeight="1"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</row>
    <row r="747" ht="14.25" customHeight="1"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</row>
    <row r="748" ht="14.25" customHeight="1"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</row>
    <row r="749" ht="14.25" customHeight="1"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</row>
    <row r="750" ht="14.25" customHeight="1"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</row>
    <row r="751" ht="14.25" customHeight="1"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</row>
    <row r="752" ht="14.25" customHeight="1"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</row>
    <row r="753" ht="14.25" customHeight="1"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</row>
    <row r="754" ht="14.25" customHeight="1"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</row>
    <row r="755" ht="14.25" customHeight="1"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</row>
    <row r="756" ht="14.25" customHeight="1"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</row>
    <row r="757" ht="14.25" customHeight="1"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</row>
    <row r="758" ht="14.25" customHeight="1"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</row>
    <row r="759" ht="14.25" customHeight="1"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</row>
    <row r="760" ht="14.25" customHeight="1"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</row>
    <row r="761" ht="14.25" customHeight="1"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</row>
    <row r="762" ht="14.25" customHeight="1"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</row>
    <row r="763" ht="14.25" customHeight="1"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</row>
    <row r="764" ht="14.25" customHeight="1"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</row>
    <row r="765" ht="14.25" customHeight="1"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</row>
    <row r="766" ht="14.25" customHeight="1"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</row>
    <row r="767" ht="14.25" customHeight="1"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</row>
    <row r="768" ht="14.25" customHeight="1"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</row>
    <row r="769" ht="14.25" customHeight="1"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</row>
    <row r="770" ht="14.25" customHeight="1"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</row>
    <row r="771" ht="14.25" customHeight="1"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</row>
    <row r="772" ht="14.25" customHeight="1"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</row>
    <row r="773" ht="14.25" customHeight="1"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</row>
    <row r="774" ht="14.25" customHeight="1"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</row>
    <row r="775" ht="14.25" customHeight="1"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</row>
    <row r="776" ht="14.25" customHeight="1"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</row>
    <row r="777" ht="14.25" customHeight="1"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</row>
    <row r="778" ht="14.25" customHeight="1"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</row>
    <row r="779" ht="14.25" customHeight="1"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</row>
    <row r="780" ht="14.25" customHeight="1"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</row>
    <row r="781" ht="14.25" customHeight="1"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</row>
    <row r="782" ht="14.25" customHeight="1"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</row>
    <row r="783" ht="14.25" customHeight="1"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</row>
    <row r="784" ht="14.25" customHeight="1"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</row>
    <row r="785" ht="14.25" customHeight="1"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</row>
    <row r="786" ht="14.25" customHeight="1"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</row>
    <row r="787" ht="14.25" customHeight="1"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</row>
    <row r="788" ht="14.25" customHeight="1"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</row>
    <row r="789" ht="14.25" customHeight="1"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</row>
    <row r="790" ht="14.25" customHeight="1"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</row>
    <row r="791" ht="14.25" customHeight="1"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</row>
    <row r="792" ht="14.25" customHeight="1"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</row>
    <row r="793" ht="14.25" customHeight="1"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</row>
    <row r="794" ht="14.25" customHeight="1"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</row>
    <row r="795" ht="14.25" customHeight="1"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</row>
    <row r="796" ht="14.25" customHeight="1"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</row>
    <row r="797" ht="14.25" customHeight="1"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</row>
    <row r="798" ht="14.25" customHeight="1"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</row>
    <row r="799" ht="14.25" customHeight="1"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</row>
    <row r="800" ht="14.25" customHeight="1"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</row>
    <row r="801" ht="14.25" customHeight="1"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</row>
    <row r="802" ht="14.25" customHeight="1"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</row>
    <row r="803" ht="14.25" customHeight="1"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</row>
    <row r="804" ht="14.25" customHeight="1"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</row>
    <row r="805" ht="14.25" customHeight="1"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</row>
    <row r="806" ht="14.25" customHeight="1"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</row>
    <row r="807" ht="14.25" customHeight="1"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</row>
    <row r="808" ht="14.25" customHeight="1"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</row>
    <row r="809" ht="14.25" customHeight="1"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</row>
    <row r="810" ht="14.25" customHeight="1"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</row>
    <row r="811" ht="14.25" customHeight="1"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</row>
    <row r="812" ht="14.25" customHeight="1"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</row>
    <row r="813" ht="14.25" customHeight="1"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</row>
    <row r="814" ht="14.25" customHeight="1"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</row>
    <row r="815" ht="14.25" customHeight="1"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</row>
    <row r="816" ht="14.25" customHeight="1"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</row>
    <row r="817" ht="14.25" customHeight="1"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</row>
    <row r="818" ht="14.25" customHeight="1"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</row>
    <row r="819" ht="14.25" customHeight="1"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</row>
    <row r="820" ht="14.25" customHeight="1"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</row>
    <row r="821" ht="14.25" customHeight="1"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</row>
    <row r="822" ht="14.25" customHeight="1"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</row>
    <row r="823" ht="14.25" customHeight="1"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</row>
    <row r="824" ht="14.25" customHeight="1"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</row>
    <row r="825" ht="14.25" customHeight="1"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</row>
    <row r="826" ht="14.25" customHeight="1"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</row>
    <row r="827" ht="14.25" customHeight="1"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</row>
    <row r="828" ht="14.25" customHeight="1"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</row>
    <row r="829" ht="14.25" customHeight="1"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</row>
    <row r="830" ht="14.25" customHeight="1"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</row>
    <row r="831" ht="14.25" customHeight="1"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</row>
    <row r="832" ht="14.25" customHeight="1"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</row>
    <row r="833" ht="14.25" customHeight="1"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</row>
    <row r="834" ht="14.25" customHeight="1"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</row>
    <row r="835" ht="14.25" customHeight="1"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</row>
    <row r="836" ht="14.25" customHeight="1"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</row>
    <row r="837" ht="14.25" customHeight="1"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</row>
    <row r="838" ht="14.25" customHeight="1"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</row>
    <row r="839" ht="14.25" customHeight="1"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</row>
    <row r="840" ht="14.25" customHeight="1"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</row>
    <row r="841" ht="14.25" customHeight="1"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</row>
    <row r="842" ht="14.25" customHeight="1"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</row>
    <row r="843" ht="14.25" customHeight="1"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</row>
    <row r="844" ht="14.25" customHeight="1"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</row>
    <row r="845" ht="14.25" customHeight="1"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</row>
    <row r="846" ht="14.25" customHeight="1"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</row>
    <row r="847" ht="14.25" customHeight="1"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</row>
    <row r="848" ht="14.25" customHeight="1"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</row>
    <row r="849" ht="14.25" customHeight="1"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</row>
    <row r="850" ht="14.25" customHeight="1"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</row>
    <row r="851" ht="14.25" customHeight="1"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</row>
    <row r="852" ht="14.25" customHeight="1"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</row>
    <row r="853" ht="14.25" customHeight="1"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</row>
    <row r="854" ht="14.25" customHeight="1"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</row>
    <row r="855" ht="14.25" customHeight="1"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</row>
    <row r="856" ht="14.25" customHeight="1"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</row>
    <row r="857" ht="14.25" customHeight="1"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</row>
    <row r="858" ht="14.25" customHeight="1"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</row>
    <row r="859" ht="14.25" customHeight="1"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</row>
    <row r="860" ht="14.25" customHeight="1"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</row>
    <row r="861" ht="14.25" customHeight="1"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</row>
    <row r="862" ht="14.25" customHeight="1"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</row>
    <row r="863" ht="14.25" customHeight="1"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</row>
    <row r="864" ht="14.25" customHeight="1"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</row>
    <row r="865" ht="14.25" customHeight="1"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</row>
    <row r="866" ht="14.25" customHeight="1"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</row>
    <row r="867" ht="14.25" customHeight="1"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</row>
    <row r="868" ht="14.25" customHeight="1"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</row>
    <row r="869" ht="14.25" customHeight="1"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</row>
    <row r="870" ht="14.25" customHeight="1"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</row>
    <row r="871" ht="14.25" customHeight="1"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</row>
    <row r="872" ht="14.25" customHeight="1"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</row>
    <row r="873" ht="14.25" customHeight="1"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</row>
    <row r="874" ht="14.25" customHeight="1"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</row>
    <row r="875" ht="14.25" customHeight="1"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</row>
    <row r="876" ht="14.25" customHeight="1"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</row>
    <row r="877" ht="14.25" customHeight="1"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</row>
    <row r="878" ht="14.25" customHeight="1"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</row>
    <row r="879" ht="14.25" customHeight="1"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</row>
    <row r="880" ht="14.25" customHeight="1"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</row>
    <row r="881" ht="14.25" customHeight="1"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</row>
    <row r="882" ht="14.25" customHeight="1"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</row>
    <row r="883" ht="14.25" customHeight="1"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</row>
    <row r="884" ht="14.25" customHeight="1"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</row>
    <row r="885" ht="14.25" customHeight="1"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</row>
    <row r="886" ht="14.25" customHeight="1"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</row>
    <row r="887" ht="14.25" customHeight="1"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</row>
    <row r="888" ht="14.25" customHeight="1"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</row>
    <row r="889" ht="14.25" customHeight="1"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</row>
    <row r="890" ht="14.25" customHeight="1"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</row>
    <row r="891" ht="14.25" customHeight="1"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</row>
    <row r="892" ht="14.25" customHeight="1"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</row>
    <row r="893" ht="14.25" customHeight="1"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</row>
    <row r="894" ht="14.25" customHeight="1"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</row>
    <row r="895" ht="14.25" customHeight="1"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</row>
    <row r="896" ht="14.25" customHeight="1"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</row>
    <row r="897" ht="14.25" customHeight="1"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</row>
    <row r="898" ht="14.25" customHeight="1"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</row>
    <row r="899" ht="14.25" customHeight="1"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</row>
    <row r="900" ht="14.25" customHeight="1"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</row>
    <row r="901" ht="14.25" customHeight="1"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</row>
    <row r="902" ht="14.25" customHeight="1"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</row>
    <row r="903" ht="14.25" customHeight="1"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</row>
    <row r="904" ht="14.25" customHeight="1"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</row>
    <row r="905" ht="14.25" customHeight="1"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</row>
    <row r="906" ht="14.25" customHeight="1"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</row>
    <row r="907" ht="14.25" customHeight="1"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</row>
    <row r="908" ht="14.25" customHeight="1"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</row>
    <row r="909" ht="14.25" customHeight="1"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</row>
    <row r="910" ht="14.25" customHeight="1"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</row>
    <row r="911" ht="14.25" customHeight="1"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</row>
    <row r="912" ht="14.25" customHeight="1"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</row>
    <row r="913" ht="14.25" customHeight="1"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</row>
    <row r="914" ht="14.25" customHeight="1"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</row>
    <row r="915" ht="14.25" customHeight="1"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</row>
    <row r="916" ht="14.25" customHeight="1"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</row>
    <row r="917" ht="14.25" customHeight="1"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</row>
    <row r="918" ht="14.25" customHeight="1"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</row>
    <row r="919" ht="14.25" customHeight="1"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</row>
    <row r="920" ht="14.25" customHeight="1"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</row>
    <row r="921" ht="14.25" customHeight="1"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</row>
    <row r="922" ht="14.25" customHeight="1"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</row>
    <row r="923" ht="14.25" customHeight="1"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</row>
    <row r="924" ht="14.25" customHeight="1"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</row>
    <row r="925" ht="14.25" customHeight="1"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</row>
    <row r="926" ht="14.25" customHeight="1"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</row>
    <row r="927" ht="14.25" customHeight="1"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</row>
    <row r="928" ht="14.25" customHeight="1"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</row>
    <row r="929" ht="14.25" customHeight="1"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</row>
    <row r="930" ht="14.25" customHeight="1"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</row>
    <row r="931" ht="14.25" customHeight="1"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</row>
    <row r="932" ht="14.25" customHeight="1"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</row>
    <row r="933" ht="14.25" customHeight="1"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</row>
    <row r="934" ht="14.25" customHeight="1"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</row>
    <row r="935" ht="14.25" customHeight="1"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</row>
    <row r="936" ht="14.25" customHeight="1"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</row>
    <row r="937" ht="14.25" customHeight="1"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</row>
    <row r="938" ht="14.25" customHeight="1"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</row>
    <row r="939" ht="14.25" customHeight="1"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</row>
    <row r="940" ht="14.25" customHeight="1"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</row>
    <row r="941" ht="14.25" customHeight="1"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</row>
    <row r="942" ht="14.25" customHeight="1"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</row>
    <row r="943" ht="14.25" customHeight="1"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</row>
    <row r="944" ht="14.25" customHeight="1"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</row>
    <row r="945" ht="14.25" customHeight="1"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</row>
    <row r="946" ht="14.25" customHeight="1"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</row>
    <row r="947" ht="14.25" customHeight="1"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</row>
    <row r="948" ht="14.25" customHeight="1"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</row>
    <row r="949" ht="14.25" customHeight="1"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</row>
    <row r="950" ht="14.25" customHeight="1"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</row>
    <row r="951" ht="14.25" customHeight="1"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</row>
    <row r="952" ht="14.25" customHeight="1"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</row>
    <row r="953" ht="14.25" customHeight="1"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</row>
    <row r="954" ht="14.25" customHeight="1"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</row>
    <row r="955" ht="14.25" customHeight="1"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</row>
    <row r="956" ht="14.25" customHeight="1"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</row>
    <row r="957" ht="14.25" customHeight="1"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</row>
    <row r="958" ht="14.25" customHeight="1"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</row>
    <row r="959" ht="14.25" customHeight="1"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</row>
    <row r="960" ht="14.25" customHeight="1"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</row>
    <row r="961" ht="14.25" customHeight="1"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</row>
    <row r="962" ht="14.25" customHeight="1"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</row>
    <row r="963" ht="14.25" customHeight="1"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</row>
    <row r="964" ht="14.25" customHeight="1"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</row>
    <row r="965" ht="14.25" customHeight="1"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</row>
    <row r="966" ht="14.25" customHeight="1"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</row>
    <row r="967" ht="14.25" customHeight="1"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</row>
    <row r="968" ht="14.25" customHeight="1"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</row>
    <row r="969" ht="14.25" customHeight="1"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</row>
    <row r="970" ht="14.25" customHeight="1"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</row>
    <row r="971" ht="14.25" customHeight="1"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</row>
    <row r="972" ht="14.25" customHeight="1"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</row>
    <row r="973" ht="14.25" customHeight="1">
      <c r="B973" s="259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</row>
    <row r="974" ht="14.25" customHeight="1">
      <c r="B974" s="259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</row>
    <row r="975" ht="14.25" customHeight="1">
      <c r="B975" s="259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</row>
    <row r="976" ht="14.25" customHeight="1">
      <c r="B976" s="259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</row>
    <row r="977" ht="14.25" customHeight="1">
      <c r="B977" s="259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</row>
    <row r="978" ht="14.25" customHeight="1">
      <c r="B978" s="259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</row>
    <row r="979" ht="14.25" customHeight="1">
      <c r="B979" s="259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</row>
    <row r="980" ht="14.25" customHeight="1">
      <c r="B980" s="259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</row>
    <row r="981" ht="14.25" customHeight="1">
      <c r="B981" s="259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</row>
    <row r="982" ht="14.25" customHeight="1">
      <c r="B982" s="259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</row>
    <row r="983" ht="14.25" customHeight="1">
      <c r="B983" s="259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</row>
    <row r="984" ht="14.25" customHeight="1">
      <c r="B984" s="259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</row>
    <row r="985" ht="14.25" customHeight="1">
      <c r="B985" s="259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</row>
    <row r="986" ht="14.25" customHeight="1">
      <c r="B986" s="259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</row>
    <row r="987" ht="14.25" customHeight="1">
      <c r="B987" s="259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</row>
    <row r="988" ht="14.25" customHeight="1">
      <c r="B988" s="259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</row>
    <row r="989" ht="14.25" customHeight="1">
      <c r="B989" s="259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</row>
    <row r="990" ht="14.25" customHeight="1">
      <c r="B990" s="259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</row>
    <row r="991" ht="14.25" customHeight="1">
      <c r="B991" s="259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</row>
    <row r="992" ht="14.25" customHeight="1">
      <c r="B992" s="259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</row>
    <row r="993" ht="14.25" customHeight="1">
      <c r="B993" s="259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</row>
    <row r="994" ht="14.25" customHeight="1">
      <c r="B994" s="259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</row>
    <row r="995" ht="14.25" customHeight="1">
      <c r="B995" s="259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</row>
    <row r="996" ht="14.25" customHeight="1">
      <c r="B996" s="259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</row>
    <row r="997" ht="14.25" customHeight="1">
      <c r="B997" s="259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</row>
    <row r="998" ht="14.25" customHeight="1">
      <c r="B998" s="259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</row>
    <row r="999" ht="14.25" customHeight="1">
      <c r="B999" s="259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</row>
    <row r="1000" ht="14.25" customHeight="1">
      <c r="B1000" s="259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</row>
    <row r="1001" ht="14.25" customHeight="1">
      <c r="B1001" s="259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</row>
    <row r="1002" ht="14.25" customHeight="1">
      <c r="B1002" s="259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</row>
    <row r="1003" ht="14.25" customHeight="1">
      <c r="B1003" s="259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</row>
    <row r="1004" ht="14.25" customHeight="1">
      <c r="B1004" s="259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</row>
    <row r="1005" ht="14.25" customHeight="1">
      <c r="B1005" s="259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</row>
    <row r="1006" ht="14.25" customHeight="1">
      <c r="B1006" s="259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</row>
    <row r="1007" ht="14.25" customHeight="1">
      <c r="B1007" s="259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</row>
    <row r="1008" ht="14.25" customHeight="1">
      <c r="B1008" s="259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</row>
    <row r="1009" ht="14.25" customHeight="1">
      <c r="B1009" s="259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</row>
    <row r="1010" ht="14.25" customHeight="1">
      <c r="B1010" s="259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</row>
    <row r="1011" ht="14.25" customHeight="1">
      <c r="B1011" s="259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</row>
    <row r="1012" ht="14.25" customHeight="1">
      <c r="B1012" s="259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</row>
  </sheetData>
  <mergeCells count="2">
    <mergeCell ref="A1:M1"/>
    <mergeCell ref="A33:S33"/>
  </mergeCells>
  <printOptions/>
  <pageMargins bottom="0.787401575" footer="0.0" header="0.0" left="0.511811024" right="0.511811024" top="0.7874015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7.86"/>
    <col customWidth="1" min="3" max="3" width="15.57"/>
    <col customWidth="1" min="4" max="4" width="13.43"/>
    <col customWidth="1" min="5" max="5" width="13.0"/>
    <col customWidth="1" min="6" max="6" width="8.71"/>
    <col customWidth="1" min="7" max="7" width="7.57"/>
    <col customWidth="1" min="8" max="8" width="8.71"/>
    <col customWidth="1" min="9" max="9" width="11.29"/>
    <col customWidth="1" min="10" max="10" width="8.57"/>
    <col customWidth="1" min="11" max="11" width="7.57"/>
    <col customWidth="1" min="12" max="12" width="7.43"/>
    <col customWidth="1" min="13" max="13" width="9.43"/>
    <col customWidth="1" min="14" max="14" width="14.86"/>
    <col customWidth="1" min="15" max="15" width="12.14"/>
    <col customWidth="1" min="16" max="16" width="13.71"/>
    <col customWidth="1" min="17" max="17" width="8.71"/>
    <col customWidth="1" min="18" max="18" width="12.86"/>
    <col customWidth="1" min="19" max="20" width="8.71"/>
  </cols>
  <sheetData>
    <row r="1" ht="14.25" customHeight="1">
      <c r="A1" s="100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15" t="s">
        <v>82</v>
      </c>
      <c r="B2" s="121" t="s">
        <v>161</v>
      </c>
      <c r="C2" s="122" t="s">
        <v>5</v>
      </c>
      <c r="D2" s="121" t="s">
        <v>8</v>
      </c>
      <c r="E2" s="124" t="s">
        <v>183</v>
      </c>
      <c r="F2" s="124" t="s">
        <v>184</v>
      </c>
      <c r="G2" s="121" t="s">
        <v>9</v>
      </c>
      <c r="H2" s="121" t="s">
        <v>179</v>
      </c>
      <c r="I2" s="124" t="s">
        <v>185</v>
      </c>
      <c r="J2" s="122" t="s">
        <v>100</v>
      </c>
      <c r="K2" s="208" t="s">
        <v>73</v>
      </c>
      <c r="L2" s="117" t="s">
        <v>14</v>
      </c>
      <c r="M2" s="118"/>
      <c r="N2" s="126" t="s">
        <v>190</v>
      </c>
    </row>
    <row r="3" ht="14.25" customHeight="1">
      <c r="A3" s="246" t="s">
        <v>228</v>
      </c>
      <c r="B3" s="142"/>
      <c r="C3" s="142"/>
      <c r="D3" s="142"/>
      <c r="E3" s="142"/>
      <c r="F3" s="144"/>
      <c r="G3" s="142"/>
      <c r="H3" s="146"/>
      <c r="I3" s="210"/>
      <c r="J3" s="211"/>
      <c r="K3" s="211"/>
      <c r="L3" s="211">
        <f t="shared" ref="L3:L22" si="1">SUM(B3:K3)</f>
        <v>0</v>
      </c>
      <c r="M3" s="10">
        <f t="shared" ref="M3:M23" si="2">L3/$L$23</f>
        <v>0</v>
      </c>
      <c r="N3" s="38"/>
      <c r="O3" s="185" t="s">
        <v>116</v>
      </c>
      <c r="P3" s="186">
        <f>SUM(B23+C23+D23+G23+H23+I23+J23+K23)</f>
        <v>181</v>
      </c>
    </row>
    <row r="4" ht="16.5" customHeight="1">
      <c r="A4" s="247" t="s">
        <v>229</v>
      </c>
      <c r="B4" s="151"/>
      <c r="C4" s="151"/>
      <c r="D4" s="151"/>
      <c r="E4" s="151"/>
      <c r="F4" s="154"/>
      <c r="G4" s="151"/>
      <c r="H4" s="151"/>
      <c r="I4" s="151"/>
      <c r="J4" s="151"/>
      <c r="K4" s="152"/>
      <c r="L4" s="213">
        <f t="shared" si="1"/>
        <v>0</v>
      </c>
      <c r="M4" s="10">
        <f t="shared" si="2"/>
        <v>0</v>
      </c>
      <c r="N4" s="127"/>
      <c r="O4" s="187" t="s">
        <v>200</v>
      </c>
      <c r="P4" s="188">
        <f>SUM(E23)</f>
        <v>35</v>
      </c>
    </row>
    <row r="5" ht="18.75" customHeight="1">
      <c r="A5" s="248" t="s">
        <v>230</v>
      </c>
      <c r="B5" s="96"/>
      <c r="C5" s="8"/>
      <c r="D5" s="96"/>
      <c r="E5" s="8"/>
      <c r="F5" s="57"/>
      <c r="G5" s="96"/>
      <c r="H5" s="96"/>
      <c r="I5" s="96"/>
      <c r="J5" s="96"/>
      <c r="K5" s="96"/>
      <c r="L5" s="249">
        <f t="shared" si="1"/>
        <v>0</v>
      </c>
      <c r="M5" s="10">
        <f t="shared" si="2"/>
        <v>0</v>
      </c>
      <c r="N5" s="177"/>
      <c r="O5" s="189" t="s">
        <v>40</v>
      </c>
      <c r="P5" s="188">
        <f>F23</f>
        <v>32</v>
      </c>
      <c r="Q5" s="180"/>
      <c r="R5" s="180"/>
      <c r="S5" s="180"/>
      <c r="T5" s="180"/>
    </row>
    <row r="6" ht="16.5" customHeight="1">
      <c r="A6" s="214" t="s">
        <v>231</v>
      </c>
      <c r="B6" s="221">
        <v>11.0</v>
      </c>
      <c r="C6" s="250"/>
      <c r="D6" s="221">
        <v>1.0</v>
      </c>
      <c r="E6" s="221">
        <v>1.0</v>
      </c>
      <c r="F6" s="250"/>
      <c r="G6" s="250"/>
      <c r="H6" s="221"/>
      <c r="I6" s="221"/>
      <c r="J6" s="250"/>
      <c r="K6" s="250"/>
      <c r="L6" s="211">
        <f t="shared" si="1"/>
        <v>13</v>
      </c>
      <c r="M6" s="10">
        <f t="shared" si="2"/>
        <v>0.05241935484</v>
      </c>
      <c r="N6" s="127">
        <v>4.0</v>
      </c>
      <c r="P6" s="58">
        <f>SUM(P3:P5)</f>
        <v>248</v>
      </c>
    </row>
    <row r="7" ht="18.75" customHeight="1">
      <c r="A7" s="215" t="s">
        <v>209</v>
      </c>
      <c r="B7" s="131"/>
      <c r="C7" s="132"/>
      <c r="D7" s="131">
        <v>1.0</v>
      </c>
      <c r="E7" s="131"/>
      <c r="F7" s="134">
        <v>17.0</v>
      </c>
      <c r="G7" s="131"/>
      <c r="H7" s="131"/>
      <c r="I7" s="131"/>
      <c r="J7" s="131"/>
      <c r="K7" s="131"/>
      <c r="L7" s="252">
        <f t="shared" si="1"/>
        <v>18</v>
      </c>
      <c r="M7" s="10">
        <f t="shared" si="2"/>
        <v>0.07258064516</v>
      </c>
      <c r="N7" s="127">
        <v>1.0</v>
      </c>
    </row>
    <row r="8" ht="18.75" customHeight="1">
      <c r="A8" s="218" t="s">
        <v>232</v>
      </c>
      <c r="B8" s="131">
        <v>8.0</v>
      </c>
      <c r="C8" s="132"/>
      <c r="D8" s="131">
        <v>6.0</v>
      </c>
      <c r="E8" s="132"/>
      <c r="F8" s="251"/>
      <c r="G8" s="131"/>
      <c r="H8" s="131"/>
      <c r="I8" s="131"/>
      <c r="J8" s="131"/>
      <c r="K8" s="131"/>
      <c r="L8" s="252">
        <f t="shared" si="1"/>
        <v>14</v>
      </c>
      <c r="M8" s="10">
        <f t="shared" si="2"/>
        <v>0.0564516129</v>
      </c>
      <c r="N8" s="127">
        <v>2.0</v>
      </c>
    </row>
    <row r="9" ht="18.75" customHeight="1">
      <c r="A9" s="253" t="s">
        <v>233</v>
      </c>
      <c r="B9" s="96"/>
      <c r="C9" s="96"/>
      <c r="D9" s="96"/>
      <c r="E9" s="96"/>
      <c r="F9" s="101">
        <v>3.0</v>
      </c>
      <c r="G9" s="96"/>
      <c r="H9" s="96"/>
      <c r="I9" s="96"/>
      <c r="J9" s="96"/>
      <c r="K9" s="96"/>
      <c r="L9" s="249">
        <f t="shared" si="1"/>
        <v>3</v>
      </c>
      <c r="M9" s="10">
        <f t="shared" si="2"/>
        <v>0.01209677419</v>
      </c>
      <c r="N9" s="127"/>
      <c r="P9" s="226"/>
    </row>
    <row r="10" ht="18.75" customHeight="1">
      <c r="A10" s="227" t="s">
        <v>234</v>
      </c>
      <c r="B10" s="96">
        <v>11.0</v>
      </c>
      <c r="C10" s="96"/>
      <c r="D10" s="96">
        <v>2.0</v>
      </c>
      <c r="E10" s="8"/>
      <c r="F10" s="101"/>
      <c r="G10" s="96"/>
      <c r="H10" s="96"/>
      <c r="I10" s="96"/>
      <c r="J10" s="96"/>
      <c r="K10" s="96"/>
      <c r="L10" s="249">
        <f t="shared" si="1"/>
        <v>13</v>
      </c>
      <c r="M10" s="10">
        <f t="shared" si="2"/>
        <v>0.05241935484</v>
      </c>
      <c r="N10" s="127">
        <v>8.0</v>
      </c>
      <c r="P10" s="226"/>
    </row>
    <row r="11" ht="18.75" customHeight="1">
      <c r="A11" s="254" t="s">
        <v>235</v>
      </c>
      <c r="B11" s="250"/>
      <c r="C11" s="250"/>
      <c r="D11" s="221">
        <v>3.0</v>
      </c>
      <c r="E11" s="221">
        <v>24.0</v>
      </c>
      <c r="F11" s="250"/>
      <c r="G11" s="250"/>
      <c r="H11" s="221"/>
      <c r="I11" s="221"/>
      <c r="J11" s="250"/>
      <c r="K11" s="250"/>
      <c r="L11" s="211">
        <f t="shared" si="1"/>
        <v>27</v>
      </c>
      <c r="M11" s="10">
        <f t="shared" si="2"/>
        <v>0.1088709677</v>
      </c>
      <c r="N11" s="127">
        <v>1.0</v>
      </c>
      <c r="P11" s="226"/>
    </row>
    <row r="12" ht="18.75" customHeight="1">
      <c r="A12" s="229" t="s">
        <v>236</v>
      </c>
      <c r="B12" s="96">
        <v>11.0</v>
      </c>
      <c r="C12" s="96">
        <v>7.0</v>
      </c>
      <c r="D12" s="96">
        <v>1.0</v>
      </c>
      <c r="E12" s="96">
        <v>1.0</v>
      </c>
      <c r="F12" s="57"/>
      <c r="G12" s="96"/>
      <c r="H12" s="96"/>
      <c r="I12" s="96"/>
      <c r="J12" s="96"/>
      <c r="K12" s="96"/>
      <c r="L12" s="249">
        <f t="shared" si="1"/>
        <v>20</v>
      </c>
      <c r="M12" s="10">
        <f t="shared" si="2"/>
        <v>0.08064516129</v>
      </c>
      <c r="N12" s="127">
        <v>3.0</v>
      </c>
      <c r="P12" s="226"/>
    </row>
    <row r="13" ht="18.75" customHeight="1">
      <c r="A13" s="255" t="s">
        <v>237</v>
      </c>
      <c r="B13" s="250"/>
      <c r="C13" s="250"/>
      <c r="D13" s="221">
        <v>7.0</v>
      </c>
      <c r="E13" s="221"/>
      <c r="F13" s="250"/>
      <c r="G13" s="250"/>
      <c r="H13" s="221"/>
      <c r="I13" s="221"/>
      <c r="J13" s="250"/>
      <c r="K13" s="250"/>
      <c r="L13" s="211">
        <f t="shared" si="1"/>
        <v>7</v>
      </c>
      <c r="M13" s="10">
        <f t="shared" si="2"/>
        <v>0.02822580645</v>
      </c>
      <c r="N13" s="127">
        <v>1.0</v>
      </c>
      <c r="P13" s="226"/>
    </row>
    <row r="14" ht="18.75" customHeight="1">
      <c r="A14" s="256" t="s">
        <v>238</v>
      </c>
      <c r="B14" s="96">
        <v>11.0</v>
      </c>
      <c r="C14" s="8"/>
      <c r="D14" s="96">
        <v>2.0</v>
      </c>
      <c r="E14" s="96">
        <v>2.0</v>
      </c>
      <c r="F14" s="57"/>
      <c r="G14" s="96"/>
      <c r="H14" s="96"/>
      <c r="I14" s="96"/>
      <c r="J14" s="96"/>
      <c r="K14" s="96"/>
      <c r="L14" s="249">
        <f t="shared" si="1"/>
        <v>15</v>
      </c>
      <c r="M14" s="10">
        <f t="shared" si="2"/>
        <v>0.06048387097</v>
      </c>
      <c r="N14" s="127"/>
      <c r="P14" s="226"/>
      <c r="R14" s="102" t="s">
        <v>239</v>
      </c>
    </row>
    <row r="15" ht="18.75" customHeight="1">
      <c r="A15" s="257" t="s">
        <v>240</v>
      </c>
      <c r="B15" s="131"/>
      <c r="C15" s="132"/>
      <c r="D15" s="131">
        <v>13.0</v>
      </c>
      <c r="E15" s="131">
        <v>5.0</v>
      </c>
      <c r="F15" s="251"/>
      <c r="G15" s="131"/>
      <c r="H15" s="131"/>
      <c r="I15" s="131"/>
      <c r="J15" s="131"/>
      <c r="K15" s="131"/>
      <c r="L15" s="252">
        <f t="shared" si="1"/>
        <v>18</v>
      </c>
      <c r="M15" s="10">
        <f t="shared" si="2"/>
        <v>0.07258064516</v>
      </c>
      <c r="N15" s="127">
        <v>4.0</v>
      </c>
      <c r="P15" s="233"/>
    </row>
    <row r="16" ht="18.75" customHeight="1">
      <c r="A16" s="232" t="s">
        <v>241</v>
      </c>
      <c r="B16" s="96">
        <v>3.0</v>
      </c>
      <c r="C16" s="8"/>
      <c r="D16" s="96"/>
      <c r="E16" s="96"/>
      <c r="F16" s="101">
        <v>12.0</v>
      </c>
      <c r="G16" s="96"/>
      <c r="H16" s="96"/>
      <c r="I16" s="96"/>
      <c r="J16" s="96"/>
      <c r="K16" s="96"/>
      <c r="L16" s="249">
        <f t="shared" si="1"/>
        <v>15</v>
      </c>
      <c r="M16" s="10">
        <f t="shared" si="2"/>
        <v>0.06048387097</v>
      </c>
      <c r="N16" s="127">
        <v>4.0</v>
      </c>
      <c r="P16" s="235"/>
    </row>
    <row r="17" ht="18.75" customHeight="1">
      <c r="A17" s="236" t="s">
        <v>242</v>
      </c>
      <c r="B17" s="8"/>
      <c r="C17" s="8"/>
      <c r="D17" s="96">
        <v>11.0</v>
      </c>
      <c r="E17" s="96">
        <v>2.0</v>
      </c>
      <c r="F17" s="101"/>
      <c r="G17" s="96"/>
      <c r="H17" s="96"/>
      <c r="I17" s="96"/>
      <c r="J17" s="96"/>
      <c r="K17" s="96"/>
      <c r="L17" s="249">
        <f t="shared" si="1"/>
        <v>13</v>
      </c>
      <c r="M17" s="10">
        <f t="shared" si="2"/>
        <v>0.05241935484</v>
      </c>
      <c r="N17" s="127">
        <v>1.0</v>
      </c>
      <c r="P17" s="235"/>
    </row>
    <row r="18" ht="18.75" customHeight="1">
      <c r="A18" s="258" t="s">
        <v>227</v>
      </c>
      <c r="B18" s="146">
        <v>11.0</v>
      </c>
      <c r="C18" s="142"/>
      <c r="D18" s="146">
        <v>6.0</v>
      </c>
      <c r="E18" s="142"/>
      <c r="F18" s="228"/>
      <c r="G18" s="146"/>
      <c r="H18" s="146"/>
      <c r="I18" s="146"/>
      <c r="J18" s="146"/>
      <c r="K18" s="146"/>
      <c r="L18" s="211">
        <f t="shared" si="1"/>
        <v>17</v>
      </c>
      <c r="M18" s="10">
        <f t="shared" si="2"/>
        <v>0.0685483871</v>
      </c>
      <c r="N18" s="127"/>
      <c r="P18" s="235"/>
    </row>
    <row r="19" ht="18.75" customHeight="1">
      <c r="A19" s="237" t="s">
        <v>243</v>
      </c>
      <c r="B19" s="131">
        <v>7.0</v>
      </c>
      <c r="C19" s="132"/>
      <c r="D19" s="131"/>
      <c r="E19" s="132"/>
      <c r="F19" s="134"/>
      <c r="G19" s="131"/>
      <c r="H19" s="131">
        <v>9.0</v>
      </c>
      <c r="I19" s="131"/>
      <c r="J19" s="131"/>
      <c r="K19" s="131"/>
      <c r="L19" s="252">
        <f t="shared" si="1"/>
        <v>16</v>
      </c>
      <c r="M19" s="10">
        <f t="shared" si="2"/>
        <v>0.06451612903</v>
      </c>
      <c r="N19" s="127">
        <v>4.0</v>
      </c>
      <c r="P19" s="235"/>
    </row>
    <row r="20" ht="18.75" customHeight="1">
      <c r="A20" s="238" t="s">
        <v>244</v>
      </c>
      <c r="B20" s="131">
        <v>4.0</v>
      </c>
      <c r="C20" s="132"/>
      <c r="D20" s="131">
        <v>3.0</v>
      </c>
      <c r="E20" s="132"/>
      <c r="F20" s="134"/>
      <c r="G20" s="131"/>
      <c r="H20" s="131">
        <v>8.0</v>
      </c>
      <c r="I20" s="131"/>
      <c r="J20" s="131"/>
      <c r="K20" s="131"/>
      <c r="L20" s="252">
        <f t="shared" si="1"/>
        <v>15</v>
      </c>
      <c r="M20" s="10">
        <f t="shared" si="2"/>
        <v>0.06048387097</v>
      </c>
      <c r="N20" s="239">
        <v>5.0</v>
      </c>
      <c r="P20" s="226"/>
    </row>
    <row r="21" ht="18.75" customHeight="1">
      <c r="A21" s="240" t="s">
        <v>245</v>
      </c>
      <c r="B21" s="146">
        <v>12.0</v>
      </c>
      <c r="C21" s="142"/>
      <c r="D21" s="146">
        <v>5.0</v>
      </c>
      <c r="E21" s="146"/>
      <c r="F21" s="146"/>
      <c r="G21" s="146"/>
      <c r="H21" s="146"/>
      <c r="I21" s="146"/>
      <c r="J21" s="146"/>
      <c r="K21" s="146"/>
      <c r="L21" s="211">
        <f t="shared" si="1"/>
        <v>17</v>
      </c>
      <c r="M21" s="10">
        <f t="shared" si="2"/>
        <v>0.0685483871</v>
      </c>
      <c r="N21" s="239">
        <v>3.0</v>
      </c>
      <c r="P21" s="233"/>
    </row>
    <row r="22" ht="18.75" customHeight="1">
      <c r="A22" s="242" t="s">
        <v>246</v>
      </c>
      <c r="B22" s="146">
        <v>4.0</v>
      </c>
      <c r="C22" s="142"/>
      <c r="D22" s="146">
        <v>1.0</v>
      </c>
      <c r="E22" s="142"/>
      <c r="F22" s="146"/>
      <c r="G22" s="146"/>
      <c r="H22" s="146">
        <v>2.0</v>
      </c>
      <c r="I22" s="146"/>
      <c r="J22" s="146"/>
      <c r="K22" s="146"/>
      <c r="L22" s="211">
        <f t="shared" si="1"/>
        <v>7</v>
      </c>
      <c r="M22" s="10">
        <f t="shared" si="2"/>
        <v>0.02822580645</v>
      </c>
      <c r="N22" s="239">
        <v>4.0</v>
      </c>
      <c r="P22" s="226"/>
    </row>
    <row r="23" ht="14.25" customHeight="1">
      <c r="A23" s="4" t="s">
        <v>34</v>
      </c>
      <c r="B23" s="243">
        <f t="shared" ref="B23:L23" si="3">SUM(B3:B22)</f>
        <v>93</v>
      </c>
      <c r="C23" s="243">
        <f t="shared" si="3"/>
        <v>7</v>
      </c>
      <c r="D23" s="243">
        <f t="shared" si="3"/>
        <v>62</v>
      </c>
      <c r="E23" s="243">
        <f t="shared" si="3"/>
        <v>35</v>
      </c>
      <c r="F23" s="243">
        <f t="shared" si="3"/>
        <v>32</v>
      </c>
      <c r="G23" s="243">
        <f t="shared" si="3"/>
        <v>0</v>
      </c>
      <c r="H23" s="243">
        <f t="shared" si="3"/>
        <v>19</v>
      </c>
      <c r="I23" s="243">
        <f t="shared" si="3"/>
        <v>0</v>
      </c>
      <c r="J23" s="243">
        <f t="shared" si="3"/>
        <v>0</v>
      </c>
      <c r="K23" s="243">
        <f t="shared" si="3"/>
        <v>0</v>
      </c>
      <c r="L23" s="243">
        <f t="shared" si="3"/>
        <v>248</v>
      </c>
      <c r="M23" s="6">
        <f t="shared" si="2"/>
        <v>1</v>
      </c>
      <c r="N23" s="44">
        <f>SUM(N2:N22)</f>
        <v>45</v>
      </c>
      <c r="P23" s="244"/>
    </row>
    <row r="24" ht="14.25" customHeight="1"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P24" s="244"/>
    </row>
    <row r="25" ht="14.25" customHeight="1"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</row>
    <row r="26" ht="14.25" customHeight="1">
      <c r="A26" s="13"/>
      <c r="B26" s="13"/>
      <c r="C26" s="13"/>
      <c r="D26" s="13"/>
      <c r="E26" s="13"/>
      <c r="F26" s="13"/>
      <c r="G26" s="13"/>
      <c r="H26" s="259"/>
      <c r="I26" s="259"/>
      <c r="J26" s="259"/>
      <c r="K26" s="259"/>
      <c r="L26" s="259"/>
    </row>
    <row r="27" ht="14.25" customHeight="1"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</row>
    <row r="28" ht="14.25" customHeight="1">
      <c r="A28" s="260" t="s">
        <v>247</v>
      </c>
      <c r="B28" s="261" t="s">
        <v>248</v>
      </c>
      <c r="C28" s="262" t="s">
        <v>249</v>
      </c>
      <c r="D28" s="259"/>
      <c r="E28" s="259"/>
      <c r="F28" s="259"/>
      <c r="G28" s="259"/>
      <c r="H28" s="259"/>
      <c r="I28" s="259"/>
      <c r="J28" s="259"/>
      <c r="K28" s="259"/>
      <c r="L28" s="259"/>
    </row>
    <row r="29" ht="14.25" customHeight="1">
      <c r="A29" s="260" t="s">
        <v>231</v>
      </c>
      <c r="B29" s="261" t="s">
        <v>209</v>
      </c>
      <c r="C29" s="262"/>
      <c r="D29" s="259"/>
      <c r="E29" s="259"/>
      <c r="F29" s="259"/>
      <c r="G29" s="259"/>
      <c r="H29" s="259"/>
      <c r="I29" s="259"/>
      <c r="J29" s="259"/>
      <c r="K29" s="259"/>
      <c r="L29" s="259"/>
    </row>
    <row r="30" ht="14.25" customHeight="1">
      <c r="A30" s="260" t="s">
        <v>235</v>
      </c>
      <c r="B30" s="261" t="s">
        <v>232</v>
      </c>
      <c r="C30" s="262" t="s">
        <v>234</v>
      </c>
      <c r="D30" s="259"/>
      <c r="E30" s="259"/>
      <c r="F30" s="259"/>
      <c r="G30" s="259"/>
      <c r="H30" s="259"/>
      <c r="I30" s="259"/>
      <c r="J30" s="259"/>
      <c r="K30" s="259"/>
      <c r="L30" s="259"/>
    </row>
    <row r="31" ht="14.25" customHeight="1">
      <c r="A31" s="260" t="s">
        <v>237</v>
      </c>
      <c r="B31" s="261" t="s">
        <v>250</v>
      </c>
      <c r="C31" s="262" t="s">
        <v>236</v>
      </c>
      <c r="D31" s="259"/>
      <c r="E31" s="259"/>
      <c r="F31" s="259"/>
      <c r="G31" s="259"/>
      <c r="H31" s="259"/>
      <c r="I31" s="259"/>
      <c r="J31" s="259"/>
      <c r="K31" s="259"/>
      <c r="L31" s="259"/>
    </row>
    <row r="32" ht="14.25" customHeight="1">
      <c r="A32" s="260" t="s">
        <v>227</v>
      </c>
      <c r="B32" s="261" t="s">
        <v>243</v>
      </c>
      <c r="C32" s="262" t="s">
        <v>251</v>
      </c>
      <c r="D32" s="259"/>
      <c r="E32" s="259"/>
      <c r="F32" s="259"/>
      <c r="G32" s="259"/>
      <c r="H32" s="259"/>
      <c r="I32" s="259"/>
      <c r="J32" s="259"/>
      <c r="K32" s="259"/>
      <c r="L32" s="259"/>
    </row>
    <row r="33" ht="14.25" customHeight="1">
      <c r="A33" s="260" t="s">
        <v>245</v>
      </c>
      <c r="B33" s="261" t="s">
        <v>244</v>
      </c>
      <c r="C33" s="262" t="s">
        <v>241</v>
      </c>
      <c r="D33" s="259"/>
      <c r="E33" s="259"/>
      <c r="F33" s="259"/>
      <c r="G33" s="259"/>
      <c r="H33" s="259"/>
      <c r="I33" s="259"/>
      <c r="J33" s="259"/>
      <c r="K33" s="259"/>
      <c r="L33" s="259"/>
    </row>
    <row r="34" ht="14.25" customHeight="1">
      <c r="A34" s="260" t="s">
        <v>246</v>
      </c>
      <c r="B34" s="263"/>
      <c r="C34" s="262" t="s">
        <v>242</v>
      </c>
      <c r="D34" s="259"/>
      <c r="E34" s="259"/>
      <c r="F34" s="259"/>
      <c r="G34" s="259"/>
      <c r="H34" s="259"/>
      <c r="I34" s="259"/>
      <c r="J34" s="259"/>
      <c r="K34" s="259"/>
      <c r="L34" s="259"/>
    </row>
    <row r="35" ht="14.25" customHeight="1"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</row>
    <row r="36" ht="14.25" customHeight="1">
      <c r="A36" s="264">
        <f>L6+L11+L13+L18+L21+L22</f>
        <v>88</v>
      </c>
      <c r="B36" s="265">
        <f>L7+L15+L19+L20+L8</f>
        <v>81</v>
      </c>
      <c r="C36" s="265">
        <f>L9+L10+L12+L14+L16+L17</f>
        <v>79</v>
      </c>
      <c r="D36" s="259"/>
      <c r="E36" s="259"/>
      <c r="F36" s="259"/>
      <c r="G36" s="259"/>
      <c r="H36" s="259"/>
      <c r="I36" s="259"/>
      <c r="J36" s="259"/>
      <c r="K36" s="259"/>
      <c r="L36" s="259"/>
    </row>
    <row r="37" ht="14.25" customHeight="1"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</row>
    <row r="38" ht="14.25" customHeight="1"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</row>
    <row r="39" ht="14.25" customHeight="1"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</row>
    <row r="40" ht="14.25" customHeight="1"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</row>
    <row r="41" ht="14.25" customHeight="1"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</row>
    <row r="42" ht="14.25" customHeight="1"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</row>
    <row r="43" ht="14.25" customHeight="1"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</row>
    <row r="44" ht="14.25" customHeight="1"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</row>
    <row r="45" ht="14.25" customHeight="1"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</row>
    <row r="46" ht="14.25" customHeight="1"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</row>
    <row r="47" ht="14.25" customHeight="1"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</row>
    <row r="48" ht="14.25" customHeight="1"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</row>
    <row r="49" ht="14.25" customHeight="1"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</row>
    <row r="50" ht="14.25" customHeight="1"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</row>
    <row r="51" ht="14.25" customHeight="1"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</row>
    <row r="52" ht="14.25" customHeight="1"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</row>
    <row r="53" ht="14.25" customHeight="1"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</row>
    <row r="54" ht="14.25" customHeight="1"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</row>
    <row r="55" ht="14.25" customHeight="1"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</row>
    <row r="56" ht="14.25" customHeight="1"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</row>
    <row r="57" ht="14.25" customHeight="1"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</row>
    <row r="58" ht="14.25" customHeight="1"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</row>
    <row r="59" ht="14.25" customHeight="1"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</row>
    <row r="60" ht="14.25" customHeight="1"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</row>
    <row r="61" ht="14.25" customHeight="1"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</row>
    <row r="62" ht="14.25" customHeight="1"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</row>
    <row r="63" ht="14.25" customHeight="1"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</row>
    <row r="64" ht="14.25" customHeight="1"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</row>
    <row r="65" ht="14.25" customHeight="1"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</row>
    <row r="66" ht="14.25" customHeight="1"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</row>
    <row r="67" ht="14.25" customHeight="1"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</row>
    <row r="68" ht="14.25" customHeight="1"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</row>
    <row r="69" ht="14.25" customHeight="1"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</row>
    <row r="70" ht="14.25" customHeight="1"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</row>
    <row r="71" ht="14.25" customHeight="1"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</row>
    <row r="72" ht="14.25" customHeight="1"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</row>
    <row r="73" ht="14.25" customHeight="1"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</row>
    <row r="74" ht="14.25" customHeight="1"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 ht="14.25" customHeight="1"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</row>
    <row r="76" ht="14.25" customHeight="1"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ht="14.25" customHeight="1"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</row>
    <row r="78" ht="14.25" customHeight="1"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</row>
    <row r="79" ht="14.25" customHeight="1"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</row>
    <row r="80" ht="14.25" customHeight="1"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</row>
    <row r="81" ht="14.25" customHeight="1"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</row>
    <row r="82" ht="14.25" customHeight="1"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</row>
    <row r="83" ht="14.25" customHeight="1"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</row>
    <row r="84" ht="14.25" customHeight="1"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</row>
    <row r="85" ht="14.25" customHeight="1"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</row>
    <row r="86" ht="14.25" customHeight="1"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</row>
    <row r="87" ht="14.25" customHeight="1"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</row>
    <row r="88" ht="14.25" customHeight="1"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</row>
    <row r="89" ht="14.25" customHeight="1"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</row>
    <row r="90" ht="14.25" customHeight="1"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</row>
    <row r="91" ht="14.25" customHeight="1"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</row>
    <row r="92" ht="14.25" customHeight="1"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</row>
    <row r="93" ht="14.25" customHeight="1"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</row>
    <row r="94" ht="14.25" customHeight="1"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</row>
    <row r="95" ht="14.25" customHeight="1"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</row>
    <row r="96" ht="14.25" customHeight="1"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</row>
    <row r="97" ht="14.25" customHeight="1"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</row>
    <row r="98" ht="14.25" customHeight="1"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</row>
    <row r="99" ht="14.25" customHeight="1"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</row>
    <row r="100" ht="14.25" customHeight="1"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</row>
    <row r="101" ht="14.25" customHeight="1"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</row>
    <row r="102" ht="14.25" customHeight="1"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</row>
    <row r="103" ht="14.25" customHeight="1"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 ht="14.25" customHeight="1"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</row>
    <row r="105" ht="14.25" customHeight="1"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</row>
    <row r="106" ht="14.25" customHeight="1"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</row>
    <row r="107" ht="14.25" customHeight="1"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</row>
    <row r="108" ht="14.25" customHeight="1"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</row>
    <row r="109" ht="14.25" customHeight="1"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</row>
    <row r="110" ht="14.25" customHeight="1"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</row>
    <row r="111" ht="14.25" customHeight="1"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</row>
    <row r="112" ht="14.25" customHeight="1"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</row>
    <row r="113" ht="14.25" customHeight="1"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</row>
    <row r="114" ht="14.25" customHeight="1"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</row>
    <row r="115" ht="14.25" customHeight="1"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</row>
    <row r="116" ht="14.25" customHeight="1"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</row>
    <row r="117" ht="14.25" customHeight="1"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</row>
    <row r="118" ht="14.25" customHeight="1"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</row>
    <row r="119" ht="14.25" customHeight="1"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</row>
    <row r="120" ht="14.25" customHeight="1"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</row>
    <row r="121" ht="14.25" customHeight="1"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</row>
    <row r="122" ht="14.25" customHeight="1"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</row>
    <row r="123" ht="14.25" customHeight="1"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</row>
    <row r="124" ht="14.25" customHeight="1"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</row>
    <row r="125" ht="14.25" customHeight="1"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</row>
    <row r="126" ht="14.25" customHeight="1"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</row>
    <row r="127" ht="14.25" customHeight="1"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</row>
    <row r="128" ht="14.25" customHeight="1"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</row>
    <row r="129" ht="14.25" customHeight="1"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</row>
    <row r="130" ht="14.25" customHeight="1"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</row>
    <row r="131" ht="14.25" customHeight="1"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</row>
    <row r="132" ht="14.25" customHeight="1"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</row>
    <row r="133" ht="14.25" customHeight="1"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</row>
    <row r="134" ht="14.25" customHeight="1"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</row>
    <row r="135" ht="14.25" customHeight="1"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</row>
    <row r="136" ht="14.25" customHeight="1"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</row>
    <row r="137" ht="14.25" customHeight="1"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</row>
    <row r="138" ht="14.25" customHeight="1"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 ht="14.25" customHeight="1"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</row>
    <row r="140" ht="14.25" customHeight="1"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</row>
    <row r="141" ht="14.25" customHeight="1"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</row>
    <row r="142" ht="14.25" customHeight="1"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</row>
    <row r="143" ht="14.25" customHeight="1"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</row>
    <row r="144" ht="14.25" customHeight="1"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</row>
    <row r="145" ht="14.25" customHeight="1"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</row>
    <row r="146" ht="14.25" customHeight="1"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</row>
    <row r="147" ht="14.25" customHeight="1"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</row>
    <row r="148" ht="14.25" customHeight="1"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</row>
    <row r="149" ht="14.25" customHeight="1"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</row>
    <row r="150" ht="14.25" customHeight="1"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</row>
    <row r="151" ht="14.25" customHeight="1"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</row>
    <row r="152" ht="14.25" customHeight="1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</row>
    <row r="153" ht="14.25" customHeight="1"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</row>
    <row r="154" ht="14.25" customHeight="1"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</row>
    <row r="155" ht="14.25" customHeight="1"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</row>
    <row r="156" ht="14.25" customHeight="1"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</row>
    <row r="157" ht="14.25" customHeight="1"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</row>
    <row r="158" ht="14.25" customHeight="1"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</row>
    <row r="159" ht="14.25" customHeight="1"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</row>
    <row r="160" ht="14.25" customHeight="1"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</row>
    <row r="161" ht="14.25" customHeight="1"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</row>
    <row r="162" ht="14.25" customHeight="1"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</row>
    <row r="163" ht="14.25" customHeight="1"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</row>
    <row r="164" ht="14.25" customHeight="1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</row>
    <row r="165" ht="14.25" customHeight="1"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</row>
    <row r="166" ht="14.25" customHeight="1"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</row>
    <row r="167" ht="14.25" customHeight="1"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</row>
    <row r="168" ht="14.25" customHeight="1"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</row>
    <row r="169" ht="14.25" customHeight="1"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</row>
    <row r="170" ht="14.25" customHeight="1"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</row>
    <row r="171" ht="14.25" customHeight="1"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</row>
    <row r="172" ht="14.25" customHeight="1"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</row>
    <row r="173" ht="14.25" customHeight="1"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</row>
    <row r="174" ht="14.25" customHeight="1"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</row>
    <row r="175" ht="14.25" customHeight="1"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</row>
    <row r="176" ht="14.25" customHeight="1"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</row>
    <row r="177" ht="14.25" customHeight="1"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</row>
    <row r="178" ht="14.25" customHeight="1"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</row>
    <row r="179" ht="14.25" customHeight="1"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</row>
    <row r="180" ht="14.25" customHeight="1"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</row>
    <row r="181" ht="14.25" customHeight="1"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</row>
    <row r="182" ht="14.25" customHeight="1"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</row>
    <row r="183" ht="14.25" customHeight="1"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</row>
    <row r="184" ht="14.25" customHeight="1"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</row>
    <row r="185" ht="14.25" customHeight="1"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</row>
    <row r="186" ht="14.25" customHeight="1"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</row>
    <row r="187" ht="14.25" customHeight="1"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</row>
    <row r="188" ht="14.25" customHeight="1"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</row>
    <row r="189" ht="14.25" customHeight="1"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</row>
    <row r="190" ht="14.25" customHeight="1"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</row>
    <row r="191" ht="14.25" customHeight="1"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</row>
    <row r="192" ht="14.25" customHeight="1"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</row>
    <row r="193" ht="14.25" customHeight="1"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</row>
    <row r="194" ht="14.25" customHeight="1"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</row>
    <row r="195" ht="14.25" customHeight="1"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</row>
    <row r="196" ht="14.25" customHeight="1"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</row>
    <row r="197" ht="14.25" customHeight="1"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</row>
    <row r="198" ht="14.25" customHeight="1"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</row>
    <row r="199" ht="14.25" customHeight="1"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</row>
    <row r="200" ht="14.25" customHeight="1"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</row>
    <row r="201" ht="14.25" customHeight="1"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</row>
    <row r="202" ht="14.25" customHeight="1"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</row>
    <row r="203" ht="14.25" customHeight="1"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</row>
    <row r="204" ht="14.25" customHeight="1"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</row>
    <row r="205" ht="14.25" customHeight="1"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</row>
    <row r="206" ht="14.25" customHeight="1"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</row>
    <row r="207" ht="14.25" customHeight="1"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</row>
    <row r="208" ht="14.25" customHeight="1"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</row>
    <row r="209" ht="14.25" customHeight="1"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</row>
    <row r="210" ht="14.25" customHeight="1"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</row>
    <row r="211" ht="14.25" customHeight="1"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</row>
    <row r="212" ht="14.25" customHeight="1"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</row>
    <row r="213" ht="14.25" customHeight="1"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</row>
    <row r="214" ht="14.25" customHeight="1"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</row>
    <row r="215" ht="14.25" customHeight="1"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</row>
    <row r="216" ht="14.25" customHeight="1"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</row>
    <row r="217" ht="14.25" customHeight="1"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</row>
    <row r="218" ht="14.25" customHeight="1"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</row>
    <row r="219" ht="14.25" customHeight="1"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</row>
    <row r="220" ht="14.25" customHeight="1"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</row>
    <row r="221" ht="14.25" customHeight="1"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</row>
    <row r="222" ht="14.25" customHeight="1"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</row>
    <row r="223" ht="14.25" customHeight="1"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</row>
    <row r="224" ht="14.25" customHeight="1"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</row>
    <row r="225" ht="14.25" customHeight="1"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</row>
    <row r="226" ht="14.25" customHeight="1"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</row>
    <row r="227" ht="14.25" customHeight="1"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</row>
    <row r="228" ht="14.25" customHeight="1"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</row>
    <row r="229" ht="14.25" customHeight="1"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</row>
    <row r="230" ht="14.25" customHeight="1"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</row>
    <row r="231" ht="14.25" customHeight="1"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</row>
    <row r="232" ht="14.25" customHeight="1"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</row>
    <row r="233" ht="14.25" customHeight="1"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</row>
    <row r="234" ht="14.25" customHeight="1"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</row>
    <row r="235" ht="14.25" customHeight="1"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</row>
    <row r="236" ht="14.25" customHeight="1"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</row>
    <row r="237" ht="14.25" customHeight="1"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</row>
    <row r="238" ht="14.25" customHeight="1"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</row>
    <row r="239" ht="14.25" customHeight="1"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</row>
    <row r="240" ht="14.25" customHeight="1"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</row>
    <row r="241" ht="14.25" customHeight="1"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</row>
    <row r="242" ht="14.25" customHeight="1"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</row>
    <row r="243" ht="14.25" customHeight="1"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</row>
    <row r="244" ht="14.25" customHeight="1"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</row>
    <row r="245" ht="14.25" customHeight="1"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</row>
    <row r="246" ht="14.25" customHeight="1"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</row>
    <row r="247" ht="14.25" customHeight="1"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</row>
    <row r="248" ht="14.25" customHeight="1"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</row>
    <row r="249" ht="14.25" customHeight="1"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</row>
    <row r="250" ht="14.25" customHeight="1"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</row>
    <row r="251" ht="14.25" customHeight="1"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</row>
    <row r="252" ht="14.25" customHeight="1"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</row>
    <row r="253" ht="14.25" customHeight="1"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</row>
    <row r="254" ht="14.25" customHeight="1"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</row>
    <row r="255" ht="14.25" customHeight="1"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</row>
    <row r="256" ht="14.25" customHeight="1"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</row>
    <row r="257" ht="14.25" customHeight="1"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</row>
    <row r="258" ht="14.25" customHeight="1"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</row>
    <row r="259" ht="14.25" customHeight="1"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</row>
    <row r="260" ht="14.25" customHeight="1"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</row>
    <row r="261" ht="14.25" customHeight="1"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</row>
    <row r="262" ht="14.25" customHeight="1"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</row>
    <row r="263" ht="14.25" customHeight="1"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</row>
    <row r="264" ht="14.25" customHeight="1"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</row>
    <row r="265" ht="14.25" customHeight="1"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</row>
    <row r="266" ht="14.25" customHeight="1"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</row>
    <row r="267" ht="14.25" customHeight="1"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</row>
    <row r="268" ht="14.25" customHeight="1"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</row>
    <row r="269" ht="14.25" customHeight="1"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</row>
    <row r="270" ht="14.25" customHeight="1"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</row>
    <row r="271" ht="14.25" customHeight="1"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</row>
    <row r="272" ht="14.25" customHeight="1"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</row>
    <row r="273" ht="14.25" customHeight="1"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</row>
    <row r="274" ht="14.25" customHeight="1"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</row>
    <row r="275" ht="14.25" customHeight="1"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</row>
    <row r="276" ht="14.25" customHeight="1"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</row>
    <row r="277" ht="14.25" customHeight="1"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</row>
    <row r="278" ht="14.25" customHeight="1"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</row>
    <row r="279" ht="14.25" customHeight="1"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</row>
    <row r="280" ht="14.25" customHeight="1"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</row>
    <row r="281" ht="14.25" customHeight="1"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</row>
    <row r="282" ht="14.25" customHeight="1"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</row>
    <row r="283" ht="14.25" customHeight="1"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</row>
    <row r="284" ht="14.25" customHeight="1"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</row>
    <row r="285" ht="14.25" customHeight="1"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</row>
    <row r="286" ht="14.25" customHeight="1"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</row>
    <row r="287" ht="14.25" customHeight="1"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</row>
    <row r="288" ht="14.25" customHeight="1"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</row>
    <row r="289" ht="14.25" customHeight="1"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</row>
    <row r="290" ht="14.25" customHeight="1"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</row>
    <row r="291" ht="14.25" customHeight="1"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</row>
    <row r="292" ht="14.25" customHeight="1"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</row>
    <row r="293" ht="14.25" customHeight="1"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</row>
    <row r="294" ht="14.25" customHeight="1"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</row>
    <row r="295" ht="14.25" customHeight="1"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</row>
    <row r="296" ht="14.25" customHeight="1"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</row>
    <row r="297" ht="14.25" customHeight="1"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</row>
    <row r="298" ht="14.25" customHeight="1"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</row>
    <row r="299" ht="14.25" customHeight="1"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</row>
    <row r="300" ht="14.25" customHeight="1"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</row>
    <row r="301" ht="14.25" customHeight="1"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</row>
    <row r="302" ht="14.25" customHeight="1"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</row>
    <row r="303" ht="14.25" customHeight="1"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</row>
    <row r="304" ht="14.25" customHeight="1"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</row>
    <row r="305" ht="14.25" customHeight="1"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</row>
    <row r="306" ht="14.25" customHeight="1"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</row>
    <row r="307" ht="14.25" customHeight="1"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</row>
    <row r="308" ht="14.25" customHeight="1"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</row>
    <row r="309" ht="14.25" customHeight="1"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</row>
    <row r="310" ht="14.25" customHeight="1"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</row>
    <row r="311" ht="14.25" customHeight="1"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</row>
    <row r="312" ht="14.25" customHeight="1"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</row>
    <row r="313" ht="14.25" customHeight="1"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</row>
    <row r="314" ht="14.25" customHeight="1"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</row>
    <row r="315" ht="14.25" customHeight="1"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</row>
    <row r="316" ht="14.25" customHeight="1"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</row>
    <row r="317" ht="14.25" customHeight="1"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</row>
    <row r="318" ht="14.25" customHeight="1"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</row>
    <row r="319" ht="14.25" customHeight="1"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</row>
    <row r="320" ht="14.25" customHeight="1"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</row>
    <row r="321" ht="14.25" customHeight="1"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</row>
    <row r="322" ht="14.25" customHeight="1"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</row>
    <row r="323" ht="14.25" customHeight="1"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</row>
    <row r="324" ht="14.25" customHeight="1"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</row>
    <row r="325" ht="14.25" customHeight="1"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</row>
    <row r="326" ht="14.25" customHeight="1"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</row>
    <row r="327" ht="14.25" customHeight="1"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</row>
    <row r="328" ht="14.25" customHeight="1"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</row>
    <row r="329" ht="14.25" customHeight="1"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</row>
    <row r="330" ht="14.25" customHeight="1"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</row>
    <row r="331" ht="14.25" customHeight="1"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</row>
    <row r="332" ht="14.25" customHeight="1"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</row>
    <row r="333" ht="14.25" customHeight="1"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</row>
    <row r="334" ht="14.25" customHeight="1"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</row>
    <row r="335" ht="14.25" customHeight="1"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</row>
    <row r="336" ht="14.25" customHeight="1"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</row>
    <row r="337" ht="14.25" customHeight="1"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</row>
    <row r="338" ht="14.25" customHeight="1"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</row>
    <row r="339" ht="14.25" customHeight="1"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</row>
    <row r="340" ht="14.25" customHeight="1"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</row>
    <row r="341" ht="14.25" customHeight="1"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</row>
    <row r="342" ht="14.25" customHeight="1"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</row>
    <row r="343" ht="14.25" customHeight="1"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</row>
    <row r="344" ht="14.25" customHeight="1"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</row>
    <row r="345" ht="14.25" customHeight="1"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</row>
    <row r="346" ht="14.25" customHeight="1"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</row>
    <row r="347" ht="14.25" customHeight="1"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</row>
    <row r="348" ht="14.25" customHeight="1"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</row>
    <row r="349" ht="14.25" customHeight="1"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</row>
    <row r="350" ht="14.25" customHeight="1"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</row>
    <row r="351" ht="14.25" customHeight="1"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</row>
    <row r="352" ht="14.25" customHeight="1"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</row>
    <row r="353" ht="14.25" customHeight="1"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</row>
    <row r="354" ht="14.25" customHeight="1"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</row>
    <row r="355" ht="14.25" customHeight="1"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</row>
    <row r="356" ht="14.25" customHeight="1"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</row>
    <row r="357" ht="14.25" customHeight="1"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</row>
    <row r="358" ht="14.25" customHeight="1"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</row>
    <row r="359" ht="14.25" customHeight="1"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</row>
    <row r="360" ht="14.25" customHeight="1"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</row>
    <row r="361" ht="14.25" customHeight="1"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</row>
    <row r="362" ht="14.25" customHeight="1"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</row>
    <row r="363" ht="14.25" customHeight="1"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</row>
    <row r="364" ht="14.25" customHeight="1"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</row>
    <row r="365" ht="14.25" customHeight="1"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</row>
    <row r="366" ht="14.25" customHeight="1"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</row>
    <row r="367" ht="14.25" customHeight="1"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</row>
    <row r="368" ht="14.25" customHeight="1"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</row>
    <row r="369" ht="14.25" customHeight="1"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</row>
    <row r="370" ht="14.25" customHeight="1"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</row>
    <row r="371" ht="14.25" customHeight="1"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</row>
    <row r="372" ht="14.25" customHeight="1"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</row>
    <row r="373" ht="14.25" customHeight="1"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</row>
    <row r="374" ht="14.25" customHeight="1"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</row>
    <row r="375" ht="14.25" customHeight="1"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</row>
    <row r="376" ht="14.25" customHeight="1"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</row>
    <row r="377" ht="14.25" customHeight="1"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</row>
    <row r="378" ht="14.25" customHeight="1"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</row>
    <row r="379" ht="14.25" customHeight="1"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</row>
    <row r="380" ht="14.25" customHeight="1"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</row>
    <row r="381" ht="14.25" customHeight="1"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</row>
    <row r="382" ht="14.25" customHeight="1"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</row>
    <row r="383" ht="14.25" customHeight="1"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</row>
    <row r="384" ht="14.25" customHeight="1"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</row>
    <row r="385" ht="14.25" customHeight="1"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</row>
    <row r="386" ht="14.25" customHeight="1"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</row>
    <row r="387" ht="14.25" customHeight="1"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</row>
    <row r="388" ht="14.25" customHeight="1"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</row>
    <row r="389" ht="14.25" customHeight="1"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</row>
    <row r="390" ht="14.25" customHeight="1"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</row>
    <row r="391" ht="14.25" customHeight="1"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</row>
    <row r="392" ht="14.25" customHeight="1"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</row>
    <row r="393" ht="14.25" customHeight="1"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</row>
    <row r="394" ht="14.25" customHeight="1"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</row>
    <row r="395" ht="14.25" customHeight="1"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</row>
    <row r="396" ht="14.25" customHeight="1"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</row>
    <row r="397" ht="14.25" customHeight="1"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</row>
    <row r="398" ht="14.25" customHeight="1"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</row>
    <row r="399" ht="14.25" customHeight="1"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</row>
    <row r="400" ht="14.25" customHeight="1"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</row>
    <row r="401" ht="14.25" customHeight="1"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</row>
    <row r="402" ht="14.25" customHeight="1"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</row>
    <row r="403" ht="14.25" customHeight="1"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</row>
    <row r="404" ht="14.25" customHeight="1"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</row>
    <row r="405" ht="14.25" customHeight="1"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</row>
    <row r="406" ht="14.25" customHeight="1"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</row>
    <row r="407" ht="14.25" customHeight="1"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</row>
    <row r="408" ht="14.25" customHeight="1"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</row>
    <row r="409" ht="14.25" customHeight="1"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</row>
    <row r="410" ht="14.25" customHeight="1"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</row>
    <row r="411" ht="14.25" customHeight="1"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</row>
    <row r="412" ht="14.25" customHeight="1"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</row>
    <row r="413" ht="14.25" customHeight="1"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</row>
    <row r="414" ht="14.25" customHeight="1"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</row>
    <row r="415" ht="14.25" customHeight="1"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</row>
    <row r="416" ht="14.25" customHeight="1"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</row>
    <row r="417" ht="14.25" customHeight="1"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</row>
    <row r="418" ht="14.25" customHeight="1"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</row>
    <row r="419" ht="14.25" customHeight="1"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</row>
    <row r="420" ht="14.25" customHeight="1"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</row>
    <row r="421" ht="14.25" customHeight="1"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</row>
    <row r="422" ht="14.25" customHeight="1"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</row>
    <row r="423" ht="14.25" customHeight="1"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</row>
    <row r="424" ht="14.25" customHeight="1"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</row>
    <row r="425" ht="14.25" customHeight="1"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</row>
    <row r="426" ht="14.25" customHeight="1"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</row>
    <row r="427" ht="14.25" customHeight="1"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</row>
    <row r="428" ht="14.25" customHeight="1"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</row>
    <row r="429" ht="14.25" customHeight="1"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</row>
    <row r="430" ht="14.25" customHeight="1"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</row>
    <row r="431" ht="14.25" customHeight="1"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</row>
    <row r="432" ht="14.25" customHeight="1"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</row>
    <row r="433" ht="14.25" customHeight="1"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</row>
    <row r="434" ht="14.25" customHeight="1"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</row>
    <row r="435" ht="14.25" customHeight="1"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</row>
    <row r="436" ht="14.25" customHeight="1"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</row>
    <row r="437" ht="14.25" customHeight="1"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</row>
    <row r="438" ht="14.25" customHeight="1"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</row>
    <row r="439" ht="14.25" customHeight="1"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</row>
    <row r="440" ht="14.25" customHeight="1"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</row>
    <row r="441" ht="14.25" customHeight="1"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</row>
    <row r="442" ht="14.25" customHeight="1"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</row>
    <row r="443" ht="14.25" customHeight="1"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</row>
    <row r="444" ht="14.25" customHeight="1"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</row>
    <row r="445" ht="14.25" customHeight="1"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</row>
    <row r="446" ht="14.25" customHeight="1"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</row>
    <row r="447" ht="14.25" customHeight="1"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</row>
    <row r="448" ht="14.25" customHeight="1"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</row>
    <row r="449" ht="14.25" customHeight="1"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</row>
    <row r="450" ht="14.25" customHeight="1"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</row>
    <row r="451" ht="14.25" customHeight="1"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</row>
    <row r="452" ht="14.25" customHeight="1"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</row>
    <row r="453" ht="14.25" customHeight="1"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</row>
    <row r="454" ht="14.25" customHeight="1"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</row>
    <row r="455" ht="14.25" customHeight="1"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</row>
    <row r="456" ht="14.25" customHeight="1"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</row>
    <row r="457" ht="14.25" customHeight="1"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</row>
    <row r="458" ht="14.25" customHeight="1"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</row>
    <row r="459" ht="14.25" customHeight="1"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</row>
    <row r="460" ht="14.25" customHeight="1"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</row>
    <row r="461" ht="14.25" customHeight="1"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</row>
    <row r="462" ht="14.25" customHeight="1"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</row>
    <row r="463" ht="14.25" customHeight="1"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</row>
    <row r="464" ht="14.25" customHeight="1"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</row>
    <row r="465" ht="14.25" customHeight="1"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</row>
    <row r="466" ht="14.25" customHeight="1"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</row>
    <row r="467" ht="14.25" customHeight="1"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</row>
    <row r="468" ht="14.25" customHeight="1"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</row>
    <row r="469" ht="14.25" customHeight="1"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</row>
    <row r="470" ht="14.25" customHeight="1"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</row>
    <row r="471" ht="14.25" customHeight="1"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</row>
    <row r="472" ht="14.25" customHeight="1"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</row>
    <row r="473" ht="14.25" customHeight="1"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</row>
    <row r="474" ht="14.25" customHeight="1"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</row>
    <row r="475" ht="14.25" customHeight="1"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</row>
    <row r="476" ht="14.25" customHeight="1"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</row>
    <row r="477" ht="14.25" customHeight="1"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</row>
    <row r="478" ht="14.25" customHeight="1"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</row>
    <row r="479" ht="14.25" customHeight="1"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</row>
    <row r="480" ht="14.25" customHeight="1"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</row>
    <row r="481" ht="14.25" customHeight="1"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</row>
    <row r="482" ht="14.25" customHeight="1"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</row>
    <row r="483" ht="14.25" customHeight="1"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</row>
    <row r="484" ht="14.25" customHeight="1"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</row>
    <row r="485" ht="14.25" customHeight="1"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</row>
    <row r="486" ht="14.25" customHeight="1"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</row>
    <row r="487" ht="14.25" customHeight="1"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</row>
    <row r="488" ht="14.25" customHeight="1"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</row>
    <row r="489" ht="14.25" customHeight="1"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</row>
    <row r="490" ht="14.25" customHeight="1"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</row>
    <row r="491" ht="14.25" customHeight="1"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</row>
    <row r="492" ht="14.25" customHeight="1"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</row>
    <row r="493" ht="14.25" customHeight="1"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</row>
    <row r="494" ht="14.25" customHeight="1"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</row>
    <row r="495" ht="14.25" customHeight="1"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</row>
    <row r="496" ht="14.25" customHeight="1"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</row>
    <row r="497" ht="14.25" customHeight="1"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</row>
    <row r="498" ht="14.25" customHeight="1"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</row>
    <row r="499" ht="14.25" customHeight="1"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</row>
    <row r="500" ht="14.25" customHeight="1"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</row>
    <row r="501" ht="14.25" customHeight="1"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</row>
    <row r="502" ht="14.25" customHeight="1"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</row>
    <row r="503" ht="14.25" customHeight="1"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</row>
    <row r="504" ht="14.25" customHeight="1"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</row>
    <row r="505" ht="14.25" customHeight="1"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</row>
    <row r="506" ht="14.25" customHeight="1"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</row>
    <row r="507" ht="14.25" customHeight="1"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</row>
    <row r="508" ht="14.25" customHeight="1"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</row>
    <row r="509" ht="14.25" customHeight="1"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</row>
    <row r="510" ht="14.25" customHeight="1"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</row>
    <row r="511" ht="14.25" customHeight="1"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</row>
    <row r="512" ht="14.25" customHeight="1"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</row>
    <row r="513" ht="14.25" customHeight="1"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</row>
    <row r="514" ht="14.25" customHeight="1"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</row>
    <row r="515" ht="14.25" customHeight="1"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</row>
    <row r="516" ht="14.25" customHeight="1"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</row>
    <row r="517" ht="14.25" customHeight="1"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</row>
    <row r="518" ht="14.25" customHeight="1"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</row>
    <row r="519" ht="14.25" customHeight="1"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</row>
    <row r="520" ht="14.25" customHeight="1"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</row>
    <row r="521" ht="14.25" customHeight="1"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</row>
    <row r="522" ht="14.25" customHeight="1"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</row>
    <row r="523" ht="14.25" customHeight="1"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</row>
    <row r="524" ht="14.25" customHeight="1"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</row>
    <row r="525" ht="14.25" customHeight="1"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</row>
    <row r="526" ht="14.25" customHeight="1"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</row>
    <row r="527" ht="14.25" customHeight="1"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</row>
    <row r="528" ht="14.25" customHeight="1"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</row>
    <row r="529" ht="14.25" customHeight="1"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</row>
    <row r="530" ht="14.25" customHeight="1"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</row>
    <row r="531" ht="14.25" customHeight="1"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</row>
    <row r="532" ht="14.25" customHeight="1"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</row>
    <row r="533" ht="14.25" customHeight="1"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</row>
    <row r="534" ht="14.25" customHeight="1"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</row>
    <row r="535" ht="14.25" customHeight="1"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</row>
    <row r="536" ht="14.25" customHeight="1"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</row>
    <row r="537" ht="14.25" customHeight="1"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</row>
    <row r="538" ht="14.25" customHeight="1"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</row>
    <row r="539" ht="14.25" customHeight="1"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</row>
    <row r="540" ht="14.25" customHeight="1"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</row>
    <row r="541" ht="14.25" customHeight="1"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</row>
    <row r="542" ht="14.25" customHeight="1"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</row>
    <row r="543" ht="14.25" customHeight="1"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</row>
    <row r="544" ht="14.25" customHeight="1"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</row>
    <row r="545" ht="14.25" customHeight="1"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</row>
    <row r="546" ht="14.25" customHeight="1"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</row>
    <row r="547" ht="14.25" customHeight="1"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</row>
    <row r="548" ht="14.25" customHeight="1"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</row>
    <row r="549" ht="14.25" customHeight="1"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</row>
    <row r="550" ht="14.25" customHeight="1"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</row>
    <row r="551" ht="14.25" customHeight="1"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</row>
    <row r="552" ht="14.25" customHeight="1"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</row>
    <row r="553" ht="14.25" customHeight="1"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</row>
    <row r="554" ht="14.25" customHeight="1"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</row>
    <row r="555" ht="14.25" customHeight="1"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</row>
    <row r="556" ht="14.25" customHeight="1"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</row>
    <row r="557" ht="14.25" customHeight="1"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</row>
    <row r="558" ht="14.25" customHeight="1"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</row>
    <row r="559" ht="14.25" customHeight="1"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</row>
    <row r="560" ht="14.25" customHeight="1"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</row>
    <row r="561" ht="14.25" customHeight="1"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</row>
    <row r="562" ht="14.25" customHeight="1"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</row>
    <row r="563" ht="14.25" customHeight="1"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</row>
    <row r="564" ht="14.25" customHeight="1"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</row>
    <row r="565" ht="14.25" customHeight="1"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</row>
    <row r="566" ht="14.25" customHeight="1"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</row>
    <row r="567" ht="14.25" customHeight="1"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</row>
    <row r="568" ht="14.25" customHeight="1"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</row>
    <row r="569" ht="14.25" customHeight="1"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</row>
    <row r="570" ht="14.25" customHeight="1"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</row>
    <row r="571" ht="14.25" customHeight="1"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</row>
    <row r="572" ht="14.25" customHeight="1"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</row>
    <row r="573" ht="14.25" customHeight="1"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</row>
    <row r="574" ht="14.25" customHeight="1"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</row>
    <row r="575" ht="14.25" customHeight="1"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</row>
    <row r="576" ht="14.25" customHeight="1"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</row>
    <row r="577" ht="14.25" customHeight="1"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</row>
    <row r="578" ht="14.25" customHeight="1"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</row>
    <row r="579" ht="14.25" customHeight="1"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</row>
    <row r="580" ht="14.25" customHeight="1"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</row>
    <row r="581" ht="14.25" customHeight="1"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</row>
    <row r="582" ht="14.25" customHeight="1"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</row>
    <row r="583" ht="14.25" customHeight="1"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</row>
    <row r="584" ht="14.25" customHeight="1"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</row>
    <row r="585" ht="14.25" customHeight="1"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</row>
    <row r="586" ht="14.25" customHeight="1"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</row>
    <row r="587" ht="14.25" customHeight="1"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</row>
    <row r="588" ht="14.25" customHeight="1"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</row>
    <row r="589" ht="14.25" customHeight="1"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</row>
    <row r="590" ht="14.25" customHeight="1"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</row>
    <row r="591" ht="14.25" customHeight="1"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</row>
    <row r="592" ht="14.25" customHeight="1"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</row>
    <row r="593" ht="14.25" customHeight="1"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</row>
    <row r="594" ht="14.25" customHeight="1"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</row>
    <row r="595" ht="14.25" customHeight="1"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</row>
    <row r="596" ht="14.25" customHeight="1"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</row>
    <row r="597" ht="14.25" customHeight="1"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</row>
    <row r="598" ht="14.25" customHeight="1"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</row>
    <row r="599" ht="14.25" customHeight="1"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</row>
    <row r="600" ht="14.25" customHeight="1"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</row>
    <row r="601" ht="14.25" customHeight="1"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</row>
    <row r="602" ht="14.25" customHeight="1"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</row>
    <row r="603" ht="14.25" customHeight="1"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</row>
    <row r="604" ht="14.25" customHeight="1"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</row>
    <row r="605" ht="14.25" customHeight="1"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</row>
    <row r="606" ht="14.25" customHeight="1"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</row>
    <row r="607" ht="14.25" customHeight="1"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</row>
    <row r="608" ht="14.25" customHeight="1"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</row>
    <row r="609" ht="14.25" customHeight="1"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</row>
    <row r="610" ht="14.25" customHeight="1"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</row>
    <row r="611" ht="14.25" customHeight="1"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</row>
    <row r="612" ht="14.25" customHeight="1"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</row>
    <row r="613" ht="14.25" customHeight="1"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</row>
    <row r="614" ht="14.25" customHeight="1"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</row>
    <row r="615" ht="14.25" customHeight="1"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</row>
    <row r="616" ht="14.25" customHeight="1"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</row>
    <row r="617" ht="14.25" customHeight="1"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</row>
    <row r="618" ht="14.25" customHeight="1"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</row>
    <row r="619" ht="14.25" customHeight="1"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</row>
    <row r="620" ht="14.25" customHeight="1"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</row>
    <row r="621" ht="14.25" customHeight="1"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</row>
    <row r="622" ht="14.25" customHeight="1"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</row>
    <row r="623" ht="14.25" customHeight="1"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</row>
    <row r="624" ht="14.25" customHeight="1"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</row>
    <row r="625" ht="14.25" customHeight="1"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</row>
    <row r="626" ht="14.25" customHeight="1"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</row>
    <row r="627" ht="14.25" customHeight="1"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</row>
    <row r="628" ht="14.25" customHeight="1"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</row>
    <row r="629" ht="14.25" customHeight="1"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</row>
    <row r="630" ht="14.25" customHeight="1"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</row>
    <row r="631" ht="14.25" customHeight="1"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</row>
    <row r="632" ht="14.25" customHeight="1"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</row>
    <row r="633" ht="14.25" customHeight="1"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</row>
    <row r="634" ht="14.25" customHeight="1"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</row>
    <row r="635" ht="14.25" customHeight="1"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</row>
    <row r="636" ht="14.25" customHeight="1"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</row>
    <row r="637" ht="14.25" customHeight="1"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</row>
    <row r="638" ht="14.25" customHeight="1"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</row>
    <row r="639" ht="14.25" customHeight="1"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</row>
    <row r="640" ht="14.25" customHeight="1"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</row>
    <row r="641" ht="14.25" customHeight="1"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</row>
    <row r="642" ht="14.25" customHeight="1"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</row>
    <row r="643" ht="14.25" customHeight="1"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</row>
    <row r="644" ht="14.25" customHeight="1"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</row>
    <row r="645" ht="14.25" customHeight="1"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</row>
    <row r="646" ht="14.25" customHeight="1"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</row>
    <row r="647" ht="14.25" customHeight="1"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</row>
    <row r="648" ht="14.25" customHeight="1"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</row>
    <row r="649" ht="14.25" customHeight="1"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</row>
    <row r="650" ht="14.25" customHeight="1"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</row>
    <row r="651" ht="14.25" customHeight="1"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</row>
    <row r="652" ht="14.25" customHeight="1"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</row>
    <row r="653" ht="14.25" customHeight="1"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</row>
    <row r="654" ht="14.25" customHeight="1"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</row>
    <row r="655" ht="14.25" customHeight="1"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</row>
    <row r="656" ht="14.25" customHeight="1"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</row>
    <row r="657" ht="14.25" customHeight="1"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</row>
    <row r="658" ht="14.25" customHeight="1"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</row>
    <row r="659" ht="14.25" customHeight="1"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</row>
    <row r="660" ht="14.25" customHeight="1"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</row>
    <row r="661" ht="14.25" customHeight="1"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</row>
    <row r="662" ht="14.25" customHeight="1"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</row>
    <row r="663" ht="14.25" customHeight="1"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</row>
    <row r="664" ht="14.25" customHeight="1"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</row>
    <row r="665" ht="14.25" customHeight="1"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</row>
    <row r="666" ht="14.25" customHeight="1"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</row>
    <row r="667" ht="14.25" customHeight="1"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</row>
    <row r="668" ht="14.25" customHeight="1"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</row>
    <row r="669" ht="14.25" customHeight="1"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</row>
    <row r="670" ht="14.25" customHeight="1"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</row>
    <row r="671" ht="14.25" customHeight="1"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</row>
    <row r="672" ht="14.25" customHeight="1"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</row>
    <row r="673" ht="14.25" customHeight="1"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</row>
    <row r="674" ht="14.25" customHeight="1"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</row>
    <row r="675" ht="14.25" customHeight="1"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</row>
    <row r="676" ht="14.25" customHeight="1"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</row>
    <row r="677" ht="14.25" customHeight="1"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</row>
    <row r="678" ht="14.25" customHeight="1"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</row>
    <row r="679" ht="14.25" customHeight="1"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</row>
    <row r="680" ht="14.25" customHeight="1"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</row>
    <row r="681" ht="14.25" customHeight="1"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</row>
    <row r="682" ht="14.25" customHeight="1"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</row>
    <row r="683" ht="14.25" customHeight="1"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</row>
    <row r="684" ht="14.25" customHeight="1"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</row>
    <row r="685" ht="14.25" customHeight="1"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</row>
    <row r="686" ht="14.25" customHeight="1"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</row>
    <row r="687" ht="14.25" customHeight="1"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</row>
    <row r="688" ht="14.25" customHeight="1"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</row>
    <row r="689" ht="14.25" customHeight="1"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</row>
    <row r="690" ht="14.25" customHeight="1"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</row>
    <row r="691" ht="14.25" customHeight="1"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</row>
    <row r="692" ht="14.25" customHeight="1"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</row>
    <row r="693" ht="14.25" customHeight="1"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</row>
    <row r="694" ht="14.25" customHeight="1"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</row>
    <row r="695" ht="14.25" customHeight="1"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</row>
    <row r="696" ht="14.25" customHeight="1"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</row>
    <row r="697" ht="14.25" customHeight="1"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</row>
    <row r="698" ht="14.25" customHeight="1"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</row>
    <row r="699" ht="14.25" customHeight="1"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</row>
    <row r="700" ht="14.25" customHeight="1"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</row>
    <row r="701" ht="14.25" customHeight="1"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</row>
    <row r="702" ht="14.25" customHeight="1"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</row>
    <row r="703" ht="14.25" customHeight="1"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</row>
    <row r="704" ht="14.25" customHeight="1"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</row>
    <row r="705" ht="14.25" customHeight="1"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</row>
    <row r="706" ht="14.25" customHeight="1"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</row>
    <row r="707" ht="14.25" customHeight="1"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</row>
    <row r="708" ht="14.25" customHeight="1"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</row>
    <row r="709" ht="14.25" customHeight="1"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</row>
    <row r="710" ht="14.25" customHeight="1"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</row>
    <row r="711" ht="14.25" customHeight="1"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</row>
    <row r="712" ht="14.25" customHeight="1"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</row>
    <row r="713" ht="14.25" customHeight="1"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</row>
    <row r="714" ht="14.25" customHeight="1"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</row>
    <row r="715" ht="14.25" customHeight="1"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</row>
    <row r="716" ht="14.25" customHeight="1"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</row>
    <row r="717" ht="14.25" customHeight="1"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</row>
    <row r="718" ht="14.25" customHeight="1"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</row>
    <row r="719" ht="14.25" customHeight="1"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</row>
    <row r="720" ht="14.25" customHeight="1"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</row>
    <row r="721" ht="14.25" customHeight="1"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</row>
    <row r="722" ht="14.25" customHeight="1"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</row>
    <row r="723" ht="14.25" customHeight="1"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</row>
    <row r="724" ht="14.25" customHeight="1"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</row>
    <row r="725" ht="14.25" customHeight="1"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</row>
    <row r="726" ht="14.25" customHeight="1"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</row>
    <row r="727" ht="14.25" customHeight="1"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</row>
    <row r="728" ht="14.25" customHeight="1"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</row>
    <row r="729" ht="14.25" customHeight="1"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</row>
    <row r="730" ht="14.25" customHeight="1"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</row>
    <row r="731" ht="14.25" customHeight="1"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</row>
    <row r="732" ht="14.25" customHeight="1"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</row>
    <row r="733" ht="14.25" customHeight="1"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</row>
    <row r="734" ht="14.25" customHeight="1"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</row>
    <row r="735" ht="14.25" customHeight="1"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</row>
    <row r="736" ht="14.25" customHeight="1"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</row>
    <row r="737" ht="14.25" customHeight="1"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</row>
    <row r="738" ht="14.25" customHeight="1"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</row>
    <row r="739" ht="14.25" customHeight="1"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</row>
    <row r="740" ht="14.25" customHeight="1"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</row>
    <row r="741" ht="14.25" customHeight="1"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</row>
    <row r="742" ht="14.25" customHeight="1"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</row>
    <row r="743" ht="14.25" customHeight="1"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</row>
    <row r="744" ht="14.25" customHeight="1"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</row>
    <row r="745" ht="14.25" customHeight="1"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</row>
    <row r="746" ht="14.25" customHeight="1"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</row>
    <row r="747" ht="14.25" customHeight="1"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</row>
    <row r="748" ht="14.25" customHeight="1"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</row>
    <row r="749" ht="14.25" customHeight="1"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</row>
    <row r="750" ht="14.25" customHeight="1"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</row>
    <row r="751" ht="14.25" customHeight="1"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</row>
    <row r="752" ht="14.25" customHeight="1"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</row>
    <row r="753" ht="14.25" customHeight="1"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</row>
    <row r="754" ht="14.25" customHeight="1"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</row>
    <row r="755" ht="14.25" customHeight="1"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</row>
    <row r="756" ht="14.25" customHeight="1"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</row>
    <row r="757" ht="14.25" customHeight="1"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</row>
    <row r="758" ht="14.25" customHeight="1"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</row>
    <row r="759" ht="14.25" customHeight="1"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</row>
    <row r="760" ht="14.25" customHeight="1"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</row>
    <row r="761" ht="14.25" customHeight="1"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</row>
    <row r="762" ht="14.25" customHeight="1"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</row>
    <row r="763" ht="14.25" customHeight="1"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</row>
    <row r="764" ht="14.25" customHeight="1"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</row>
    <row r="765" ht="14.25" customHeight="1"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</row>
    <row r="766" ht="14.25" customHeight="1"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</row>
    <row r="767" ht="14.25" customHeight="1"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</row>
    <row r="768" ht="14.25" customHeight="1"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</row>
    <row r="769" ht="14.25" customHeight="1"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</row>
    <row r="770" ht="14.25" customHeight="1"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</row>
    <row r="771" ht="14.25" customHeight="1"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</row>
    <row r="772" ht="14.25" customHeight="1"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</row>
    <row r="773" ht="14.25" customHeight="1"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</row>
    <row r="774" ht="14.25" customHeight="1"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</row>
    <row r="775" ht="14.25" customHeight="1"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</row>
    <row r="776" ht="14.25" customHeight="1"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</row>
    <row r="777" ht="14.25" customHeight="1"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</row>
    <row r="778" ht="14.25" customHeight="1"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</row>
    <row r="779" ht="14.25" customHeight="1"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</row>
    <row r="780" ht="14.25" customHeight="1"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</row>
    <row r="781" ht="14.25" customHeight="1"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</row>
    <row r="782" ht="14.25" customHeight="1"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</row>
    <row r="783" ht="14.25" customHeight="1"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</row>
    <row r="784" ht="14.25" customHeight="1"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</row>
    <row r="785" ht="14.25" customHeight="1"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</row>
    <row r="786" ht="14.25" customHeight="1"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</row>
    <row r="787" ht="14.25" customHeight="1"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</row>
    <row r="788" ht="14.25" customHeight="1"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</row>
    <row r="789" ht="14.25" customHeight="1"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</row>
    <row r="790" ht="14.25" customHeight="1"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</row>
    <row r="791" ht="14.25" customHeight="1"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</row>
    <row r="792" ht="14.25" customHeight="1"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</row>
    <row r="793" ht="14.25" customHeight="1"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</row>
    <row r="794" ht="14.25" customHeight="1"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</row>
    <row r="795" ht="14.25" customHeight="1"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</row>
    <row r="796" ht="14.25" customHeight="1"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</row>
    <row r="797" ht="14.25" customHeight="1"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</row>
    <row r="798" ht="14.25" customHeight="1"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</row>
    <row r="799" ht="14.25" customHeight="1"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</row>
    <row r="800" ht="14.25" customHeight="1"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</row>
    <row r="801" ht="14.25" customHeight="1"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</row>
    <row r="802" ht="14.25" customHeight="1"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</row>
    <row r="803" ht="14.25" customHeight="1"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</row>
    <row r="804" ht="14.25" customHeight="1"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</row>
    <row r="805" ht="14.25" customHeight="1"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</row>
    <row r="806" ht="14.25" customHeight="1"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</row>
    <row r="807" ht="14.25" customHeight="1"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</row>
    <row r="808" ht="14.25" customHeight="1"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</row>
    <row r="809" ht="14.25" customHeight="1"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</row>
    <row r="810" ht="14.25" customHeight="1"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</row>
    <row r="811" ht="14.25" customHeight="1"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</row>
    <row r="812" ht="14.25" customHeight="1"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</row>
    <row r="813" ht="14.25" customHeight="1"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</row>
    <row r="814" ht="14.25" customHeight="1"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</row>
    <row r="815" ht="14.25" customHeight="1"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</row>
    <row r="816" ht="14.25" customHeight="1"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</row>
    <row r="817" ht="14.25" customHeight="1"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</row>
    <row r="818" ht="14.25" customHeight="1"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</row>
    <row r="819" ht="14.25" customHeight="1"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</row>
    <row r="820" ht="14.25" customHeight="1"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</row>
    <row r="821" ht="14.25" customHeight="1"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</row>
    <row r="822" ht="14.25" customHeight="1"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</row>
    <row r="823" ht="14.25" customHeight="1"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</row>
    <row r="824" ht="14.25" customHeight="1"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</row>
    <row r="825" ht="14.25" customHeight="1"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</row>
    <row r="826" ht="14.25" customHeight="1"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</row>
    <row r="827" ht="14.25" customHeight="1"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</row>
    <row r="828" ht="14.25" customHeight="1"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</row>
    <row r="829" ht="14.25" customHeight="1"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</row>
    <row r="830" ht="14.25" customHeight="1"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</row>
    <row r="831" ht="14.25" customHeight="1"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</row>
    <row r="832" ht="14.25" customHeight="1"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</row>
    <row r="833" ht="14.25" customHeight="1"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</row>
    <row r="834" ht="14.25" customHeight="1"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</row>
    <row r="835" ht="14.25" customHeight="1"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</row>
    <row r="836" ht="14.25" customHeight="1"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</row>
    <row r="837" ht="14.25" customHeight="1"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</row>
    <row r="838" ht="14.25" customHeight="1"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</row>
    <row r="839" ht="14.25" customHeight="1"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</row>
    <row r="840" ht="14.25" customHeight="1"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</row>
    <row r="841" ht="14.25" customHeight="1"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</row>
    <row r="842" ht="14.25" customHeight="1"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</row>
    <row r="843" ht="14.25" customHeight="1"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</row>
    <row r="844" ht="14.25" customHeight="1"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</row>
    <row r="845" ht="14.25" customHeight="1"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</row>
    <row r="846" ht="14.25" customHeight="1"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</row>
    <row r="847" ht="14.25" customHeight="1"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</row>
    <row r="848" ht="14.25" customHeight="1"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</row>
    <row r="849" ht="14.25" customHeight="1"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</row>
    <row r="850" ht="14.25" customHeight="1"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</row>
    <row r="851" ht="14.25" customHeight="1"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</row>
    <row r="852" ht="14.25" customHeight="1"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</row>
    <row r="853" ht="14.25" customHeight="1"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</row>
    <row r="854" ht="14.25" customHeight="1"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</row>
    <row r="855" ht="14.25" customHeight="1"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</row>
    <row r="856" ht="14.25" customHeight="1"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</row>
    <row r="857" ht="14.25" customHeight="1"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</row>
    <row r="858" ht="14.25" customHeight="1"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</row>
    <row r="859" ht="14.25" customHeight="1"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</row>
    <row r="860" ht="14.25" customHeight="1"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</row>
    <row r="861" ht="14.25" customHeight="1"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</row>
    <row r="862" ht="14.25" customHeight="1"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</row>
    <row r="863" ht="14.25" customHeight="1"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</row>
    <row r="864" ht="14.25" customHeight="1"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</row>
    <row r="865" ht="14.25" customHeight="1"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</row>
    <row r="866" ht="14.25" customHeight="1"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</row>
    <row r="867" ht="14.25" customHeight="1"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</row>
    <row r="868" ht="14.25" customHeight="1"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</row>
    <row r="869" ht="14.25" customHeight="1"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</row>
    <row r="870" ht="14.25" customHeight="1"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</row>
    <row r="871" ht="14.25" customHeight="1"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</row>
    <row r="872" ht="14.25" customHeight="1"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</row>
    <row r="873" ht="14.25" customHeight="1"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</row>
    <row r="874" ht="14.25" customHeight="1"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</row>
    <row r="875" ht="14.25" customHeight="1"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</row>
    <row r="876" ht="14.25" customHeight="1"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</row>
    <row r="877" ht="14.25" customHeight="1"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</row>
    <row r="878" ht="14.25" customHeight="1"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</row>
    <row r="879" ht="14.25" customHeight="1"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</row>
    <row r="880" ht="14.25" customHeight="1"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</row>
    <row r="881" ht="14.25" customHeight="1"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</row>
    <row r="882" ht="14.25" customHeight="1"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</row>
    <row r="883" ht="14.25" customHeight="1"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</row>
    <row r="884" ht="14.25" customHeight="1"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</row>
    <row r="885" ht="14.25" customHeight="1"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</row>
    <row r="886" ht="14.25" customHeight="1"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</row>
    <row r="887" ht="14.25" customHeight="1"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</row>
    <row r="888" ht="14.25" customHeight="1"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</row>
    <row r="889" ht="14.25" customHeight="1"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</row>
    <row r="890" ht="14.25" customHeight="1"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</row>
    <row r="891" ht="14.25" customHeight="1"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</row>
    <row r="892" ht="14.25" customHeight="1"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</row>
    <row r="893" ht="14.25" customHeight="1"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</row>
    <row r="894" ht="14.25" customHeight="1"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</row>
    <row r="895" ht="14.25" customHeight="1"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</row>
    <row r="896" ht="14.25" customHeight="1"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</row>
    <row r="897" ht="14.25" customHeight="1"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</row>
    <row r="898" ht="14.25" customHeight="1"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</row>
    <row r="899" ht="14.25" customHeight="1"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</row>
    <row r="900" ht="14.25" customHeight="1"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</row>
    <row r="901" ht="14.25" customHeight="1"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</row>
    <row r="902" ht="14.25" customHeight="1"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</row>
    <row r="903" ht="14.25" customHeight="1"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</row>
    <row r="904" ht="14.25" customHeight="1"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</row>
    <row r="905" ht="14.25" customHeight="1"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</row>
    <row r="906" ht="14.25" customHeight="1"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</row>
    <row r="907" ht="14.25" customHeight="1"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</row>
    <row r="908" ht="14.25" customHeight="1"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</row>
    <row r="909" ht="14.25" customHeight="1"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</row>
    <row r="910" ht="14.25" customHeight="1"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</row>
    <row r="911" ht="14.25" customHeight="1"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</row>
    <row r="912" ht="14.25" customHeight="1"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</row>
    <row r="913" ht="14.25" customHeight="1"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</row>
    <row r="914" ht="14.25" customHeight="1"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</row>
    <row r="915" ht="14.25" customHeight="1"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</row>
    <row r="916" ht="14.25" customHeight="1"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</row>
    <row r="917" ht="14.25" customHeight="1"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</row>
    <row r="918" ht="14.25" customHeight="1"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</row>
    <row r="919" ht="14.25" customHeight="1"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</row>
    <row r="920" ht="14.25" customHeight="1"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</row>
    <row r="921" ht="14.25" customHeight="1"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</row>
    <row r="922" ht="14.25" customHeight="1"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</row>
    <row r="923" ht="14.25" customHeight="1"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</row>
    <row r="924" ht="14.25" customHeight="1"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</row>
    <row r="925" ht="14.25" customHeight="1"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</row>
    <row r="926" ht="14.25" customHeight="1"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</row>
    <row r="927" ht="14.25" customHeight="1"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</row>
    <row r="928" ht="14.25" customHeight="1"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</row>
    <row r="929" ht="14.25" customHeight="1"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</row>
    <row r="930" ht="14.25" customHeight="1"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</row>
    <row r="931" ht="14.25" customHeight="1"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</row>
    <row r="932" ht="14.25" customHeight="1"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</row>
    <row r="933" ht="14.25" customHeight="1"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</row>
    <row r="934" ht="14.25" customHeight="1"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</row>
    <row r="935" ht="14.25" customHeight="1"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</row>
    <row r="936" ht="14.25" customHeight="1"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</row>
    <row r="937" ht="14.25" customHeight="1"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</row>
    <row r="938" ht="14.25" customHeight="1"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</row>
    <row r="939" ht="14.25" customHeight="1"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</row>
    <row r="940" ht="14.25" customHeight="1"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</row>
    <row r="941" ht="14.25" customHeight="1"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</row>
    <row r="942" ht="14.25" customHeight="1"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</row>
    <row r="943" ht="14.25" customHeight="1"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</row>
    <row r="944" ht="14.25" customHeight="1"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</row>
    <row r="945" ht="14.25" customHeight="1"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</row>
    <row r="946" ht="14.25" customHeight="1"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</row>
    <row r="947" ht="14.25" customHeight="1"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</row>
    <row r="948" ht="14.25" customHeight="1"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</row>
    <row r="949" ht="14.25" customHeight="1"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</row>
    <row r="950" ht="14.25" customHeight="1"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</row>
    <row r="951" ht="14.25" customHeight="1"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</row>
    <row r="952" ht="14.25" customHeight="1"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</row>
    <row r="953" ht="14.25" customHeight="1"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</row>
    <row r="954" ht="14.25" customHeight="1"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</row>
    <row r="955" ht="14.25" customHeight="1"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</row>
    <row r="956" ht="14.25" customHeight="1"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</row>
    <row r="957" ht="14.25" customHeight="1"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</row>
    <row r="958" ht="14.25" customHeight="1"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</row>
    <row r="959" ht="14.25" customHeight="1"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</row>
    <row r="960" ht="14.25" customHeight="1"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</row>
    <row r="961" ht="14.25" customHeight="1"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</row>
    <row r="962" ht="14.25" customHeight="1"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</row>
    <row r="963" ht="14.25" customHeight="1"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</row>
    <row r="964" ht="14.25" customHeight="1"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</row>
    <row r="965" ht="14.25" customHeight="1"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</row>
    <row r="966" ht="14.25" customHeight="1"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</row>
    <row r="967" ht="14.25" customHeight="1"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</row>
  </sheetData>
  <mergeCells count="1">
    <mergeCell ref="A1:M1"/>
  </mergeCells>
  <printOptions/>
  <pageMargins bottom="0.787401575" footer="0.0" header="0.0" left="0.511811024" right="0.511811024" top="0.787401575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7.86"/>
    <col customWidth="1" min="3" max="3" width="17.43"/>
    <col customWidth="1" min="4" max="4" width="7.57"/>
    <col customWidth="1" min="5" max="5" width="13.0"/>
    <col customWidth="1" min="6" max="6" width="8.71"/>
    <col customWidth="1" min="7" max="7" width="7.57"/>
    <col customWidth="1" min="8" max="8" width="8.71"/>
    <col customWidth="1" min="9" max="9" width="11.29"/>
    <col customWidth="1" min="10" max="10" width="8.57"/>
    <col customWidth="1" min="11" max="11" width="7.57"/>
    <col customWidth="1" min="12" max="12" width="7.43"/>
    <col customWidth="1" min="13" max="13" width="9.43"/>
    <col customWidth="1" min="14" max="14" width="14.86"/>
    <col customWidth="1" min="15" max="15" width="12.14"/>
    <col customWidth="1" min="16" max="16" width="13.71"/>
    <col customWidth="1" min="17" max="17" width="8.71"/>
    <col customWidth="1" min="18" max="18" width="12.86"/>
    <col customWidth="1" min="19" max="20" width="8.71"/>
  </cols>
  <sheetData>
    <row r="1" ht="14.25" customHeight="1">
      <c r="A1" s="100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15" t="s">
        <v>82</v>
      </c>
      <c r="B2" s="121" t="s">
        <v>161</v>
      </c>
      <c r="C2" s="122" t="s">
        <v>5</v>
      </c>
      <c r="D2" s="121" t="s">
        <v>8</v>
      </c>
      <c r="E2" s="124" t="s">
        <v>183</v>
      </c>
      <c r="F2" s="124" t="s">
        <v>184</v>
      </c>
      <c r="G2" s="121" t="s">
        <v>9</v>
      </c>
      <c r="H2" s="121" t="s">
        <v>179</v>
      </c>
      <c r="I2" s="124" t="s">
        <v>185</v>
      </c>
      <c r="J2" s="122" t="s">
        <v>100</v>
      </c>
      <c r="K2" s="208" t="s">
        <v>73</v>
      </c>
      <c r="L2" s="117" t="s">
        <v>14</v>
      </c>
      <c r="M2" s="118"/>
      <c r="N2" s="126" t="s">
        <v>190</v>
      </c>
    </row>
    <row r="3" ht="14.25" customHeight="1">
      <c r="A3" s="246"/>
      <c r="B3" s="142"/>
      <c r="C3" s="142"/>
      <c r="D3" s="142"/>
      <c r="E3" s="142"/>
      <c r="F3" s="144"/>
      <c r="G3" s="142"/>
      <c r="H3" s="146"/>
      <c r="I3" s="210"/>
      <c r="J3" s="211"/>
      <c r="K3" s="211"/>
      <c r="L3" s="211">
        <f t="shared" ref="L3:L22" si="1">SUM(B3:K3)</f>
        <v>0</v>
      </c>
      <c r="M3" s="10">
        <f t="shared" ref="M3:M23" si="2">L3/$L$23</f>
        <v>0</v>
      </c>
      <c r="N3" s="38"/>
      <c r="O3" s="185" t="s">
        <v>116</v>
      </c>
      <c r="P3" s="186">
        <f>SUM(B23+C23+D23+G23+H23+I23+J23+K23)</f>
        <v>185</v>
      </c>
    </row>
    <row r="4" ht="16.5" customHeight="1">
      <c r="A4" s="247" t="s">
        <v>229</v>
      </c>
      <c r="B4" s="151"/>
      <c r="C4" s="151"/>
      <c r="D4" s="151"/>
      <c r="E4" s="151"/>
      <c r="F4" s="154"/>
      <c r="G4" s="151"/>
      <c r="H4" s="151"/>
      <c r="I4" s="151"/>
      <c r="J4" s="151"/>
      <c r="K4" s="152"/>
      <c r="L4" s="213">
        <f t="shared" si="1"/>
        <v>0</v>
      </c>
      <c r="M4" s="10">
        <f t="shared" si="2"/>
        <v>0</v>
      </c>
      <c r="N4" s="127"/>
      <c r="O4" s="187" t="s">
        <v>200</v>
      </c>
      <c r="P4" s="188">
        <f>SUM(E23)</f>
        <v>70</v>
      </c>
    </row>
    <row r="5" ht="18.75" customHeight="1">
      <c r="A5" s="248" t="s">
        <v>230</v>
      </c>
      <c r="B5" s="96"/>
      <c r="C5" s="8"/>
      <c r="D5" s="96"/>
      <c r="E5" s="8"/>
      <c r="F5" s="57"/>
      <c r="G5" s="96"/>
      <c r="H5" s="96"/>
      <c r="I5" s="96"/>
      <c r="J5" s="96"/>
      <c r="K5" s="96"/>
      <c r="L5" s="249">
        <f t="shared" si="1"/>
        <v>0</v>
      </c>
      <c r="M5" s="10">
        <f t="shared" si="2"/>
        <v>0</v>
      </c>
      <c r="N5" s="177"/>
      <c r="O5" s="189" t="s">
        <v>40</v>
      </c>
      <c r="P5" s="188">
        <f>F23</f>
        <v>39</v>
      </c>
      <c r="Q5" s="180"/>
      <c r="R5" s="180"/>
      <c r="S5" s="180"/>
      <c r="T5" s="180"/>
    </row>
    <row r="6" ht="16.5" customHeight="1">
      <c r="A6" s="214" t="s">
        <v>231</v>
      </c>
      <c r="B6" s="221">
        <v>13.0</v>
      </c>
      <c r="C6" s="250"/>
      <c r="D6" s="221">
        <v>5.0</v>
      </c>
      <c r="E6" s="221"/>
      <c r="F6" s="250"/>
      <c r="G6" s="250"/>
      <c r="H6" s="221"/>
      <c r="I6" s="221"/>
      <c r="J6" s="250"/>
      <c r="K6" s="250"/>
      <c r="L6" s="211">
        <f t="shared" si="1"/>
        <v>18</v>
      </c>
      <c r="M6" s="10">
        <f t="shared" si="2"/>
        <v>0.0612244898</v>
      </c>
      <c r="N6" s="127">
        <v>4.0</v>
      </c>
      <c r="P6" s="58">
        <f>SUM(P3:P5)</f>
        <v>294</v>
      </c>
    </row>
    <row r="7" ht="18.75" customHeight="1">
      <c r="A7" s="215" t="s">
        <v>209</v>
      </c>
      <c r="B7" s="131"/>
      <c r="C7" s="132"/>
      <c r="D7" s="131"/>
      <c r="E7" s="131"/>
      <c r="F7" s="134">
        <v>17.0</v>
      </c>
      <c r="G7" s="131"/>
      <c r="H7" s="131"/>
      <c r="I7" s="131"/>
      <c r="J7" s="131"/>
      <c r="K7" s="131"/>
      <c r="L7" s="252">
        <f t="shared" si="1"/>
        <v>17</v>
      </c>
      <c r="M7" s="10">
        <f t="shared" si="2"/>
        <v>0.05782312925</v>
      </c>
      <c r="N7" s="127"/>
    </row>
    <row r="8" ht="18.75" customHeight="1">
      <c r="A8" s="218" t="s">
        <v>232</v>
      </c>
      <c r="B8" s="131"/>
      <c r="C8" s="132"/>
      <c r="D8" s="131"/>
      <c r="E8" s="131">
        <v>2.0</v>
      </c>
      <c r="F8" s="251"/>
      <c r="G8" s="131"/>
      <c r="H8" s="131"/>
      <c r="I8" s="131"/>
      <c r="J8" s="131"/>
      <c r="K8" s="131"/>
      <c r="L8" s="252">
        <f t="shared" si="1"/>
        <v>2</v>
      </c>
      <c r="M8" s="10">
        <f t="shared" si="2"/>
        <v>0.006802721088</v>
      </c>
      <c r="N8" s="127">
        <v>1.0</v>
      </c>
    </row>
    <row r="9" ht="18.75" customHeight="1">
      <c r="A9" s="255" t="s">
        <v>237</v>
      </c>
      <c r="B9" s="250"/>
      <c r="C9" s="250"/>
      <c r="D9" s="221">
        <v>14.0</v>
      </c>
      <c r="E9" s="221">
        <v>7.0</v>
      </c>
      <c r="F9" s="250"/>
      <c r="G9" s="250"/>
      <c r="H9" s="221"/>
      <c r="I9" s="221"/>
      <c r="J9" s="250"/>
      <c r="K9" s="250"/>
      <c r="L9" s="211">
        <f t="shared" si="1"/>
        <v>21</v>
      </c>
      <c r="M9" s="10">
        <f t="shared" si="2"/>
        <v>0.07142857143</v>
      </c>
      <c r="N9" s="127"/>
      <c r="P9" s="226"/>
    </row>
    <row r="10" ht="18.75" customHeight="1">
      <c r="A10" s="227" t="s">
        <v>234</v>
      </c>
      <c r="B10" s="96">
        <v>8.0</v>
      </c>
      <c r="C10" s="96"/>
      <c r="D10" s="96">
        <v>3.0</v>
      </c>
      <c r="E10" s="8"/>
      <c r="F10" s="101"/>
      <c r="G10" s="96"/>
      <c r="H10" s="96"/>
      <c r="I10" s="96"/>
      <c r="J10" s="96"/>
      <c r="K10" s="96"/>
      <c r="L10" s="249">
        <f t="shared" si="1"/>
        <v>11</v>
      </c>
      <c r="M10" s="10">
        <f t="shared" si="2"/>
        <v>0.03741496599</v>
      </c>
      <c r="N10" s="127">
        <v>8.0</v>
      </c>
      <c r="P10" s="226"/>
    </row>
    <row r="11" ht="18.75" customHeight="1">
      <c r="A11" s="254" t="s">
        <v>235</v>
      </c>
      <c r="B11" s="250"/>
      <c r="C11" s="250"/>
      <c r="D11" s="221">
        <v>11.0</v>
      </c>
      <c r="E11" s="221">
        <v>29.0</v>
      </c>
      <c r="F11" s="250"/>
      <c r="G11" s="250"/>
      <c r="H11" s="221"/>
      <c r="I11" s="221"/>
      <c r="J11" s="250"/>
      <c r="K11" s="250"/>
      <c r="L11" s="211">
        <f t="shared" si="1"/>
        <v>40</v>
      </c>
      <c r="M11" s="10">
        <f t="shared" si="2"/>
        <v>0.1360544218</v>
      </c>
      <c r="N11" s="127">
        <v>7.0</v>
      </c>
      <c r="P11" s="226"/>
    </row>
    <row r="12" ht="18.75" customHeight="1">
      <c r="A12" s="229" t="s">
        <v>236</v>
      </c>
      <c r="B12" s="96">
        <v>9.0</v>
      </c>
      <c r="C12" s="96">
        <v>2.0</v>
      </c>
      <c r="D12" s="96">
        <v>5.0</v>
      </c>
      <c r="E12" s="96"/>
      <c r="F12" s="57"/>
      <c r="G12" s="96"/>
      <c r="H12" s="96"/>
      <c r="I12" s="96"/>
      <c r="J12" s="96"/>
      <c r="K12" s="96"/>
      <c r="L12" s="249">
        <f t="shared" si="1"/>
        <v>16</v>
      </c>
      <c r="M12" s="10">
        <f t="shared" si="2"/>
        <v>0.05442176871</v>
      </c>
      <c r="N12" s="127">
        <v>4.0</v>
      </c>
      <c r="P12" s="226"/>
    </row>
    <row r="13" ht="18.75" customHeight="1">
      <c r="A13" s="256" t="s">
        <v>238</v>
      </c>
      <c r="B13" s="96">
        <v>5.0</v>
      </c>
      <c r="C13" s="8"/>
      <c r="D13" s="96">
        <v>10.0</v>
      </c>
      <c r="E13" s="96">
        <v>2.0</v>
      </c>
      <c r="F13" s="57"/>
      <c r="G13" s="96"/>
      <c r="H13" s="96"/>
      <c r="I13" s="96"/>
      <c r="J13" s="96"/>
      <c r="K13" s="96"/>
      <c r="L13" s="249">
        <f t="shared" si="1"/>
        <v>17</v>
      </c>
      <c r="M13" s="10">
        <f t="shared" si="2"/>
        <v>0.05782312925</v>
      </c>
      <c r="N13" s="127">
        <v>1.0</v>
      </c>
      <c r="P13" s="226"/>
    </row>
    <row r="14" ht="18.75" customHeight="1">
      <c r="A14" s="257" t="s">
        <v>240</v>
      </c>
      <c r="B14" s="131"/>
      <c r="C14" s="132"/>
      <c r="D14" s="131">
        <v>15.0</v>
      </c>
      <c r="E14" s="131">
        <v>7.0</v>
      </c>
      <c r="F14" s="251"/>
      <c r="G14" s="131"/>
      <c r="H14" s="131"/>
      <c r="I14" s="131"/>
      <c r="J14" s="131"/>
      <c r="K14" s="131"/>
      <c r="L14" s="252">
        <f t="shared" si="1"/>
        <v>22</v>
      </c>
      <c r="M14" s="10">
        <f t="shared" si="2"/>
        <v>0.07482993197</v>
      </c>
      <c r="N14" s="127">
        <v>5.0</v>
      </c>
    </row>
    <row r="15" ht="18.75" customHeight="1">
      <c r="A15" s="232" t="s">
        <v>241</v>
      </c>
      <c r="B15" s="96"/>
      <c r="C15" s="8"/>
      <c r="D15" s="96"/>
      <c r="E15" s="96"/>
      <c r="F15" s="101">
        <v>22.0</v>
      </c>
      <c r="G15" s="96"/>
      <c r="H15" s="96"/>
      <c r="I15" s="96"/>
      <c r="J15" s="96"/>
      <c r="K15" s="96"/>
      <c r="L15" s="249">
        <f t="shared" si="1"/>
        <v>22</v>
      </c>
      <c r="M15" s="10">
        <f t="shared" si="2"/>
        <v>0.07482993197</v>
      </c>
      <c r="N15" s="127">
        <v>9.0</v>
      </c>
    </row>
    <row r="16" ht="18.75" customHeight="1">
      <c r="A16" s="266" t="s">
        <v>252</v>
      </c>
      <c r="B16" s="8"/>
      <c r="C16" s="8"/>
      <c r="D16" s="96"/>
      <c r="E16" s="96">
        <v>6.0</v>
      </c>
      <c r="F16" s="101"/>
      <c r="G16" s="96"/>
      <c r="H16" s="96"/>
      <c r="I16" s="96"/>
      <c r="J16" s="96"/>
      <c r="K16" s="96"/>
      <c r="L16" s="249">
        <f t="shared" si="1"/>
        <v>6</v>
      </c>
      <c r="M16" s="10">
        <f t="shared" si="2"/>
        <v>0.02040816327</v>
      </c>
      <c r="N16" s="127"/>
    </row>
    <row r="17" ht="18.75" customHeight="1">
      <c r="A17" s="236" t="s">
        <v>242</v>
      </c>
      <c r="B17" s="8"/>
      <c r="C17" s="8"/>
      <c r="D17" s="96">
        <v>10.0</v>
      </c>
      <c r="E17" s="96">
        <v>13.0</v>
      </c>
      <c r="F17" s="101"/>
      <c r="G17" s="96"/>
      <c r="H17" s="96"/>
      <c r="I17" s="96"/>
      <c r="J17" s="96"/>
      <c r="K17" s="96"/>
      <c r="L17" s="249">
        <f t="shared" si="1"/>
        <v>23</v>
      </c>
      <c r="M17" s="10">
        <f t="shared" si="2"/>
        <v>0.07823129252</v>
      </c>
      <c r="N17" s="127">
        <v>3.0</v>
      </c>
    </row>
    <row r="18" ht="18.75" customHeight="1">
      <c r="A18" s="258" t="s">
        <v>227</v>
      </c>
      <c r="B18" s="146">
        <v>4.0</v>
      </c>
      <c r="C18" s="142"/>
      <c r="D18" s="146">
        <v>8.0</v>
      </c>
      <c r="E18" s="146">
        <v>1.0</v>
      </c>
      <c r="F18" s="228"/>
      <c r="G18" s="146"/>
      <c r="H18" s="146"/>
      <c r="I18" s="146"/>
      <c r="J18" s="146"/>
      <c r="K18" s="146"/>
      <c r="L18" s="211">
        <f t="shared" si="1"/>
        <v>13</v>
      </c>
      <c r="M18" s="10">
        <f t="shared" si="2"/>
        <v>0.04421768707</v>
      </c>
      <c r="N18" s="127">
        <v>11.0</v>
      </c>
    </row>
    <row r="19" ht="18.75" customHeight="1">
      <c r="A19" s="237" t="s">
        <v>243</v>
      </c>
      <c r="B19" s="131">
        <v>4.0</v>
      </c>
      <c r="C19" s="132"/>
      <c r="D19" s="131"/>
      <c r="E19" s="132"/>
      <c r="F19" s="134"/>
      <c r="G19" s="131"/>
      <c r="H19" s="131">
        <v>6.0</v>
      </c>
      <c r="I19" s="131"/>
      <c r="J19" s="131"/>
      <c r="K19" s="131"/>
      <c r="L19" s="252">
        <f t="shared" si="1"/>
        <v>10</v>
      </c>
      <c r="M19" s="10">
        <f t="shared" si="2"/>
        <v>0.03401360544</v>
      </c>
      <c r="N19" s="127">
        <v>8.0</v>
      </c>
    </row>
    <row r="20" ht="18.75" customHeight="1">
      <c r="A20" s="238" t="s">
        <v>244</v>
      </c>
      <c r="B20" s="131">
        <v>8.0</v>
      </c>
      <c r="C20" s="132"/>
      <c r="D20" s="131">
        <v>7.0</v>
      </c>
      <c r="E20" s="131">
        <v>1.0</v>
      </c>
      <c r="F20" s="134"/>
      <c r="G20" s="131"/>
      <c r="H20" s="131">
        <v>3.0</v>
      </c>
      <c r="I20" s="131"/>
      <c r="J20" s="131"/>
      <c r="K20" s="131"/>
      <c r="L20" s="252">
        <f t="shared" si="1"/>
        <v>19</v>
      </c>
      <c r="M20" s="10">
        <f t="shared" si="2"/>
        <v>0.06462585034</v>
      </c>
      <c r="N20" s="127">
        <v>9.0</v>
      </c>
    </row>
    <row r="21" ht="18.75" customHeight="1">
      <c r="A21" s="240" t="s">
        <v>245</v>
      </c>
      <c r="B21" s="146">
        <v>3.0</v>
      </c>
      <c r="C21" s="142"/>
      <c r="D21" s="146">
        <v>17.0</v>
      </c>
      <c r="E21" s="146">
        <v>1.0</v>
      </c>
      <c r="F21" s="146"/>
      <c r="G21" s="146"/>
      <c r="H21" s="146"/>
      <c r="I21" s="146"/>
      <c r="J21" s="146"/>
      <c r="K21" s="146"/>
      <c r="L21" s="211">
        <f t="shared" si="1"/>
        <v>21</v>
      </c>
      <c r="M21" s="10">
        <f t="shared" si="2"/>
        <v>0.07142857143</v>
      </c>
      <c r="N21" s="239">
        <v>13.0</v>
      </c>
    </row>
    <row r="22" ht="18.75" customHeight="1">
      <c r="A22" s="242" t="s">
        <v>246</v>
      </c>
      <c r="B22" s="146">
        <v>12.0</v>
      </c>
      <c r="C22" s="142"/>
      <c r="D22" s="146">
        <v>1.0</v>
      </c>
      <c r="E22" s="146">
        <v>1.0</v>
      </c>
      <c r="F22" s="146"/>
      <c r="G22" s="146"/>
      <c r="H22" s="146">
        <v>2.0</v>
      </c>
      <c r="I22" s="146"/>
      <c r="J22" s="146"/>
      <c r="K22" s="146"/>
      <c r="L22" s="211">
        <f t="shared" si="1"/>
        <v>16</v>
      </c>
      <c r="M22" s="10">
        <f t="shared" si="2"/>
        <v>0.05442176871</v>
      </c>
      <c r="N22" s="239">
        <v>2.0</v>
      </c>
    </row>
    <row r="23" ht="18.75" customHeight="1">
      <c r="A23" s="4" t="s">
        <v>34</v>
      </c>
      <c r="B23" s="243">
        <f t="shared" ref="B23:L23" si="3">SUM(B3:B22)</f>
        <v>66</v>
      </c>
      <c r="C23" s="243">
        <f t="shared" si="3"/>
        <v>2</v>
      </c>
      <c r="D23" s="243">
        <f t="shared" si="3"/>
        <v>106</v>
      </c>
      <c r="E23" s="243">
        <f t="shared" si="3"/>
        <v>70</v>
      </c>
      <c r="F23" s="243">
        <f t="shared" si="3"/>
        <v>39</v>
      </c>
      <c r="G23" s="243">
        <f t="shared" si="3"/>
        <v>0</v>
      </c>
      <c r="H23" s="243">
        <f t="shared" si="3"/>
        <v>11</v>
      </c>
      <c r="I23" s="243">
        <f t="shared" si="3"/>
        <v>0</v>
      </c>
      <c r="J23" s="243">
        <f t="shared" si="3"/>
        <v>0</v>
      </c>
      <c r="K23" s="243">
        <f t="shared" si="3"/>
        <v>0</v>
      </c>
      <c r="L23" s="243">
        <f t="shared" si="3"/>
        <v>294</v>
      </c>
      <c r="M23" s="6">
        <f t="shared" si="2"/>
        <v>1</v>
      </c>
      <c r="N23" s="239"/>
    </row>
    <row r="24" ht="14.25" customHeight="1">
      <c r="N24" s="44">
        <f>SUM(N2:N23)</f>
        <v>85</v>
      </c>
    </row>
    <row r="25" ht="14.25" customHeight="1"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</row>
    <row r="26" ht="14.25" customHeight="1">
      <c r="A26" s="259"/>
      <c r="B26" s="259"/>
      <c r="H26" s="259"/>
      <c r="I26" s="259"/>
      <c r="J26" s="259"/>
      <c r="K26" s="259"/>
      <c r="L26" s="259"/>
    </row>
    <row r="27" ht="14.25" customHeight="1">
      <c r="A27" s="259"/>
      <c r="B27" s="259"/>
      <c r="H27" s="259"/>
      <c r="I27" s="259"/>
      <c r="J27" s="259"/>
      <c r="K27" s="259"/>
      <c r="L27" s="259"/>
    </row>
    <row r="28" ht="14.25" customHeight="1">
      <c r="A28" s="259"/>
      <c r="B28" s="259"/>
      <c r="H28" s="259"/>
      <c r="I28" s="259"/>
      <c r="J28" s="259"/>
      <c r="K28" s="259"/>
      <c r="L28" s="259"/>
    </row>
    <row r="29" ht="14.25" customHeight="1">
      <c r="A29" s="260" t="s">
        <v>247</v>
      </c>
      <c r="B29" s="261" t="s">
        <v>248</v>
      </c>
      <c r="C29" s="262" t="s">
        <v>249</v>
      </c>
      <c r="D29" s="259"/>
      <c r="E29" s="259"/>
      <c r="F29" s="259"/>
      <c r="G29" s="259"/>
      <c r="H29" s="259"/>
      <c r="I29" s="259"/>
      <c r="J29" s="259"/>
      <c r="K29" s="259"/>
      <c r="L29" s="259"/>
    </row>
    <row r="30" ht="14.25" customHeight="1">
      <c r="A30" s="260" t="s">
        <v>231</v>
      </c>
      <c r="B30" s="261" t="s">
        <v>209</v>
      </c>
      <c r="C30" s="262" t="s">
        <v>234</v>
      </c>
      <c r="D30" s="259"/>
      <c r="E30" s="259"/>
      <c r="F30" s="259"/>
      <c r="G30" s="259"/>
      <c r="H30" s="259"/>
      <c r="I30" s="259"/>
      <c r="J30" s="259"/>
      <c r="K30" s="259"/>
      <c r="L30" s="259"/>
    </row>
    <row r="31" ht="14.25" customHeight="1">
      <c r="A31" s="260" t="s">
        <v>235</v>
      </c>
      <c r="B31" s="261" t="s">
        <v>250</v>
      </c>
      <c r="C31" s="262" t="s">
        <v>236</v>
      </c>
      <c r="D31" s="259"/>
      <c r="E31" s="259"/>
      <c r="F31" s="259"/>
      <c r="G31" s="259"/>
      <c r="H31" s="259"/>
      <c r="I31" s="259"/>
      <c r="J31" s="259"/>
      <c r="K31" s="259"/>
      <c r="L31" s="259"/>
    </row>
    <row r="32" ht="14.25" customHeight="1">
      <c r="A32" s="260" t="s">
        <v>237</v>
      </c>
      <c r="B32" s="261" t="s">
        <v>243</v>
      </c>
      <c r="C32" s="262" t="s">
        <v>251</v>
      </c>
      <c r="D32" s="259"/>
      <c r="E32" s="259"/>
      <c r="F32" s="259"/>
      <c r="G32" s="259"/>
      <c r="H32" s="259"/>
      <c r="I32" s="259"/>
      <c r="J32" s="259"/>
      <c r="K32" s="259"/>
      <c r="L32" s="259"/>
    </row>
    <row r="33" ht="14.25" customHeight="1">
      <c r="A33" s="260" t="s">
        <v>227</v>
      </c>
      <c r="B33" s="261" t="s">
        <v>244</v>
      </c>
      <c r="C33" s="262" t="s">
        <v>241</v>
      </c>
      <c r="D33" s="259"/>
      <c r="E33" s="259"/>
      <c r="F33" s="259"/>
      <c r="G33" s="259"/>
      <c r="H33" s="259"/>
      <c r="I33" s="259"/>
      <c r="J33" s="259"/>
      <c r="K33" s="259"/>
      <c r="L33" s="259"/>
    </row>
    <row r="34" ht="14.25" customHeight="1">
      <c r="A34" s="260" t="s">
        <v>245</v>
      </c>
      <c r="C34" s="262" t="s">
        <v>242</v>
      </c>
      <c r="D34" s="259"/>
      <c r="E34" s="259"/>
      <c r="F34" s="259"/>
      <c r="G34" s="259"/>
      <c r="H34" s="259"/>
      <c r="I34" s="259"/>
      <c r="J34" s="259"/>
      <c r="K34" s="259"/>
      <c r="L34" s="259"/>
    </row>
    <row r="35" ht="14.25" customHeight="1">
      <c r="A35" s="260" t="s">
        <v>246</v>
      </c>
      <c r="B35" s="263"/>
      <c r="C35" s="267" t="s">
        <v>253</v>
      </c>
      <c r="D35" s="259"/>
      <c r="E35" s="259"/>
      <c r="F35" s="259"/>
      <c r="G35" s="259"/>
      <c r="H35" s="259"/>
      <c r="I35" s="259"/>
      <c r="J35" s="259"/>
      <c r="K35" s="259"/>
      <c r="L35" s="259"/>
    </row>
    <row r="36" ht="14.25" customHeight="1"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</row>
    <row r="37" ht="14.25" customHeight="1">
      <c r="A37" s="264">
        <f>L6+L11+L18+L21+L22</f>
        <v>108</v>
      </c>
      <c r="B37" s="265">
        <f>L7+L14+L19+L20+L8</f>
        <v>70</v>
      </c>
      <c r="C37" s="265">
        <f>L10+L12+L13+L15+L17</f>
        <v>89</v>
      </c>
      <c r="D37" s="259"/>
      <c r="E37" s="259"/>
      <c r="F37" s="259"/>
      <c r="G37" s="259"/>
      <c r="H37" s="259"/>
      <c r="I37" s="259"/>
      <c r="J37" s="259"/>
      <c r="K37" s="259"/>
      <c r="L37" s="259"/>
    </row>
    <row r="38" ht="14.25" customHeight="1"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</row>
    <row r="39" ht="14.25" customHeight="1"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</row>
    <row r="40" ht="14.25" customHeight="1"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</row>
    <row r="41" ht="14.25" customHeight="1"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</row>
    <row r="42" ht="14.25" customHeight="1"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</row>
    <row r="43" ht="14.25" customHeight="1"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</row>
    <row r="44" ht="14.25" customHeight="1"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</row>
    <row r="45" ht="14.25" customHeight="1"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</row>
    <row r="46" ht="14.25" customHeight="1"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</row>
    <row r="47" ht="14.25" customHeight="1"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</row>
    <row r="48" ht="14.25" customHeight="1"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</row>
    <row r="49" ht="14.25" customHeight="1"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</row>
    <row r="50" ht="14.25" customHeight="1"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</row>
    <row r="51" ht="14.25" customHeight="1"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</row>
    <row r="52" ht="14.25" customHeight="1"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</row>
    <row r="53" ht="14.25" customHeight="1"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</row>
    <row r="54" ht="14.25" customHeight="1"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</row>
    <row r="55" ht="14.25" customHeight="1"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</row>
    <row r="56" ht="14.25" customHeight="1"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</row>
    <row r="57" ht="14.25" customHeight="1"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</row>
    <row r="58" ht="14.25" customHeight="1"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</row>
    <row r="59" ht="14.25" customHeight="1"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</row>
    <row r="60" ht="14.25" customHeight="1"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</row>
    <row r="61" ht="14.25" customHeight="1"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</row>
    <row r="62" ht="14.25" customHeight="1"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</row>
    <row r="63" ht="14.25" customHeight="1"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</row>
    <row r="64" ht="14.25" customHeight="1"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</row>
    <row r="65" ht="14.25" customHeight="1"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</row>
    <row r="66" ht="14.25" customHeight="1"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</row>
    <row r="67" ht="14.25" customHeight="1"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</row>
    <row r="68" ht="14.25" customHeight="1"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</row>
    <row r="69" ht="14.25" customHeight="1"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</row>
    <row r="70" ht="14.25" customHeight="1"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</row>
    <row r="71" ht="14.25" customHeight="1"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</row>
    <row r="72" ht="14.25" customHeight="1"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</row>
    <row r="73" ht="14.25" customHeight="1"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</row>
    <row r="74" ht="14.25" customHeight="1"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 ht="14.25" customHeight="1"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</row>
    <row r="76" ht="14.25" customHeight="1"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ht="14.25" customHeight="1"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</row>
    <row r="78" ht="14.25" customHeight="1"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</row>
    <row r="79" ht="14.25" customHeight="1"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</row>
    <row r="80" ht="14.25" customHeight="1"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</row>
    <row r="81" ht="14.25" customHeight="1"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</row>
    <row r="82" ht="14.25" customHeight="1"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</row>
    <row r="83" ht="14.25" customHeight="1"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</row>
    <row r="84" ht="14.25" customHeight="1"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</row>
    <row r="85" ht="14.25" customHeight="1"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</row>
    <row r="86" ht="14.25" customHeight="1"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</row>
    <row r="87" ht="14.25" customHeight="1"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</row>
    <row r="88" ht="14.25" customHeight="1"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</row>
    <row r="89" ht="14.25" customHeight="1"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</row>
    <row r="90" ht="14.25" customHeight="1"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</row>
    <row r="91" ht="14.25" customHeight="1"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</row>
    <row r="92" ht="14.25" customHeight="1"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</row>
    <row r="93" ht="14.25" customHeight="1"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</row>
    <row r="94" ht="14.25" customHeight="1"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</row>
    <row r="95" ht="14.25" customHeight="1"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</row>
    <row r="96" ht="14.25" customHeight="1"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</row>
    <row r="97" ht="14.25" customHeight="1"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</row>
    <row r="98" ht="14.25" customHeight="1"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</row>
    <row r="99" ht="14.25" customHeight="1"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</row>
    <row r="100" ht="14.25" customHeight="1"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</row>
    <row r="101" ht="14.25" customHeight="1"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</row>
    <row r="102" ht="14.25" customHeight="1"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</row>
    <row r="103" ht="14.25" customHeight="1"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 ht="14.25" customHeight="1"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</row>
    <row r="105" ht="14.25" customHeight="1"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</row>
    <row r="106" ht="14.25" customHeight="1"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</row>
    <row r="107" ht="14.25" customHeight="1"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</row>
    <row r="108" ht="14.25" customHeight="1"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</row>
    <row r="109" ht="14.25" customHeight="1"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</row>
    <row r="110" ht="14.25" customHeight="1"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</row>
    <row r="111" ht="14.25" customHeight="1"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</row>
    <row r="112" ht="14.25" customHeight="1"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</row>
    <row r="113" ht="14.25" customHeight="1"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</row>
    <row r="114" ht="14.25" customHeight="1"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</row>
    <row r="115" ht="14.25" customHeight="1"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</row>
    <row r="116" ht="14.25" customHeight="1"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</row>
    <row r="117" ht="14.25" customHeight="1"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</row>
    <row r="118" ht="14.25" customHeight="1"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</row>
    <row r="119" ht="14.25" customHeight="1"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</row>
    <row r="120" ht="14.25" customHeight="1"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</row>
    <row r="121" ht="14.25" customHeight="1"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</row>
    <row r="122" ht="14.25" customHeight="1"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</row>
    <row r="123" ht="14.25" customHeight="1"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</row>
    <row r="124" ht="14.25" customHeight="1"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</row>
    <row r="125" ht="14.25" customHeight="1"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</row>
    <row r="126" ht="14.25" customHeight="1"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</row>
    <row r="127" ht="14.25" customHeight="1"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</row>
    <row r="128" ht="14.25" customHeight="1"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</row>
    <row r="129" ht="14.25" customHeight="1"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</row>
    <row r="130" ht="14.25" customHeight="1"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</row>
    <row r="131" ht="14.25" customHeight="1"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</row>
    <row r="132" ht="14.25" customHeight="1"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</row>
    <row r="133" ht="14.25" customHeight="1"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</row>
    <row r="134" ht="14.25" customHeight="1"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</row>
    <row r="135" ht="14.25" customHeight="1"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</row>
    <row r="136" ht="14.25" customHeight="1"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</row>
    <row r="137" ht="14.25" customHeight="1"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</row>
    <row r="138" ht="14.25" customHeight="1"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 ht="14.25" customHeight="1"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</row>
    <row r="140" ht="14.25" customHeight="1"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</row>
    <row r="141" ht="14.25" customHeight="1"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</row>
    <row r="142" ht="14.25" customHeight="1"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</row>
    <row r="143" ht="14.25" customHeight="1"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</row>
    <row r="144" ht="14.25" customHeight="1"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</row>
    <row r="145" ht="14.25" customHeight="1"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</row>
    <row r="146" ht="14.25" customHeight="1"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</row>
    <row r="147" ht="14.25" customHeight="1"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</row>
    <row r="148" ht="14.25" customHeight="1"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</row>
    <row r="149" ht="14.25" customHeight="1"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</row>
    <row r="150" ht="14.25" customHeight="1"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</row>
    <row r="151" ht="14.25" customHeight="1"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</row>
    <row r="152" ht="14.25" customHeight="1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</row>
    <row r="153" ht="14.25" customHeight="1"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</row>
    <row r="154" ht="14.25" customHeight="1"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</row>
    <row r="155" ht="14.25" customHeight="1"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</row>
    <row r="156" ht="14.25" customHeight="1"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</row>
    <row r="157" ht="14.25" customHeight="1"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</row>
    <row r="158" ht="14.25" customHeight="1"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</row>
    <row r="159" ht="14.25" customHeight="1"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</row>
    <row r="160" ht="14.25" customHeight="1"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</row>
    <row r="161" ht="14.25" customHeight="1"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</row>
    <row r="162" ht="14.25" customHeight="1"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</row>
    <row r="163" ht="14.25" customHeight="1"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</row>
    <row r="164" ht="14.25" customHeight="1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</row>
    <row r="165" ht="14.25" customHeight="1"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</row>
    <row r="166" ht="14.25" customHeight="1"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</row>
    <row r="167" ht="14.25" customHeight="1"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</row>
    <row r="168" ht="14.25" customHeight="1"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</row>
    <row r="169" ht="14.25" customHeight="1"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</row>
    <row r="170" ht="14.25" customHeight="1"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</row>
    <row r="171" ht="14.25" customHeight="1"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</row>
    <row r="172" ht="14.25" customHeight="1"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</row>
    <row r="173" ht="14.25" customHeight="1"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</row>
    <row r="174" ht="14.25" customHeight="1"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</row>
    <row r="175" ht="14.25" customHeight="1"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</row>
    <row r="176" ht="14.25" customHeight="1"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</row>
    <row r="177" ht="14.25" customHeight="1"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</row>
    <row r="178" ht="14.25" customHeight="1"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</row>
    <row r="179" ht="14.25" customHeight="1"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</row>
    <row r="180" ht="14.25" customHeight="1"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</row>
    <row r="181" ht="14.25" customHeight="1"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</row>
    <row r="182" ht="14.25" customHeight="1"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</row>
    <row r="183" ht="14.25" customHeight="1"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</row>
    <row r="184" ht="14.25" customHeight="1"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</row>
    <row r="185" ht="14.25" customHeight="1"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</row>
    <row r="186" ht="14.25" customHeight="1"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</row>
    <row r="187" ht="14.25" customHeight="1"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</row>
    <row r="188" ht="14.25" customHeight="1"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</row>
    <row r="189" ht="14.25" customHeight="1"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</row>
    <row r="190" ht="14.25" customHeight="1"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</row>
    <row r="191" ht="14.25" customHeight="1"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</row>
    <row r="192" ht="14.25" customHeight="1"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</row>
    <row r="193" ht="14.25" customHeight="1"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</row>
    <row r="194" ht="14.25" customHeight="1"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</row>
    <row r="195" ht="14.25" customHeight="1"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</row>
    <row r="196" ht="14.25" customHeight="1"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</row>
    <row r="197" ht="14.25" customHeight="1"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</row>
    <row r="198" ht="14.25" customHeight="1"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</row>
    <row r="199" ht="14.25" customHeight="1"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</row>
    <row r="200" ht="14.25" customHeight="1"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</row>
    <row r="201" ht="14.25" customHeight="1"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</row>
    <row r="202" ht="14.25" customHeight="1"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</row>
    <row r="203" ht="14.25" customHeight="1"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</row>
    <row r="204" ht="14.25" customHeight="1"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</row>
    <row r="205" ht="14.25" customHeight="1"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</row>
    <row r="206" ht="14.25" customHeight="1"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</row>
    <row r="207" ht="14.25" customHeight="1"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</row>
    <row r="208" ht="14.25" customHeight="1"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</row>
    <row r="209" ht="14.25" customHeight="1"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</row>
    <row r="210" ht="14.25" customHeight="1"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</row>
    <row r="211" ht="14.25" customHeight="1"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</row>
    <row r="212" ht="14.25" customHeight="1"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</row>
    <row r="213" ht="14.25" customHeight="1"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</row>
    <row r="214" ht="14.25" customHeight="1"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</row>
    <row r="215" ht="14.25" customHeight="1"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</row>
    <row r="216" ht="14.25" customHeight="1"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</row>
    <row r="217" ht="14.25" customHeight="1"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</row>
    <row r="218" ht="14.25" customHeight="1"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</row>
    <row r="219" ht="14.25" customHeight="1"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</row>
    <row r="220" ht="14.25" customHeight="1"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</row>
    <row r="221" ht="14.25" customHeight="1"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</row>
    <row r="222" ht="14.25" customHeight="1"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</row>
    <row r="223" ht="14.25" customHeight="1"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</row>
    <row r="224" ht="14.25" customHeight="1"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</row>
    <row r="225" ht="14.25" customHeight="1"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</row>
    <row r="226" ht="14.25" customHeight="1"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</row>
    <row r="227" ht="14.25" customHeight="1"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</row>
    <row r="228" ht="14.25" customHeight="1"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</row>
    <row r="229" ht="14.25" customHeight="1"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</row>
    <row r="230" ht="14.25" customHeight="1"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</row>
    <row r="231" ht="14.25" customHeight="1"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</row>
    <row r="232" ht="14.25" customHeight="1"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</row>
    <row r="233" ht="14.25" customHeight="1"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</row>
    <row r="234" ht="14.25" customHeight="1"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</row>
    <row r="235" ht="14.25" customHeight="1"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</row>
    <row r="236" ht="14.25" customHeight="1"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</row>
    <row r="237" ht="14.25" customHeight="1"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</row>
    <row r="238" ht="14.25" customHeight="1"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</row>
    <row r="239" ht="14.25" customHeight="1"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</row>
    <row r="240" ht="14.25" customHeight="1"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</row>
    <row r="241" ht="14.25" customHeight="1"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</row>
    <row r="242" ht="14.25" customHeight="1"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</row>
    <row r="243" ht="14.25" customHeight="1"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</row>
    <row r="244" ht="14.25" customHeight="1"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</row>
    <row r="245" ht="14.25" customHeight="1"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</row>
    <row r="246" ht="14.25" customHeight="1"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</row>
    <row r="247" ht="14.25" customHeight="1"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</row>
    <row r="248" ht="14.25" customHeight="1"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</row>
    <row r="249" ht="14.25" customHeight="1"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</row>
    <row r="250" ht="14.25" customHeight="1"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</row>
    <row r="251" ht="14.25" customHeight="1"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</row>
    <row r="252" ht="14.25" customHeight="1"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</row>
    <row r="253" ht="14.25" customHeight="1"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</row>
    <row r="254" ht="14.25" customHeight="1"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</row>
    <row r="255" ht="14.25" customHeight="1"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</row>
    <row r="256" ht="14.25" customHeight="1"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</row>
    <row r="257" ht="14.25" customHeight="1"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</row>
    <row r="258" ht="14.25" customHeight="1"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</row>
    <row r="259" ht="14.25" customHeight="1"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</row>
    <row r="260" ht="14.25" customHeight="1"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</row>
    <row r="261" ht="14.25" customHeight="1"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</row>
    <row r="262" ht="14.25" customHeight="1"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</row>
    <row r="263" ht="14.25" customHeight="1"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</row>
    <row r="264" ht="14.25" customHeight="1"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</row>
    <row r="265" ht="14.25" customHeight="1"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</row>
    <row r="266" ht="14.25" customHeight="1"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</row>
    <row r="267" ht="14.25" customHeight="1"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</row>
    <row r="268" ht="14.25" customHeight="1"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</row>
    <row r="269" ht="14.25" customHeight="1"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</row>
    <row r="270" ht="14.25" customHeight="1"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</row>
    <row r="271" ht="14.25" customHeight="1"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</row>
    <row r="272" ht="14.25" customHeight="1"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</row>
    <row r="273" ht="14.25" customHeight="1"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</row>
    <row r="274" ht="14.25" customHeight="1"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</row>
    <row r="275" ht="14.25" customHeight="1"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</row>
    <row r="276" ht="14.25" customHeight="1"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</row>
    <row r="277" ht="14.25" customHeight="1"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</row>
    <row r="278" ht="14.25" customHeight="1"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</row>
    <row r="279" ht="14.25" customHeight="1"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</row>
    <row r="280" ht="14.25" customHeight="1"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</row>
    <row r="281" ht="14.25" customHeight="1"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</row>
    <row r="282" ht="14.25" customHeight="1"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</row>
    <row r="283" ht="14.25" customHeight="1"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</row>
    <row r="284" ht="14.25" customHeight="1"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</row>
    <row r="285" ht="14.25" customHeight="1"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</row>
    <row r="286" ht="14.25" customHeight="1"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</row>
    <row r="287" ht="14.25" customHeight="1"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</row>
    <row r="288" ht="14.25" customHeight="1"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</row>
    <row r="289" ht="14.25" customHeight="1"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</row>
    <row r="290" ht="14.25" customHeight="1"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</row>
    <row r="291" ht="14.25" customHeight="1"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</row>
    <row r="292" ht="14.25" customHeight="1"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</row>
    <row r="293" ht="14.25" customHeight="1"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</row>
    <row r="294" ht="14.25" customHeight="1"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</row>
    <row r="295" ht="14.25" customHeight="1"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</row>
    <row r="296" ht="14.25" customHeight="1"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</row>
    <row r="297" ht="14.25" customHeight="1"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</row>
    <row r="298" ht="14.25" customHeight="1"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</row>
    <row r="299" ht="14.25" customHeight="1"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</row>
    <row r="300" ht="14.25" customHeight="1"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</row>
    <row r="301" ht="14.25" customHeight="1"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</row>
    <row r="302" ht="14.25" customHeight="1"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</row>
    <row r="303" ht="14.25" customHeight="1"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</row>
    <row r="304" ht="14.25" customHeight="1"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</row>
    <row r="305" ht="14.25" customHeight="1"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</row>
    <row r="306" ht="14.25" customHeight="1"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</row>
    <row r="307" ht="14.25" customHeight="1"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</row>
    <row r="308" ht="14.25" customHeight="1"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</row>
    <row r="309" ht="14.25" customHeight="1"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</row>
    <row r="310" ht="14.25" customHeight="1"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</row>
    <row r="311" ht="14.25" customHeight="1"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</row>
    <row r="312" ht="14.25" customHeight="1"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</row>
    <row r="313" ht="14.25" customHeight="1"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</row>
    <row r="314" ht="14.25" customHeight="1"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</row>
    <row r="315" ht="14.25" customHeight="1"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</row>
    <row r="316" ht="14.25" customHeight="1"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</row>
    <row r="317" ht="14.25" customHeight="1"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</row>
    <row r="318" ht="14.25" customHeight="1"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</row>
    <row r="319" ht="14.25" customHeight="1"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</row>
    <row r="320" ht="14.25" customHeight="1"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</row>
    <row r="321" ht="14.25" customHeight="1"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</row>
    <row r="322" ht="14.25" customHeight="1"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</row>
    <row r="323" ht="14.25" customHeight="1"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</row>
    <row r="324" ht="14.25" customHeight="1"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</row>
    <row r="325" ht="14.25" customHeight="1"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</row>
    <row r="326" ht="14.25" customHeight="1"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</row>
    <row r="327" ht="14.25" customHeight="1"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</row>
    <row r="328" ht="14.25" customHeight="1"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</row>
    <row r="329" ht="14.25" customHeight="1"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</row>
    <row r="330" ht="14.25" customHeight="1"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</row>
    <row r="331" ht="14.25" customHeight="1"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</row>
    <row r="332" ht="14.25" customHeight="1"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</row>
    <row r="333" ht="14.25" customHeight="1"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</row>
    <row r="334" ht="14.25" customHeight="1"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</row>
    <row r="335" ht="14.25" customHeight="1"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</row>
    <row r="336" ht="14.25" customHeight="1"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</row>
    <row r="337" ht="14.25" customHeight="1"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</row>
    <row r="338" ht="14.25" customHeight="1"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</row>
    <row r="339" ht="14.25" customHeight="1"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</row>
    <row r="340" ht="14.25" customHeight="1"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</row>
    <row r="341" ht="14.25" customHeight="1"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</row>
    <row r="342" ht="14.25" customHeight="1"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</row>
    <row r="343" ht="14.25" customHeight="1"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</row>
    <row r="344" ht="14.25" customHeight="1"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</row>
    <row r="345" ht="14.25" customHeight="1"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</row>
    <row r="346" ht="14.25" customHeight="1"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</row>
    <row r="347" ht="14.25" customHeight="1"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</row>
    <row r="348" ht="14.25" customHeight="1"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</row>
    <row r="349" ht="14.25" customHeight="1"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</row>
    <row r="350" ht="14.25" customHeight="1"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</row>
    <row r="351" ht="14.25" customHeight="1"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</row>
    <row r="352" ht="14.25" customHeight="1"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</row>
    <row r="353" ht="14.25" customHeight="1"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</row>
    <row r="354" ht="14.25" customHeight="1"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</row>
    <row r="355" ht="14.25" customHeight="1"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</row>
    <row r="356" ht="14.25" customHeight="1"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</row>
    <row r="357" ht="14.25" customHeight="1"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</row>
    <row r="358" ht="14.25" customHeight="1"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</row>
    <row r="359" ht="14.25" customHeight="1"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</row>
    <row r="360" ht="14.25" customHeight="1"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</row>
    <row r="361" ht="14.25" customHeight="1"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</row>
    <row r="362" ht="14.25" customHeight="1"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</row>
    <row r="363" ht="14.25" customHeight="1"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</row>
    <row r="364" ht="14.25" customHeight="1"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</row>
    <row r="365" ht="14.25" customHeight="1"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</row>
    <row r="366" ht="14.25" customHeight="1"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</row>
    <row r="367" ht="14.25" customHeight="1"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</row>
    <row r="368" ht="14.25" customHeight="1"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</row>
    <row r="369" ht="14.25" customHeight="1"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</row>
    <row r="370" ht="14.25" customHeight="1"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</row>
    <row r="371" ht="14.25" customHeight="1"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</row>
    <row r="372" ht="14.25" customHeight="1"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</row>
    <row r="373" ht="14.25" customHeight="1"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</row>
    <row r="374" ht="14.25" customHeight="1"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</row>
    <row r="375" ht="14.25" customHeight="1"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</row>
    <row r="376" ht="14.25" customHeight="1"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</row>
    <row r="377" ht="14.25" customHeight="1"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</row>
    <row r="378" ht="14.25" customHeight="1"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</row>
    <row r="379" ht="14.25" customHeight="1"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</row>
    <row r="380" ht="14.25" customHeight="1"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</row>
    <row r="381" ht="14.25" customHeight="1"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</row>
    <row r="382" ht="14.25" customHeight="1"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</row>
    <row r="383" ht="14.25" customHeight="1"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</row>
    <row r="384" ht="14.25" customHeight="1"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</row>
    <row r="385" ht="14.25" customHeight="1"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</row>
    <row r="386" ht="14.25" customHeight="1"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</row>
    <row r="387" ht="14.25" customHeight="1"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</row>
    <row r="388" ht="14.25" customHeight="1"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</row>
    <row r="389" ht="14.25" customHeight="1"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</row>
    <row r="390" ht="14.25" customHeight="1"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</row>
    <row r="391" ht="14.25" customHeight="1"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</row>
    <row r="392" ht="14.25" customHeight="1"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</row>
    <row r="393" ht="14.25" customHeight="1"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</row>
    <row r="394" ht="14.25" customHeight="1"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</row>
    <row r="395" ht="14.25" customHeight="1"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</row>
    <row r="396" ht="14.25" customHeight="1"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</row>
    <row r="397" ht="14.25" customHeight="1"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</row>
    <row r="398" ht="14.25" customHeight="1"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</row>
    <row r="399" ht="14.25" customHeight="1"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</row>
    <row r="400" ht="14.25" customHeight="1"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</row>
    <row r="401" ht="14.25" customHeight="1"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</row>
    <row r="402" ht="14.25" customHeight="1"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</row>
    <row r="403" ht="14.25" customHeight="1"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</row>
    <row r="404" ht="14.25" customHeight="1"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</row>
    <row r="405" ht="14.25" customHeight="1"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</row>
    <row r="406" ht="14.25" customHeight="1"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</row>
    <row r="407" ht="14.25" customHeight="1"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</row>
    <row r="408" ht="14.25" customHeight="1"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</row>
    <row r="409" ht="14.25" customHeight="1"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</row>
    <row r="410" ht="14.25" customHeight="1"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</row>
    <row r="411" ht="14.25" customHeight="1"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</row>
    <row r="412" ht="14.25" customHeight="1"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</row>
    <row r="413" ht="14.25" customHeight="1"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</row>
    <row r="414" ht="14.25" customHeight="1"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</row>
    <row r="415" ht="14.25" customHeight="1"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</row>
    <row r="416" ht="14.25" customHeight="1"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</row>
    <row r="417" ht="14.25" customHeight="1"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</row>
    <row r="418" ht="14.25" customHeight="1"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</row>
    <row r="419" ht="14.25" customHeight="1"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</row>
    <row r="420" ht="14.25" customHeight="1"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</row>
    <row r="421" ht="14.25" customHeight="1"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</row>
    <row r="422" ht="14.25" customHeight="1"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</row>
    <row r="423" ht="14.25" customHeight="1"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</row>
    <row r="424" ht="14.25" customHeight="1"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</row>
    <row r="425" ht="14.25" customHeight="1"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</row>
    <row r="426" ht="14.25" customHeight="1"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</row>
    <row r="427" ht="14.25" customHeight="1"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</row>
    <row r="428" ht="14.25" customHeight="1"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</row>
    <row r="429" ht="14.25" customHeight="1"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</row>
    <row r="430" ht="14.25" customHeight="1"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</row>
    <row r="431" ht="14.25" customHeight="1"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</row>
    <row r="432" ht="14.25" customHeight="1"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</row>
    <row r="433" ht="14.25" customHeight="1"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</row>
    <row r="434" ht="14.25" customHeight="1"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</row>
    <row r="435" ht="14.25" customHeight="1"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</row>
    <row r="436" ht="14.25" customHeight="1"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</row>
    <row r="437" ht="14.25" customHeight="1"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</row>
    <row r="438" ht="14.25" customHeight="1"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</row>
    <row r="439" ht="14.25" customHeight="1"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</row>
    <row r="440" ht="14.25" customHeight="1"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</row>
    <row r="441" ht="14.25" customHeight="1"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</row>
    <row r="442" ht="14.25" customHeight="1"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</row>
    <row r="443" ht="14.25" customHeight="1"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</row>
    <row r="444" ht="14.25" customHeight="1"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</row>
    <row r="445" ht="14.25" customHeight="1"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</row>
    <row r="446" ht="14.25" customHeight="1"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</row>
    <row r="447" ht="14.25" customHeight="1"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</row>
    <row r="448" ht="14.25" customHeight="1"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</row>
    <row r="449" ht="14.25" customHeight="1"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</row>
    <row r="450" ht="14.25" customHeight="1"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</row>
    <row r="451" ht="14.25" customHeight="1"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</row>
    <row r="452" ht="14.25" customHeight="1"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</row>
    <row r="453" ht="14.25" customHeight="1"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</row>
    <row r="454" ht="14.25" customHeight="1"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</row>
    <row r="455" ht="14.25" customHeight="1"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</row>
    <row r="456" ht="14.25" customHeight="1"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</row>
    <row r="457" ht="14.25" customHeight="1"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</row>
    <row r="458" ht="14.25" customHeight="1"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</row>
    <row r="459" ht="14.25" customHeight="1"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</row>
    <row r="460" ht="14.25" customHeight="1"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</row>
    <row r="461" ht="14.25" customHeight="1"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</row>
    <row r="462" ht="14.25" customHeight="1"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</row>
    <row r="463" ht="14.25" customHeight="1"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</row>
    <row r="464" ht="14.25" customHeight="1"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</row>
    <row r="465" ht="14.25" customHeight="1"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</row>
    <row r="466" ht="14.25" customHeight="1"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</row>
    <row r="467" ht="14.25" customHeight="1"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</row>
    <row r="468" ht="14.25" customHeight="1"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</row>
    <row r="469" ht="14.25" customHeight="1"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</row>
    <row r="470" ht="14.25" customHeight="1"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</row>
    <row r="471" ht="14.25" customHeight="1"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</row>
    <row r="472" ht="14.25" customHeight="1"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</row>
    <row r="473" ht="14.25" customHeight="1"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</row>
    <row r="474" ht="14.25" customHeight="1"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</row>
    <row r="475" ht="14.25" customHeight="1"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</row>
    <row r="476" ht="14.25" customHeight="1"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</row>
    <row r="477" ht="14.25" customHeight="1"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</row>
    <row r="478" ht="14.25" customHeight="1"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</row>
    <row r="479" ht="14.25" customHeight="1"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</row>
    <row r="480" ht="14.25" customHeight="1"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</row>
    <row r="481" ht="14.25" customHeight="1"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</row>
    <row r="482" ht="14.25" customHeight="1"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</row>
    <row r="483" ht="14.25" customHeight="1"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</row>
    <row r="484" ht="14.25" customHeight="1"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</row>
    <row r="485" ht="14.25" customHeight="1"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</row>
    <row r="486" ht="14.25" customHeight="1"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</row>
    <row r="487" ht="14.25" customHeight="1"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</row>
    <row r="488" ht="14.25" customHeight="1"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</row>
    <row r="489" ht="14.25" customHeight="1"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</row>
    <row r="490" ht="14.25" customHeight="1"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</row>
    <row r="491" ht="14.25" customHeight="1"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</row>
    <row r="492" ht="14.25" customHeight="1"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</row>
    <row r="493" ht="14.25" customHeight="1"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</row>
    <row r="494" ht="14.25" customHeight="1"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</row>
    <row r="495" ht="14.25" customHeight="1"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</row>
    <row r="496" ht="14.25" customHeight="1"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</row>
    <row r="497" ht="14.25" customHeight="1"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</row>
    <row r="498" ht="14.25" customHeight="1"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</row>
    <row r="499" ht="14.25" customHeight="1"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</row>
    <row r="500" ht="14.25" customHeight="1"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</row>
    <row r="501" ht="14.25" customHeight="1"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</row>
    <row r="502" ht="14.25" customHeight="1"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</row>
    <row r="503" ht="14.25" customHeight="1"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</row>
    <row r="504" ht="14.25" customHeight="1"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</row>
    <row r="505" ht="14.25" customHeight="1"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</row>
    <row r="506" ht="14.25" customHeight="1"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</row>
    <row r="507" ht="14.25" customHeight="1"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</row>
    <row r="508" ht="14.25" customHeight="1"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</row>
    <row r="509" ht="14.25" customHeight="1"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</row>
    <row r="510" ht="14.25" customHeight="1"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</row>
    <row r="511" ht="14.25" customHeight="1"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</row>
    <row r="512" ht="14.25" customHeight="1"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</row>
    <row r="513" ht="14.25" customHeight="1"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</row>
    <row r="514" ht="14.25" customHeight="1"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</row>
    <row r="515" ht="14.25" customHeight="1"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</row>
    <row r="516" ht="14.25" customHeight="1"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</row>
    <row r="517" ht="14.25" customHeight="1"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</row>
    <row r="518" ht="14.25" customHeight="1"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</row>
    <row r="519" ht="14.25" customHeight="1"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</row>
    <row r="520" ht="14.25" customHeight="1"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</row>
    <row r="521" ht="14.25" customHeight="1"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</row>
    <row r="522" ht="14.25" customHeight="1"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</row>
    <row r="523" ht="14.25" customHeight="1"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</row>
    <row r="524" ht="14.25" customHeight="1"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</row>
    <row r="525" ht="14.25" customHeight="1"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</row>
    <row r="526" ht="14.25" customHeight="1"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</row>
    <row r="527" ht="14.25" customHeight="1"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</row>
    <row r="528" ht="14.25" customHeight="1"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</row>
    <row r="529" ht="14.25" customHeight="1"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</row>
    <row r="530" ht="14.25" customHeight="1"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</row>
    <row r="531" ht="14.25" customHeight="1"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</row>
    <row r="532" ht="14.25" customHeight="1"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</row>
    <row r="533" ht="14.25" customHeight="1"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</row>
    <row r="534" ht="14.25" customHeight="1"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</row>
    <row r="535" ht="14.25" customHeight="1"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</row>
    <row r="536" ht="14.25" customHeight="1"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</row>
    <row r="537" ht="14.25" customHeight="1"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</row>
    <row r="538" ht="14.25" customHeight="1"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</row>
    <row r="539" ht="14.25" customHeight="1"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</row>
    <row r="540" ht="14.25" customHeight="1"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</row>
    <row r="541" ht="14.25" customHeight="1"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</row>
    <row r="542" ht="14.25" customHeight="1"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</row>
    <row r="543" ht="14.25" customHeight="1"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</row>
    <row r="544" ht="14.25" customHeight="1"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</row>
    <row r="545" ht="14.25" customHeight="1"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</row>
    <row r="546" ht="14.25" customHeight="1"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</row>
    <row r="547" ht="14.25" customHeight="1"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</row>
    <row r="548" ht="14.25" customHeight="1"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</row>
    <row r="549" ht="14.25" customHeight="1"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</row>
    <row r="550" ht="14.25" customHeight="1"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</row>
    <row r="551" ht="14.25" customHeight="1"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</row>
    <row r="552" ht="14.25" customHeight="1"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</row>
    <row r="553" ht="14.25" customHeight="1"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</row>
    <row r="554" ht="14.25" customHeight="1"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</row>
    <row r="555" ht="14.25" customHeight="1"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</row>
    <row r="556" ht="14.25" customHeight="1"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</row>
    <row r="557" ht="14.25" customHeight="1"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</row>
    <row r="558" ht="14.25" customHeight="1"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</row>
    <row r="559" ht="14.25" customHeight="1"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</row>
    <row r="560" ht="14.25" customHeight="1"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</row>
    <row r="561" ht="14.25" customHeight="1"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</row>
    <row r="562" ht="14.25" customHeight="1"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</row>
    <row r="563" ht="14.25" customHeight="1"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</row>
    <row r="564" ht="14.25" customHeight="1"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</row>
    <row r="565" ht="14.25" customHeight="1"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</row>
    <row r="566" ht="14.25" customHeight="1"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</row>
    <row r="567" ht="14.25" customHeight="1"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</row>
    <row r="568" ht="14.25" customHeight="1"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</row>
    <row r="569" ht="14.25" customHeight="1"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</row>
    <row r="570" ht="14.25" customHeight="1"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</row>
    <row r="571" ht="14.25" customHeight="1"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</row>
    <row r="572" ht="14.25" customHeight="1"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</row>
    <row r="573" ht="14.25" customHeight="1"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</row>
    <row r="574" ht="14.25" customHeight="1"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</row>
    <row r="575" ht="14.25" customHeight="1"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</row>
    <row r="576" ht="14.25" customHeight="1"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</row>
    <row r="577" ht="14.25" customHeight="1"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</row>
    <row r="578" ht="14.25" customHeight="1"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</row>
    <row r="579" ht="14.25" customHeight="1"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</row>
    <row r="580" ht="14.25" customHeight="1"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</row>
    <row r="581" ht="14.25" customHeight="1"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</row>
    <row r="582" ht="14.25" customHeight="1"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</row>
    <row r="583" ht="14.25" customHeight="1"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</row>
    <row r="584" ht="14.25" customHeight="1"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</row>
    <row r="585" ht="14.25" customHeight="1"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</row>
    <row r="586" ht="14.25" customHeight="1"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</row>
    <row r="587" ht="14.25" customHeight="1"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</row>
    <row r="588" ht="14.25" customHeight="1"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</row>
    <row r="589" ht="14.25" customHeight="1"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</row>
    <row r="590" ht="14.25" customHeight="1"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</row>
    <row r="591" ht="14.25" customHeight="1"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</row>
    <row r="592" ht="14.25" customHeight="1"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</row>
    <row r="593" ht="14.25" customHeight="1"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</row>
    <row r="594" ht="14.25" customHeight="1"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</row>
    <row r="595" ht="14.25" customHeight="1"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</row>
    <row r="596" ht="14.25" customHeight="1"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</row>
    <row r="597" ht="14.25" customHeight="1"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</row>
    <row r="598" ht="14.25" customHeight="1"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</row>
    <row r="599" ht="14.25" customHeight="1"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</row>
    <row r="600" ht="14.25" customHeight="1"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</row>
    <row r="601" ht="14.25" customHeight="1"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</row>
    <row r="602" ht="14.25" customHeight="1"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</row>
    <row r="603" ht="14.25" customHeight="1"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</row>
    <row r="604" ht="14.25" customHeight="1"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</row>
    <row r="605" ht="14.25" customHeight="1"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</row>
    <row r="606" ht="14.25" customHeight="1"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</row>
    <row r="607" ht="14.25" customHeight="1"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</row>
    <row r="608" ht="14.25" customHeight="1"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</row>
    <row r="609" ht="14.25" customHeight="1"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</row>
    <row r="610" ht="14.25" customHeight="1"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</row>
    <row r="611" ht="14.25" customHeight="1"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</row>
    <row r="612" ht="14.25" customHeight="1"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</row>
    <row r="613" ht="14.25" customHeight="1"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</row>
    <row r="614" ht="14.25" customHeight="1"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</row>
    <row r="615" ht="14.25" customHeight="1"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</row>
    <row r="616" ht="14.25" customHeight="1"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</row>
    <row r="617" ht="14.25" customHeight="1"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</row>
    <row r="618" ht="14.25" customHeight="1"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</row>
    <row r="619" ht="14.25" customHeight="1"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</row>
    <row r="620" ht="14.25" customHeight="1"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</row>
    <row r="621" ht="14.25" customHeight="1"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</row>
    <row r="622" ht="14.25" customHeight="1"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</row>
    <row r="623" ht="14.25" customHeight="1"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</row>
    <row r="624" ht="14.25" customHeight="1"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</row>
    <row r="625" ht="14.25" customHeight="1"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</row>
    <row r="626" ht="14.25" customHeight="1"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</row>
    <row r="627" ht="14.25" customHeight="1"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</row>
    <row r="628" ht="14.25" customHeight="1"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</row>
    <row r="629" ht="14.25" customHeight="1"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</row>
    <row r="630" ht="14.25" customHeight="1"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</row>
    <row r="631" ht="14.25" customHeight="1"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</row>
    <row r="632" ht="14.25" customHeight="1"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</row>
    <row r="633" ht="14.25" customHeight="1"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</row>
    <row r="634" ht="14.25" customHeight="1"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</row>
    <row r="635" ht="14.25" customHeight="1"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</row>
    <row r="636" ht="14.25" customHeight="1"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</row>
    <row r="637" ht="14.25" customHeight="1"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</row>
    <row r="638" ht="14.25" customHeight="1"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</row>
    <row r="639" ht="14.25" customHeight="1"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</row>
    <row r="640" ht="14.25" customHeight="1"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</row>
    <row r="641" ht="14.25" customHeight="1"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</row>
    <row r="642" ht="14.25" customHeight="1"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</row>
    <row r="643" ht="14.25" customHeight="1"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</row>
    <row r="644" ht="14.25" customHeight="1"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</row>
    <row r="645" ht="14.25" customHeight="1"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</row>
    <row r="646" ht="14.25" customHeight="1"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</row>
    <row r="647" ht="14.25" customHeight="1"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</row>
    <row r="648" ht="14.25" customHeight="1"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</row>
    <row r="649" ht="14.25" customHeight="1"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</row>
    <row r="650" ht="14.25" customHeight="1"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</row>
    <row r="651" ht="14.25" customHeight="1"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</row>
    <row r="652" ht="14.25" customHeight="1"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</row>
    <row r="653" ht="14.25" customHeight="1"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</row>
    <row r="654" ht="14.25" customHeight="1"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</row>
    <row r="655" ht="14.25" customHeight="1"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</row>
    <row r="656" ht="14.25" customHeight="1"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</row>
    <row r="657" ht="14.25" customHeight="1"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</row>
    <row r="658" ht="14.25" customHeight="1"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</row>
    <row r="659" ht="14.25" customHeight="1"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</row>
    <row r="660" ht="14.25" customHeight="1"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</row>
    <row r="661" ht="14.25" customHeight="1"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</row>
    <row r="662" ht="14.25" customHeight="1"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</row>
    <row r="663" ht="14.25" customHeight="1"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</row>
    <row r="664" ht="14.25" customHeight="1"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</row>
    <row r="665" ht="14.25" customHeight="1"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</row>
    <row r="666" ht="14.25" customHeight="1"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</row>
    <row r="667" ht="14.25" customHeight="1"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</row>
    <row r="668" ht="14.25" customHeight="1"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</row>
    <row r="669" ht="14.25" customHeight="1"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</row>
    <row r="670" ht="14.25" customHeight="1"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</row>
    <row r="671" ht="14.25" customHeight="1"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</row>
    <row r="672" ht="14.25" customHeight="1"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</row>
    <row r="673" ht="14.25" customHeight="1"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</row>
    <row r="674" ht="14.25" customHeight="1"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</row>
    <row r="675" ht="14.25" customHeight="1"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</row>
    <row r="676" ht="14.25" customHeight="1"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</row>
    <row r="677" ht="14.25" customHeight="1"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</row>
    <row r="678" ht="14.25" customHeight="1"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</row>
    <row r="679" ht="14.25" customHeight="1"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</row>
    <row r="680" ht="14.25" customHeight="1"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</row>
    <row r="681" ht="14.25" customHeight="1"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</row>
    <row r="682" ht="14.25" customHeight="1"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</row>
    <row r="683" ht="14.25" customHeight="1"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</row>
    <row r="684" ht="14.25" customHeight="1"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</row>
    <row r="685" ht="14.25" customHeight="1"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</row>
    <row r="686" ht="14.25" customHeight="1"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</row>
    <row r="687" ht="14.25" customHeight="1"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</row>
    <row r="688" ht="14.25" customHeight="1"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</row>
    <row r="689" ht="14.25" customHeight="1"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</row>
    <row r="690" ht="14.25" customHeight="1"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</row>
    <row r="691" ht="14.25" customHeight="1"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</row>
    <row r="692" ht="14.25" customHeight="1"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</row>
    <row r="693" ht="14.25" customHeight="1"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</row>
    <row r="694" ht="14.25" customHeight="1"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</row>
    <row r="695" ht="14.25" customHeight="1"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</row>
    <row r="696" ht="14.25" customHeight="1"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</row>
    <row r="697" ht="14.25" customHeight="1"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</row>
    <row r="698" ht="14.25" customHeight="1"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</row>
    <row r="699" ht="14.25" customHeight="1"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</row>
    <row r="700" ht="14.25" customHeight="1"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</row>
    <row r="701" ht="14.25" customHeight="1"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</row>
    <row r="702" ht="14.25" customHeight="1"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</row>
    <row r="703" ht="14.25" customHeight="1"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</row>
    <row r="704" ht="14.25" customHeight="1"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</row>
    <row r="705" ht="14.25" customHeight="1"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</row>
    <row r="706" ht="14.25" customHeight="1"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</row>
    <row r="707" ht="14.25" customHeight="1"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</row>
    <row r="708" ht="14.25" customHeight="1"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</row>
    <row r="709" ht="14.25" customHeight="1"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</row>
    <row r="710" ht="14.25" customHeight="1"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</row>
    <row r="711" ht="14.25" customHeight="1"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</row>
    <row r="712" ht="14.25" customHeight="1"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</row>
    <row r="713" ht="14.25" customHeight="1"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</row>
    <row r="714" ht="14.25" customHeight="1"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</row>
    <row r="715" ht="14.25" customHeight="1"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</row>
    <row r="716" ht="14.25" customHeight="1"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</row>
    <row r="717" ht="14.25" customHeight="1"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</row>
    <row r="718" ht="14.25" customHeight="1"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</row>
    <row r="719" ht="14.25" customHeight="1"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</row>
    <row r="720" ht="14.25" customHeight="1"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</row>
    <row r="721" ht="14.25" customHeight="1"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</row>
    <row r="722" ht="14.25" customHeight="1"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</row>
    <row r="723" ht="14.25" customHeight="1"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</row>
    <row r="724" ht="14.25" customHeight="1"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</row>
    <row r="725" ht="14.25" customHeight="1"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</row>
    <row r="726" ht="14.25" customHeight="1"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</row>
    <row r="727" ht="14.25" customHeight="1"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</row>
    <row r="728" ht="14.25" customHeight="1"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</row>
    <row r="729" ht="14.25" customHeight="1"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</row>
    <row r="730" ht="14.25" customHeight="1"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</row>
    <row r="731" ht="14.25" customHeight="1"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</row>
    <row r="732" ht="14.25" customHeight="1"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</row>
    <row r="733" ht="14.25" customHeight="1"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</row>
    <row r="734" ht="14.25" customHeight="1"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</row>
    <row r="735" ht="14.25" customHeight="1"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</row>
    <row r="736" ht="14.25" customHeight="1"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</row>
    <row r="737" ht="14.25" customHeight="1"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</row>
    <row r="738" ht="14.25" customHeight="1"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</row>
    <row r="739" ht="14.25" customHeight="1"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</row>
    <row r="740" ht="14.25" customHeight="1"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</row>
    <row r="741" ht="14.25" customHeight="1"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</row>
    <row r="742" ht="14.25" customHeight="1"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</row>
    <row r="743" ht="14.25" customHeight="1"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</row>
    <row r="744" ht="14.25" customHeight="1"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</row>
    <row r="745" ht="14.25" customHeight="1"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</row>
    <row r="746" ht="14.25" customHeight="1"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</row>
    <row r="747" ht="14.25" customHeight="1"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</row>
    <row r="748" ht="14.25" customHeight="1"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</row>
    <row r="749" ht="14.25" customHeight="1"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</row>
    <row r="750" ht="14.25" customHeight="1"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</row>
    <row r="751" ht="14.25" customHeight="1"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</row>
    <row r="752" ht="14.25" customHeight="1"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</row>
    <row r="753" ht="14.25" customHeight="1"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</row>
    <row r="754" ht="14.25" customHeight="1"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</row>
    <row r="755" ht="14.25" customHeight="1"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</row>
    <row r="756" ht="14.25" customHeight="1"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</row>
    <row r="757" ht="14.25" customHeight="1"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</row>
    <row r="758" ht="14.25" customHeight="1"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</row>
    <row r="759" ht="14.25" customHeight="1"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</row>
    <row r="760" ht="14.25" customHeight="1"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</row>
    <row r="761" ht="14.25" customHeight="1"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</row>
    <row r="762" ht="14.25" customHeight="1"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</row>
    <row r="763" ht="14.25" customHeight="1"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</row>
    <row r="764" ht="14.25" customHeight="1"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</row>
    <row r="765" ht="14.25" customHeight="1"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</row>
    <row r="766" ht="14.25" customHeight="1"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</row>
    <row r="767" ht="14.25" customHeight="1"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</row>
    <row r="768" ht="14.25" customHeight="1"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</row>
    <row r="769" ht="14.25" customHeight="1"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</row>
    <row r="770" ht="14.25" customHeight="1"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</row>
    <row r="771" ht="14.25" customHeight="1"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</row>
    <row r="772" ht="14.25" customHeight="1"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</row>
    <row r="773" ht="14.25" customHeight="1"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</row>
    <row r="774" ht="14.25" customHeight="1"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</row>
    <row r="775" ht="14.25" customHeight="1"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</row>
    <row r="776" ht="14.25" customHeight="1"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</row>
    <row r="777" ht="14.25" customHeight="1"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</row>
    <row r="778" ht="14.25" customHeight="1"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</row>
    <row r="779" ht="14.25" customHeight="1"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</row>
    <row r="780" ht="14.25" customHeight="1"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</row>
    <row r="781" ht="14.25" customHeight="1"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</row>
    <row r="782" ht="14.25" customHeight="1"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</row>
    <row r="783" ht="14.25" customHeight="1"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</row>
    <row r="784" ht="14.25" customHeight="1"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</row>
    <row r="785" ht="14.25" customHeight="1"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</row>
    <row r="786" ht="14.25" customHeight="1"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</row>
    <row r="787" ht="14.25" customHeight="1"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</row>
    <row r="788" ht="14.25" customHeight="1"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</row>
    <row r="789" ht="14.25" customHeight="1"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</row>
    <row r="790" ht="14.25" customHeight="1"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</row>
    <row r="791" ht="14.25" customHeight="1"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</row>
    <row r="792" ht="14.25" customHeight="1"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</row>
    <row r="793" ht="14.25" customHeight="1"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</row>
    <row r="794" ht="14.25" customHeight="1"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</row>
    <row r="795" ht="14.25" customHeight="1"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</row>
    <row r="796" ht="14.25" customHeight="1"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</row>
    <row r="797" ht="14.25" customHeight="1"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</row>
    <row r="798" ht="14.25" customHeight="1"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</row>
    <row r="799" ht="14.25" customHeight="1"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</row>
    <row r="800" ht="14.25" customHeight="1"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</row>
    <row r="801" ht="14.25" customHeight="1"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</row>
    <row r="802" ht="14.25" customHeight="1"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</row>
    <row r="803" ht="14.25" customHeight="1"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</row>
    <row r="804" ht="14.25" customHeight="1"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</row>
    <row r="805" ht="14.25" customHeight="1"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</row>
    <row r="806" ht="14.25" customHeight="1"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</row>
    <row r="807" ht="14.25" customHeight="1"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</row>
    <row r="808" ht="14.25" customHeight="1"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</row>
    <row r="809" ht="14.25" customHeight="1"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</row>
    <row r="810" ht="14.25" customHeight="1"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</row>
    <row r="811" ht="14.25" customHeight="1"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</row>
    <row r="812" ht="14.25" customHeight="1"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</row>
    <row r="813" ht="14.25" customHeight="1"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</row>
    <row r="814" ht="14.25" customHeight="1"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</row>
    <row r="815" ht="14.25" customHeight="1"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</row>
    <row r="816" ht="14.25" customHeight="1"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</row>
    <row r="817" ht="14.25" customHeight="1"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</row>
    <row r="818" ht="14.25" customHeight="1"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</row>
    <row r="819" ht="14.25" customHeight="1"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</row>
    <row r="820" ht="14.25" customHeight="1"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</row>
    <row r="821" ht="14.25" customHeight="1"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</row>
    <row r="822" ht="14.25" customHeight="1"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</row>
    <row r="823" ht="14.25" customHeight="1"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</row>
    <row r="824" ht="14.25" customHeight="1"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</row>
    <row r="825" ht="14.25" customHeight="1"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</row>
    <row r="826" ht="14.25" customHeight="1"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</row>
    <row r="827" ht="14.25" customHeight="1"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</row>
    <row r="828" ht="14.25" customHeight="1"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</row>
    <row r="829" ht="14.25" customHeight="1"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</row>
    <row r="830" ht="14.25" customHeight="1"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</row>
    <row r="831" ht="14.25" customHeight="1"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</row>
    <row r="832" ht="14.25" customHeight="1"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</row>
    <row r="833" ht="14.25" customHeight="1"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</row>
    <row r="834" ht="14.25" customHeight="1"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</row>
    <row r="835" ht="14.25" customHeight="1"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</row>
    <row r="836" ht="14.25" customHeight="1"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</row>
    <row r="837" ht="14.25" customHeight="1"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</row>
    <row r="838" ht="14.25" customHeight="1"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</row>
    <row r="839" ht="14.25" customHeight="1"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</row>
    <row r="840" ht="14.25" customHeight="1"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</row>
    <row r="841" ht="14.25" customHeight="1"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</row>
    <row r="842" ht="14.25" customHeight="1"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</row>
    <row r="843" ht="14.25" customHeight="1"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</row>
    <row r="844" ht="14.25" customHeight="1"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</row>
    <row r="845" ht="14.25" customHeight="1"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</row>
    <row r="846" ht="14.25" customHeight="1"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</row>
    <row r="847" ht="14.25" customHeight="1"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</row>
    <row r="848" ht="14.25" customHeight="1"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</row>
    <row r="849" ht="14.25" customHeight="1"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</row>
    <row r="850" ht="14.25" customHeight="1"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</row>
    <row r="851" ht="14.25" customHeight="1"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</row>
    <row r="852" ht="14.25" customHeight="1"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</row>
    <row r="853" ht="14.25" customHeight="1"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</row>
    <row r="854" ht="14.25" customHeight="1"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</row>
    <row r="855" ht="14.25" customHeight="1"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</row>
    <row r="856" ht="14.25" customHeight="1"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</row>
    <row r="857" ht="14.25" customHeight="1"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</row>
    <row r="858" ht="14.25" customHeight="1"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</row>
    <row r="859" ht="14.25" customHeight="1"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</row>
    <row r="860" ht="14.25" customHeight="1"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</row>
    <row r="861" ht="14.25" customHeight="1"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</row>
    <row r="862" ht="14.25" customHeight="1"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</row>
    <row r="863" ht="14.25" customHeight="1"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</row>
    <row r="864" ht="14.25" customHeight="1"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</row>
    <row r="865" ht="14.25" customHeight="1"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</row>
    <row r="866" ht="14.25" customHeight="1"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</row>
    <row r="867" ht="14.25" customHeight="1"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</row>
    <row r="868" ht="14.25" customHeight="1"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</row>
    <row r="869" ht="14.25" customHeight="1"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</row>
    <row r="870" ht="14.25" customHeight="1"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</row>
    <row r="871" ht="14.25" customHeight="1"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</row>
    <row r="872" ht="14.25" customHeight="1"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</row>
    <row r="873" ht="14.25" customHeight="1"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</row>
    <row r="874" ht="14.25" customHeight="1"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</row>
    <row r="875" ht="14.25" customHeight="1"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</row>
    <row r="876" ht="14.25" customHeight="1"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</row>
    <row r="877" ht="14.25" customHeight="1"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</row>
    <row r="878" ht="14.25" customHeight="1"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</row>
    <row r="879" ht="14.25" customHeight="1"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</row>
    <row r="880" ht="14.25" customHeight="1"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</row>
    <row r="881" ht="14.25" customHeight="1"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</row>
    <row r="882" ht="14.25" customHeight="1"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</row>
    <row r="883" ht="14.25" customHeight="1"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</row>
    <row r="884" ht="14.25" customHeight="1"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</row>
    <row r="885" ht="14.25" customHeight="1"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</row>
    <row r="886" ht="14.25" customHeight="1"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</row>
    <row r="887" ht="14.25" customHeight="1"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</row>
    <row r="888" ht="14.25" customHeight="1"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</row>
    <row r="889" ht="14.25" customHeight="1"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</row>
    <row r="890" ht="14.25" customHeight="1"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</row>
    <row r="891" ht="14.25" customHeight="1"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</row>
    <row r="892" ht="14.25" customHeight="1"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</row>
    <row r="893" ht="14.25" customHeight="1"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</row>
    <row r="894" ht="14.25" customHeight="1"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</row>
    <row r="895" ht="14.25" customHeight="1"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</row>
    <row r="896" ht="14.25" customHeight="1"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</row>
    <row r="897" ht="14.25" customHeight="1"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</row>
    <row r="898" ht="14.25" customHeight="1"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</row>
    <row r="899" ht="14.25" customHeight="1"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</row>
    <row r="900" ht="14.25" customHeight="1"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</row>
    <row r="901" ht="14.25" customHeight="1"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</row>
    <row r="902" ht="14.25" customHeight="1"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</row>
    <row r="903" ht="14.25" customHeight="1"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</row>
    <row r="904" ht="14.25" customHeight="1"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</row>
    <row r="905" ht="14.25" customHeight="1"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</row>
    <row r="906" ht="14.25" customHeight="1"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</row>
    <row r="907" ht="14.25" customHeight="1"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</row>
    <row r="908" ht="14.25" customHeight="1"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</row>
    <row r="909" ht="14.25" customHeight="1"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</row>
    <row r="910" ht="14.25" customHeight="1"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</row>
    <row r="911" ht="14.25" customHeight="1"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</row>
    <row r="912" ht="14.25" customHeight="1"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</row>
    <row r="913" ht="14.25" customHeight="1"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</row>
    <row r="914" ht="14.25" customHeight="1"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</row>
    <row r="915" ht="14.25" customHeight="1"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</row>
    <row r="916" ht="14.25" customHeight="1"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</row>
    <row r="917" ht="14.25" customHeight="1"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</row>
    <row r="918" ht="14.25" customHeight="1"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</row>
    <row r="919" ht="14.25" customHeight="1"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</row>
    <row r="920" ht="14.25" customHeight="1"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</row>
    <row r="921" ht="14.25" customHeight="1"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</row>
    <row r="922" ht="14.25" customHeight="1"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</row>
    <row r="923" ht="14.25" customHeight="1"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</row>
    <row r="924" ht="14.25" customHeight="1"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</row>
    <row r="925" ht="14.25" customHeight="1"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</row>
    <row r="926" ht="14.25" customHeight="1"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</row>
    <row r="927" ht="14.25" customHeight="1"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</row>
    <row r="928" ht="14.25" customHeight="1"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</row>
    <row r="929" ht="14.25" customHeight="1"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</row>
    <row r="930" ht="14.25" customHeight="1"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</row>
    <row r="931" ht="14.25" customHeight="1"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</row>
    <row r="932" ht="14.25" customHeight="1"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</row>
    <row r="933" ht="14.25" customHeight="1"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</row>
    <row r="934" ht="14.25" customHeight="1"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</row>
    <row r="935" ht="14.25" customHeight="1"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</row>
    <row r="936" ht="14.25" customHeight="1"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</row>
    <row r="937" ht="14.25" customHeight="1"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</row>
    <row r="938" ht="14.25" customHeight="1"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</row>
    <row r="939" ht="14.25" customHeight="1"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</row>
    <row r="940" ht="14.25" customHeight="1"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</row>
    <row r="941" ht="14.25" customHeight="1"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</row>
    <row r="942" ht="14.25" customHeight="1"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</row>
    <row r="943" ht="14.25" customHeight="1"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</row>
    <row r="944" ht="14.25" customHeight="1"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</row>
    <row r="945" ht="14.25" customHeight="1"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</row>
    <row r="946" ht="14.25" customHeight="1"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</row>
    <row r="947" ht="14.25" customHeight="1"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</row>
    <row r="948" ht="14.25" customHeight="1"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</row>
    <row r="949" ht="14.25" customHeight="1"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</row>
    <row r="950" ht="14.25" customHeight="1"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</row>
    <row r="951" ht="14.25" customHeight="1"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</row>
    <row r="952" ht="14.25" customHeight="1"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</row>
    <row r="953" ht="14.25" customHeight="1"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</row>
    <row r="954" ht="14.25" customHeight="1"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</row>
    <row r="955" ht="14.25" customHeight="1"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</row>
    <row r="956" ht="14.25" customHeight="1"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</row>
    <row r="957" ht="14.25" customHeight="1"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</row>
    <row r="958" ht="14.25" customHeight="1"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</row>
    <row r="959" ht="14.25" customHeight="1"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</row>
    <row r="960" ht="14.25" customHeight="1"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</row>
    <row r="961" ht="14.25" customHeight="1"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</row>
    <row r="962" ht="14.25" customHeight="1"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</row>
    <row r="963" ht="14.25" customHeight="1"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</row>
    <row r="964" ht="14.25" customHeight="1"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</row>
    <row r="965" ht="14.25" customHeight="1"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</row>
    <row r="966" ht="14.25" customHeight="1"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</row>
    <row r="967" ht="14.25" customHeight="1"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</row>
    <row r="968" ht="14.25" customHeight="1"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</row>
  </sheetData>
  <mergeCells count="1">
    <mergeCell ref="A1:M1"/>
  </mergeCells>
  <printOptions/>
  <pageMargins bottom="0.787401575" footer="0.0" header="0.0" left="0.511811024" right="0.511811024" top="0.787401575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7.86"/>
    <col customWidth="1" min="3" max="3" width="17.43"/>
    <col customWidth="1" min="4" max="4" width="7.57"/>
    <col customWidth="1" min="5" max="5" width="13.0"/>
    <col customWidth="1" min="6" max="6" width="8.71"/>
    <col customWidth="1" min="7" max="7" width="7.57"/>
    <col customWidth="1" min="8" max="8" width="8.71"/>
    <col customWidth="1" min="9" max="9" width="11.29"/>
    <col customWidth="1" min="10" max="10" width="8.57"/>
    <col customWidth="1" min="11" max="11" width="7.57"/>
    <col customWidth="1" min="12" max="12" width="7.43"/>
    <col customWidth="1" min="13" max="13" width="9.43"/>
    <col customWidth="1" min="14" max="14" width="14.86"/>
    <col customWidth="1" min="15" max="15" width="12.14"/>
    <col customWidth="1" min="16" max="16" width="13.71"/>
    <col customWidth="1" min="17" max="17" width="8.71"/>
    <col customWidth="1" min="18" max="18" width="12.86"/>
    <col customWidth="1" min="19" max="20" width="8.71"/>
  </cols>
  <sheetData>
    <row r="1" ht="14.25" customHeight="1">
      <c r="A1" s="100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15" t="s">
        <v>82</v>
      </c>
      <c r="B2" s="121" t="s">
        <v>161</v>
      </c>
      <c r="C2" s="122" t="s">
        <v>5</v>
      </c>
      <c r="D2" s="121" t="s">
        <v>8</v>
      </c>
      <c r="E2" s="124" t="s">
        <v>183</v>
      </c>
      <c r="F2" s="124" t="s">
        <v>184</v>
      </c>
      <c r="G2" s="121" t="s">
        <v>9</v>
      </c>
      <c r="H2" s="121" t="s">
        <v>179</v>
      </c>
      <c r="I2" s="124" t="s">
        <v>185</v>
      </c>
      <c r="J2" s="122" t="s">
        <v>100</v>
      </c>
      <c r="K2" s="208" t="s">
        <v>73</v>
      </c>
      <c r="L2" s="117" t="s">
        <v>14</v>
      </c>
      <c r="M2" s="118"/>
      <c r="N2" s="126" t="s">
        <v>190</v>
      </c>
    </row>
    <row r="3" ht="14.25" customHeight="1">
      <c r="A3" s="246" t="s">
        <v>254</v>
      </c>
      <c r="B3" s="142"/>
      <c r="C3" s="142"/>
      <c r="D3" s="142"/>
      <c r="E3" s="142"/>
      <c r="F3" s="144"/>
      <c r="G3" s="142"/>
      <c r="H3" s="146"/>
      <c r="I3" s="210"/>
      <c r="J3" s="211"/>
      <c r="K3" s="211"/>
      <c r="L3" s="211">
        <f t="shared" ref="L3:L22" si="1">SUM(B3:K3)</f>
        <v>0</v>
      </c>
      <c r="M3" s="10">
        <f t="shared" ref="M3:M23" si="2">L3/$L$23</f>
        <v>0</v>
      </c>
      <c r="N3" s="38"/>
      <c r="O3" s="185" t="s">
        <v>116</v>
      </c>
      <c r="P3" s="186">
        <f>SUM(B23+C23+D23+G23+H23+I23+J23+K23)</f>
        <v>28</v>
      </c>
    </row>
    <row r="4" ht="16.5" customHeight="1">
      <c r="A4" s="247" t="s">
        <v>229</v>
      </c>
      <c r="B4" s="151"/>
      <c r="C4" s="151"/>
      <c r="D4" s="151"/>
      <c r="E4" s="151"/>
      <c r="F4" s="154"/>
      <c r="G4" s="151"/>
      <c r="H4" s="151"/>
      <c r="I4" s="151"/>
      <c r="J4" s="151"/>
      <c r="K4" s="152"/>
      <c r="L4" s="213">
        <f t="shared" si="1"/>
        <v>0</v>
      </c>
      <c r="M4" s="10">
        <f t="shared" si="2"/>
        <v>0</v>
      </c>
      <c r="N4" s="127"/>
      <c r="O4" s="187" t="s">
        <v>200</v>
      </c>
      <c r="P4" s="188">
        <f>SUM(E23)</f>
        <v>6</v>
      </c>
    </row>
    <row r="5" ht="18.75" customHeight="1">
      <c r="A5" s="248" t="s">
        <v>230</v>
      </c>
      <c r="B5" s="96"/>
      <c r="C5" s="8"/>
      <c r="D5" s="96"/>
      <c r="E5" s="8"/>
      <c r="F5" s="57"/>
      <c r="G5" s="96"/>
      <c r="H5" s="96"/>
      <c r="I5" s="96"/>
      <c r="J5" s="96"/>
      <c r="K5" s="96"/>
      <c r="L5" s="249">
        <f t="shared" si="1"/>
        <v>0</v>
      </c>
      <c r="M5" s="10">
        <f t="shared" si="2"/>
        <v>0</v>
      </c>
      <c r="N5" s="177"/>
      <c r="O5" s="189" t="s">
        <v>40</v>
      </c>
      <c r="P5" s="188">
        <f>F23</f>
        <v>5</v>
      </c>
      <c r="Q5" s="180"/>
      <c r="R5" s="180"/>
      <c r="S5" s="180"/>
      <c r="T5" s="180"/>
    </row>
    <row r="6" ht="16.5" customHeight="1">
      <c r="A6" s="214" t="s">
        <v>231</v>
      </c>
      <c r="B6" s="221"/>
      <c r="C6" s="250"/>
      <c r="D6" s="221">
        <v>3.0</v>
      </c>
      <c r="E6" s="221"/>
      <c r="F6" s="250"/>
      <c r="G6" s="250"/>
      <c r="H6" s="221"/>
      <c r="I6" s="221"/>
      <c r="J6" s="250"/>
      <c r="K6" s="250"/>
      <c r="L6" s="211">
        <f t="shared" si="1"/>
        <v>3</v>
      </c>
      <c r="M6" s="10">
        <f t="shared" si="2"/>
        <v>0.07692307692</v>
      </c>
      <c r="N6" s="127">
        <v>1.0</v>
      </c>
      <c r="P6" s="58">
        <f>SUM(P3:P5)</f>
        <v>39</v>
      </c>
    </row>
    <row r="7" ht="18.75" customHeight="1">
      <c r="A7" s="215" t="s">
        <v>209</v>
      </c>
      <c r="B7" s="131"/>
      <c r="C7" s="132"/>
      <c r="D7" s="131"/>
      <c r="E7" s="131"/>
      <c r="F7" s="134">
        <v>3.0</v>
      </c>
      <c r="G7" s="131"/>
      <c r="H7" s="131"/>
      <c r="I7" s="131"/>
      <c r="J7" s="131"/>
      <c r="K7" s="131"/>
      <c r="L7" s="252">
        <f t="shared" si="1"/>
        <v>3</v>
      </c>
      <c r="M7" s="10">
        <f t="shared" si="2"/>
        <v>0.07692307692</v>
      </c>
      <c r="N7" s="127"/>
    </row>
    <row r="8" ht="18.75" customHeight="1">
      <c r="A8" s="218" t="s">
        <v>232</v>
      </c>
      <c r="B8" s="131"/>
      <c r="C8" s="132"/>
      <c r="D8" s="131"/>
      <c r="E8" s="131"/>
      <c r="F8" s="251"/>
      <c r="G8" s="131"/>
      <c r="H8" s="131"/>
      <c r="I8" s="131"/>
      <c r="J8" s="131"/>
      <c r="K8" s="131"/>
      <c r="L8" s="252">
        <f t="shared" si="1"/>
        <v>0</v>
      </c>
      <c r="M8" s="10">
        <f t="shared" si="2"/>
        <v>0</v>
      </c>
      <c r="N8" s="127"/>
    </row>
    <row r="9" ht="18.75" customHeight="1">
      <c r="A9" s="255" t="s">
        <v>237</v>
      </c>
      <c r="B9" s="250"/>
      <c r="C9" s="250"/>
      <c r="D9" s="221"/>
      <c r="E9" s="221"/>
      <c r="F9" s="250"/>
      <c r="G9" s="250"/>
      <c r="H9" s="221"/>
      <c r="I9" s="221"/>
      <c r="J9" s="250"/>
      <c r="K9" s="250"/>
      <c r="L9" s="211">
        <f t="shared" si="1"/>
        <v>0</v>
      </c>
      <c r="M9" s="10">
        <f t="shared" si="2"/>
        <v>0</v>
      </c>
      <c r="N9" s="127"/>
      <c r="P9" s="226"/>
    </row>
    <row r="10" ht="18.75" customHeight="1">
      <c r="A10" s="227" t="s">
        <v>234</v>
      </c>
      <c r="B10" s="96">
        <v>2.0</v>
      </c>
      <c r="C10" s="96"/>
      <c r="D10" s="96">
        <v>1.0</v>
      </c>
      <c r="E10" s="8"/>
      <c r="F10" s="101"/>
      <c r="G10" s="96"/>
      <c r="H10" s="96"/>
      <c r="I10" s="96"/>
      <c r="J10" s="96"/>
      <c r="K10" s="96"/>
      <c r="L10" s="249">
        <f t="shared" si="1"/>
        <v>3</v>
      </c>
      <c r="M10" s="10">
        <f t="shared" si="2"/>
        <v>0.07692307692</v>
      </c>
      <c r="N10" s="127"/>
      <c r="P10" s="226"/>
    </row>
    <row r="11" ht="18.75" customHeight="1">
      <c r="A11" s="254" t="s">
        <v>235</v>
      </c>
      <c r="B11" s="250"/>
      <c r="C11" s="250"/>
      <c r="D11" s="221">
        <v>2.0</v>
      </c>
      <c r="E11" s="221">
        <v>1.0</v>
      </c>
      <c r="F11" s="250"/>
      <c r="G11" s="250"/>
      <c r="H11" s="221"/>
      <c r="I11" s="221"/>
      <c r="J11" s="250"/>
      <c r="K11" s="250"/>
      <c r="L11" s="211">
        <f t="shared" si="1"/>
        <v>3</v>
      </c>
      <c r="M11" s="10">
        <f t="shared" si="2"/>
        <v>0.07692307692</v>
      </c>
      <c r="N11" s="127">
        <v>2.0</v>
      </c>
      <c r="P11" s="226"/>
    </row>
    <row r="12" ht="18.75" customHeight="1">
      <c r="A12" s="229" t="s">
        <v>236</v>
      </c>
      <c r="B12" s="96">
        <v>1.0</v>
      </c>
      <c r="C12" s="96"/>
      <c r="D12" s="96">
        <v>2.0</v>
      </c>
      <c r="E12" s="96"/>
      <c r="F12" s="57"/>
      <c r="G12" s="96"/>
      <c r="H12" s="96"/>
      <c r="I12" s="96"/>
      <c r="J12" s="96"/>
      <c r="K12" s="96"/>
      <c r="L12" s="249">
        <f t="shared" si="1"/>
        <v>3</v>
      </c>
      <c r="M12" s="10">
        <f t="shared" si="2"/>
        <v>0.07692307692</v>
      </c>
      <c r="N12" s="127"/>
      <c r="P12" s="226"/>
    </row>
    <row r="13" ht="18.75" customHeight="1">
      <c r="A13" s="256" t="s">
        <v>238</v>
      </c>
      <c r="B13" s="96">
        <v>1.0</v>
      </c>
      <c r="C13" s="8"/>
      <c r="D13" s="96"/>
      <c r="E13" s="96"/>
      <c r="F13" s="57"/>
      <c r="G13" s="96"/>
      <c r="H13" s="96"/>
      <c r="I13" s="96"/>
      <c r="J13" s="96"/>
      <c r="K13" s="96"/>
      <c r="L13" s="249">
        <f t="shared" si="1"/>
        <v>1</v>
      </c>
      <c r="M13" s="10">
        <f t="shared" si="2"/>
        <v>0.02564102564</v>
      </c>
      <c r="N13" s="127"/>
      <c r="P13" s="226"/>
    </row>
    <row r="14" ht="18.75" customHeight="1">
      <c r="A14" s="257" t="s">
        <v>240</v>
      </c>
      <c r="B14" s="131"/>
      <c r="C14" s="132"/>
      <c r="D14" s="131">
        <v>3.0</v>
      </c>
      <c r="E14" s="131"/>
      <c r="F14" s="251"/>
      <c r="G14" s="131"/>
      <c r="H14" s="131"/>
      <c r="I14" s="131"/>
      <c r="J14" s="131"/>
      <c r="K14" s="131"/>
      <c r="L14" s="252">
        <f t="shared" si="1"/>
        <v>3</v>
      </c>
      <c r="M14" s="10">
        <f t="shared" si="2"/>
        <v>0.07692307692</v>
      </c>
      <c r="N14" s="127"/>
    </row>
    <row r="15" ht="18.75" customHeight="1">
      <c r="A15" s="232" t="s">
        <v>241</v>
      </c>
      <c r="B15" s="96"/>
      <c r="C15" s="8"/>
      <c r="D15" s="96"/>
      <c r="E15" s="96"/>
      <c r="F15" s="101">
        <v>2.0</v>
      </c>
      <c r="G15" s="96"/>
      <c r="H15" s="96"/>
      <c r="I15" s="96"/>
      <c r="J15" s="96"/>
      <c r="K15" s="96"/>
      <c r="L15" s="249">
        <f t="shared" si="1"/>
        <v>2</v>
      </c>
      <c r="M15" s="10">
        <f t="shared" si="2"/>
        <v>0.05128205128</v>
      </c>
      <c r="N15" s="127">
        <v>4.0</v>
      </c>
    </row>
    <row r="16" ht="18.75" customHeight="1">
      <c r="A16" s="266" t="s">
        <v>252</v>
      </c>
      <c r="B16" s="8"/>
      <c r="C16" s="8"/>
      <c r="D16" s="96"/>
      <c r="E16" s="96">
        <v>4.0</v>
      </c>
      <c r="F16" s="101"/>
      <c r="G16" s="96"/>
      <c r="H16" s="96"/>
      <c r="I16" s="96"/>
      <c r="J16" s="96"/>
      <c r="K16" s="96"/>
      <c r="L16" s="249">
        <f t="shared" si="1"/>
        <v>4</v>
      </c>
      <c r="M16" s="10">
        <f t="shared" si="2"/>
        <v>0.1025641026</v>
      </c>
      <c r="N16" s="127"/>
    </row>
    <row r="17" ht="18.75" customHeight="1">
      <c r="A17" s="236" t="s">
        <v>242</v>
      </c>
      <c r="B17" s="8"/>
      <c r="C17" s="8"/>
      <c r="D17" s="96"/>
      <c r="E17" s="96"/>
      <c r="F17" s="101"/>
      <c r="G17" s="96"/>
      <c r="H17" s="96"/>
      <c r="I17" s="96"/>
      <c r="J17" s="96"/>
      <c r="K17" s="96"/>
      <c r="L17" s="249">
        <f t="shared" si="1"/>
        <v>0</v>
      </c>
      <c r="M17" s="10">
        <f t="shared" si="2"/>
        <v>0</v>
      </c>
      <c r="N17" s="127">
        <v>1.0</v>
      </c>
    </row>
    <row r="18" ht="18.75" customHeight="1">
      <c r="A18" s="258" t="s">
        <v>227</v>
      </c>
      <c r="B18" s="146">
        <v>1.0</v>
      </c>
      <c r="C18" s="142"/>
      <c r="D18" s="146">
        <v>1.0</v>
      </c>
      <c r="E18" s="146"/>
      <c r="F18" s="228"/>
      <c r="G18" s="146"/>
      <c r="H18" s="146"/>
      <c r="I18" s="146"/>
      <c r="J18" s="146"/>
      <c r="K18" s="146"/>
      <c r="L18" s="211">
        <f t="shared" si="1"/>
        <v>2</v>
      </c>
      <c r="M18" s="10">
        <f t="shared" si="2"/>
        <v>0.05128205128</v>
      </c>
      <c r="N18" s="127"/>
    </row>
    <row r="19" ht="18.75" customHeight="1">
      <c r="A19" s="237" t="s">
        <v>243</v>
      </c>
      <c r="B19" s="131"/>
      <c r="C19" s="132"/>
      <c r="D19" s="131"/>
      <c r="E19" s="132"/>
      <c r="F19" s="134"/>
      <c r="G19" s="131"/>
      <c r="H19" s="131">
        <v>2.0</v>
      </c>
      <c r="I19" s="131"/>
      <c r="J19" s="131"/>
      <c r="K19" s="131"/>
      <c r="L19" s="252">
        <f t="shared" si="1"/>
        <v>2</v>
      </c>
      <c r="M19" s="10">
        <f t="shared" si="2"/>
        <v>0.05128205128</v>
      </c>
      <c r="N19" s="127">
        <v>1.0</v>
      </c>
    </row>
    <row r="20" ht="18.75" customHeight="1">
      <c r="A20" s="238" t="s">
        <v>244</v>
      </c>
      <c r="B20" s="131">
        <v>1.0</v>
      </c>
      <c r="C20" s="132"/>
      <c r="D20" s="131">
        <v>2.0</v>
      </c>
      <c r="E20" s="131"/>
      <c r="F20" s="134"/>
      <c r="G20" s="131"/>
      <c r="H20" s="131"/>
      <c r="I20" s="131"/>
      <c r="J20" s="131"/>
      <c r="K20" s="131"/>
      <c r="L20" s="252">
        <f t="shared" si="1"/>
        <v>3</v>
      </c>
      <c r="M20" s="10">
        <f t="shared" si="2"/>
        <v>0.07692307692</v>
      </c>
      <c r="N20" s="127">
        <v>2.0</v>
      </c>
    </row>
    <row r="21" ht="18.75" customHeight="1">
      <c r="A21" s="240" t="s">
        <v>245</v>
      </c>
      <c r="B21" s="146">
        <v>2.0</v>
      </c>
      <c r="C21" s="142"/>
      <c r="D21" s="146">
        <v>1.0</v>
      </c>
      <c r="E21" s="146">
        <v>1.0</v>
      </c>
      <c r="F21" s="146"/>
      <c r="G21" s="146"/>
      <c r="H21" s="146"/>
      <c r="I21" s="146"/>
      <c r="J21" s="146"/>
      <c r="K21" s="146"/>
      <c r="L21" s="211">
        <f t="shared" si="1"/>
        <v>4</v>
      </c>
      <c r="M21" s="10">
        <f t="shared" si="2"/>
        <v>0.1025641026</v>
      </c>
      <c r="N21" s="239"/>
    </row>
    <row r="22" ht="18.75" customHeight="1">
      <c r="A22" s="242" t="s">
        <v>246</v>
      </c>
      <c r="B22" s="146">
        <v>2.0</v>
      </c>
      <c r="C22" s="142"/>
      <c r="D22" s="146">
        <v>1.0</v>
      </c>
      <c r="E22" s="146"/>
      <c r="F22" s="146"/>
      <c r="G22" s="146"/>
      <c r="H22" s="146"/>
      <c r="I22" s="146"/>
      <c r="J22" s="146"/>
      <c r="K22" s="146"/>
      <c r="L22" s="211">
        <f t="shared" si="1"/>
        <v>3</v>
      </c>
      <c r="M22" s="10">
        <f t="shared" si="2"/>
        <v>0.07692307692</v>
      </c>
      <c r="N22" s="239">
        <v>1.0</v>
      </c>
    </row>
    <row r="23" ht="18.75" customHeight="1">
      <c r="A23" s="4" t="s">
        <v>34</v>
      </c>
      <c r="B23" s="243">
        <f t="shared" ref="B23:L23" si="3">SUM(B3:B22)</f>
        <v>10</v>
      </c>
      <c r="C23" s="243">
        <f t="shared" si="3"/>
        <v>0</v>
      </c>
      <c r="D23" s="243">
        <f t="shared" si="3"/>
        <v>16</v>
      </c>
      <c r="E23" s="243">
        <f t="shared" si="3"/>
        <v>6</v>
      </c>
      <c r="F23" s="243">
        <f t="shared" si="3"/>
        <v>5</v>
      </c>
      <c r="G23" s="243">
        <f t="shared" si="3"/>
        <v>0</v>
      </c>
      <c r="H23" s="243">
        <f t="shared" si="3"/>
        <v>2</v>
      </c>
      <c r="I23" s="243">
        <f t="shared" si="3"/>
        <v>0</v>
      </c>
      <c r="J23" s="243">
        <f t="shared" si="3"/>
        <v>0</v>
      </c>
      <c r="K23" s="243">
        <f t="shared" si="3"/>
        <v>0</v>
      </c>
      <c r="L23" s="243">
        <f t="shared" si="3"/>
        <v>39</v>
      </c>
      <c r="M23" s="6">
        <f t="shared" si="2"/>
        <v>1</v>
      </c>
      <c r="N23" s="239"/>
    </row>
    <row r="24" ht="14.25" customHeight="1">
      <c r="N24" s="44">
        <f>SUM(N2:N23)</f>
        <v>12</v>
      </c>
    </row>
    <row r="25" ht="14.25" customHeight="1"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</row>
    <row r="26" ht="14.25" customHeight="1">
      <c r="A26" s="259"/>
      <c r="B26" s="259"/>
      <c r="H26" s="259"/>
      <c r="I26" s="259"/>
      <c r="J26" s="259"/>
      <c r="K26" s="259"/>
      <c r="L26" s="259"/>
    </row>
    <row r="27" ht="14.25" customHeight="1">
      <c r="A27" s="259"/>
      <c r="B27" s="259"/>
      <c r="H27" s="259"/>
      <c r="I27" s="259"/>
      <c r="J27" s="259"/>
      <c r="K27" s="259"/>
      <c r="L27" s="259"/>
    </row>
    <row r="28" ht="14.25" customHeight="1">
      <c r="A28" s="259"/>
      <c r="B28" s="259"/>
      <c r="H28" s="259"/>
      <c r="I28" s="259"/>
      <c r="J28" s="259"/>
      <c r="K28" s="259"/>
      <c r="L28" s="259"/>
    </row>
    <row r="29" ht="14.25" customHeight="1">
      <c r="A29" s="254" t="s">
        <v>255</v>
      </c>
      <c r="B29" s="214" t="s">
        <v>248</v>
      </c>
      <c r="C29" s="268" t="s">
        <v>249</v>
      </c>
      <c r="D29" s="259"/>
      <c r="E29" s="259"/>
      <c r="F29" s="259"/>
      <c r="G29" s="259"/>
      <c r="H29" s="259"/>
      <c r="I29" s="259"/>
      <c r="J29" s="259"/>
      <c r="K29" s="259"/>
      <c r="L29" s="259"/>
    </row>
    <row r="30" ht="14.25" customHeight="1">
      <c r="A30" s="269" t="s">
        <v>91</v>
      </c>
      <c r="B30" s="270" t="s">
        <v>256</v>
      </c>
      <c r="C30" s="267" t="s">
        <v>257</v>
      </c>
      <c r="D30" s="259"/>
      <c r="E30" s="259"/>
      <c r="F30" s="259"/>
      <c r="G30" s="259"/>
      <c r="H30" s="259"/>
      <c r="I30" s="259"/>
      <c r="J30" s="259"/>
      <c r="K30" s="259"/>
      <c r="L30" s="259"/>
    </row>
    <row r="31" ht="14.25" customHeight="1">
      <c r="A31" s="260"/>
      <c r="B31" s="270"/>
      <c r="C31" s="262"/>
      <c r="D31" s="259"/>
      <c r="E31" s="259"/>
      <c r="F31" s="259"/>
      <c r="G31" s="259"/>
      <c r="H31" s="259"/>
      <c r="I31" s="259"/>
      <c r="J31" s="259"/>
      <c r="K31" s="259"/>
      <c r="L31" s="259"/>
    </row>
    <row r="32" ht="14.25" customHeight="1">
      <c r="A32" s="260" t="s">
        <v>231</v>
      </c>
      <c r="B32" s="270" t="s">
        <v>253</v>
      </c>
      <c r="C32" s="262" t="s">
        <v>235</v>
      </c>
      <c r="D32" s="259"/>
      <c r="E32" s="259"/>
      <c r="F32" s="259"/>
      <c r="G32" s="259"/>
      <c r="H32" s="259"/>
      <c r="I32" s="259"/>
      <c r="J32" s="259"/>
      <c r="K32" s="259"/>
      <c r="L32" s="259"/>
    </row>
    <row r="33" ht="14.25" customHeight="1">
      <c r="A33" s="260" t="s">
        <v>209</v>
      </c>
      <c r="B33" s="261" t="s">
        <v>250</v>
      </c>
      <c r="C33" s="262" t="s">
        <v>234</v>
      </c>
      <c r="D33" s="259"/>
      <c r="E33" s="259"/>
      <c r="F33" s="259"/>
      <c r="G33" s="259"/>
      <c r="H33" s="259"/>
      <c r="I33" s="259"/>
      <c r="J33" s="259"/>
      <c r="K33" s="259"/>
      <c r="L33" s="259"/>
    </row>
    <row r="34" ht="14.25" customHeight="1">
      <c r="A34" s="260" t="s">
        <v>237</v>
      </c>
      <c r="B34" s="261" t="s">
        <v>243</v>
      </c>
      <c r="C34" s="262" t="s">
        <v>236</v>
      </c>
      <c r="D34" s="259"/>
      <c r="E34" s="259"/>
      <c r="F34" s="259"/>
      <c r="G34" s="259"/>
      <c r="H34" s="259"/>
      <c r="I34" s="259"/>
      <c r="J34" s="259"/>
      <c r="K34" s="259"/>
      <c r="L34" s="259"/>
    </row>
    <row r="35" ht="14.25" customHeight="1">
      <c r="A35" s="260" t="s">
        <v>227</v>
      </c>
      <c r="B35" s="261" t="s">
        <v>244</v>
      </c>
      <c r="C35" s="262" t="s">
        <v>251</v>
      </c>
      <c r="D35" s="259"/>
      <c r="E35" s="259"/>
      <c r="F35" s="259"/>
      <c r="G35" s="259"/>
      <c r="H35" s="259"/>
      <c r="I35" s="259"/>
      <c r="J35" s="259"/>
      <c r="K35" s="259"/>
      <c r="L35" s="259"/>
    </row>
    <row r="36" ht="14.25" customHeight="1">
      <c r="A36" s="260" t="s">
        <v>245</v>
      </c>
      <c r="B36" s="261" t="s">
        <v>246</v>
      </c>
      <c r="C36" s="262" t="s">
        <v>241</v>
      </c>
      <c r="D36" s="259"/>
      <c r="E36" s="259"/>
      <c r="F36" s="259"/>
      <c r="G36" s="259"/>
      <c r="H36" s="259"/>
      <c r="I36" s="259"/>
      <c r="J36" s="259"/>
      <c r="K36" s="259"/>
      <c r="L36" s="259"/>
    </row>
    <row r="37" ht="14.25" customHeight="1">
      <c r="B37" s="263"/>
      <c r="D37" s="259"/>
      <c r="E37" s="259"/>
      <c r="F37" s="259"/>
      <c r="G37" s="259"/>
      <c r="H37" s="259"/>
      <c r="I37" s="259"/>
      <c r="J37" s="259"/>
      <c r="K37" s="259"/>
      <c r="L37" s="259"/>
    </row>
    <row r="38" ht="14.25" customHeight="1"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</row>
    <row r="39" ht="14.25" customHeight="1">
      <c r="A39" s="264">
        <f>L6+L11+L18+L21+L22</f>
        <v>15</v>
      </c>
      <c r="B39" s="265">
        <f>L7+L14+L19+L20+L8</f>
        <v>11</v>
      </c>
      <c r="C39" s="265">
        <f>L10+L12+L13+L15+L17</f>
        <v>9</v>
      </c>
      <c r="D39" s="259"/>
      <c r="E39" s="259"/>
      <c r="F39" s="259"/>
      <c r="G39" s="259"/>
      <c r="H39" s="259"/>
      <c r="I39" s="259"/>
      <c r="J39" s="259"/>
      <c r="K39" s="259"/>
      <c r="L39" s="259"/>
    </row>
    <row r="40" ht="14.25" customHeight="1"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</row>
    <row r="41" ht="14.25" customHeight="1"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</row>
    <row r="42" ht="14.25" customHeight="1"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</row>
    <row r="43" ht="14.25" customHeight="1"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</row>
    <row r="44" ht="14.25" customHeight="1"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</row>
    <row r="45" ht="14.25" customHeight="1"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</row>
    <row r="46" ht="14.25" customHeight="1"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</row>
    <row r="47" ht="14.25" customHeight="1"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</row>
    <row r="48" ht="14.25" customHeight="1"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</row>
    <row r="49" ht="14.25" customHeight="1"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</row>
    <row r="50" ht="14.25" customHeight="1"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</row>
    <row r="51" ht="14.25" customHeight="1"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</row>
    <row r="52" ht="14.25" customHeight="1"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</row>
    <row r="53" ht="14.25" customHeight="1"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</row>
    <row r="54" ht="14.25" customHeight="1"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</row>
    <row r="55" ht="14.25" customHeight="1"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</row>
    <row r="56" ht="14.25" customHeight="1"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</row>
    <row r="57" ht="14.25" customHeight="1"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</row>
    <row r="58" ht="14.25" customHeight="1"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</row>
    <row r="59" ht="14.25" customHeight="1"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</row>
    <row r="60" ht="14.25" customHeight="1"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</row>
    <row r="61" ht="14.25" customHeight="1"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</row>
    <row r="62" ht="14.25" customHeight="1"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</row>
    <row r="63" ht="14.25" customHeight="1"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</row>
    <row r="64" ht="14.25" customHeight="1"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</row>
    <row r="65" ht="14.25" customHeight="1"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</row>
    <row r="66" ht="14.25" customHeight="1"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</row>
    <row r="67" ht="14.25" customHeight="1"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</row>
    <row r="68" ht="14.25" customHeight="1"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</row>
    <row r="69" ht="14.25" customHeight="1"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</row>
    <row r="70" ht="14.25" customHeight="1"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</row>
    <row r="71" ht="14.25" customHeight="1"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</row>
    <row r="72" ht="14.25" customHeight="1"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</row>
    <row r="73" ht="14.25" customHeight="1"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</row>
    <row r="74" ht="14.25" customHeight="1"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 ht="14.25" customHeight="1"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</row>
    <row r="76" ht="14.25" customHeight="1"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ht="14.25" customHeight="1"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</row>
    <row r="78" ht="14.25" customHeight="1"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</row>
    <row r="79" ht="14.25" customHeight="1"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</row>
    <row r="80" ht="14.25" customHeight="1"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</row>
    <row r="81" ht="14.25" customHeight="1"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</row>
    <row r="82" ht="14.25" customHeight="1"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</row>
    <row r="83" ht="14.25" customHeight="1"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</row>
    <row r="84" ht="14.25" customHeight="1"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</row>
    <row r="85" ht="14.25" customHeight="1"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</row>
    <row r="86" ht="14.25" customHeight="1"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</row>
    <row r="87" ht="14.25" customHeight="1"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</row>
    <row r="88" ht="14.25" customHeight="1"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</row>
    <row r="89" ht="14.25" customHeight="1"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</row>
    <row r="90" ht="14.25" customHeight="1"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</row>
    <row r="91" ht="14.25" customHeight="1"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</row>
    <row r="92" ht="14.25" customHeight="1"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</row>
    <row r="93" ht="14.25" customHeight="1"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</row>
    <row r="94" ht="14.25" customHeight="1"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</row>
    <row r="95" ht="14.25" customHeight="1"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</row>
    <row r="96" ht="14.25" customHeight="1"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</row>
    <row r="97" ht="14.25" customHeight="1"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</row>
    <row r="98" ht="14.25" customHeight="1"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</row>
    <row r="99" ht="14.25" customHeight="1"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</row>
    <row r="100" ht="14.25" customHeight="1"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</row>
    <row r="101" ht="14.25" customHeight="1"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</row>
    <row r="102" ht="14.25" customHeight="1"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</row>
    <row r="103" ht="14.25" customHeight="1"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 ht="14.25" customHeight="1"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</row>
    <row r="105" ht="14.25" customHeight="1"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</row>
    <row r="106" ht="14.25" customHeight="1"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</row>
    <row r="107" ht="14.25" customHeight="1"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</row>
    <row r="108" ht="14.25" customHeight="1"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</row>
    <row r="109" ht="14.25" customHeight="1"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</row>
    <row r="110" ht="14.25" customHeight="1"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</row>
    <row r="111" ht="14.25" customHeight="1"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</row>
    <row r="112" ht="14.25" customHeight="1"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</row>
    <row r="113" ht="14.25" customHeight="1"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</row>
    <row r="114" ht="14.25" customHeight="1"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</row>
    <row r="115" ht="14.25" customHeight="1"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</row>
    <row r="116" ht="14.25" customHeight="1"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</row>
    <row r="117" ht="14.25" customHeight="1"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</row>
    <row r="118" ht="14.25" customHeight="1"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</row>
    <row r="119" ht="14.25" customHeight="1"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</row>
    <row r="120" ht="14.25" customHeight="1"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</row>
    <row r="121" ht="14.25" customHeight="1"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</row>
    <row r="122" ht="14.25" customHeight="1"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</row>
    <row r="123" ht="14.25" customHeight="1"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</row>
    <row r="124" ht="14.25" customHeight="1"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</row>
    <row r="125" ht="14.25" customHeight="1"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</row>
    <row r="126" ht="14.25" customHeight="1"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</row>
    <row r="127" ht="14.25" customHeight="1"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</row>
    <row r="128" ht="14.25" customHeight="1"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</row>
    <row r="129" ht="14.25" customHeight="1"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</row>
    <row r="130" ht="14.25" customHeight="1"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</row>
    <row r="131" ht="14.25" customHeight="1"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</row>
    <row r="132" ht="14.25" customHeight="1"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</row>
    <row r="133" ht="14.25" customHeight="1"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</row>
    <row r="134" ht="14.25" customHeight="1"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</row>
    <row r="135" ht="14.25" customHeight="1"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</row>
    <row r="136" ht="14.25" customHeight="1"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</row>
    <row r="137" ht="14.25" customHeight="1"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</row>
    <row r="138" ht="14.25" customHeight="1"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 ht="14.25" customHeight="1"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</row>
    <row r="140" ht="14.25" customHeight="1"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</row>
    <row r="141" ht="14.25" customHeight="1"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</row>
    <row r="142" ht="14.25" customHeight="1"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</row>
    <row r="143" ht="14.25" customHeight="1"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</row>
    <row r="144" ht="14.25" customHeight="1"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</row>
    <row r="145" ht="14.25" customHeight="1"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</row>
    <row r="146" ht="14.25" customHeight="1"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</row>
    <row r="147" ht="14.25" customHeight="1"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</row>
    <row r="148" ht="14.25" customHeight="1"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</row>
    <row r="149" ht="14.25" customHeight="1"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</row>
    <row r="150" ht="14.25" customHeight="1"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</row>
    <row r="151" ht="14.25" customHeight="1"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</row>
    <row r="152" ht="14.25" customHeight="1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</row>
    <row r="153" ht="14.25" customHeight="1"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</row>
    <row r="154" ht="14.25" customHeight="1"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</row>
    <row r="155" ht="14.25" customHeight="1"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</row>
    <row r="156" ht="14.25" customHeight="1"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</row>
    <row r="157" ht="14.25" customHeight="1"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</row>
    <row r="158" ht="14.25" customHeight="1"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</row>
    <row r="159" ht="14.25" customHeight="1"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</row>
    <row r="160" ht="14.25" customHeight="1"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</row>
    <row r="161" ht="14.25" customHeight="1"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</row>
    <row r="162" ht="14.25" customHeight="1"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</row>
    <row r="163" ht="14.25" customHeight="1"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</row>
    <row r="164" ht="14.25" customHeight="1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</row>
    <row r="165" ht="14.25" customHeight="1"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</row>
    <row r="166" ht="14.25" customHeight="1"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</row>
    <row r="167" ht="14.25" customHeight="1"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</row>
    <row r="168" ht="14.25" customHeight="1"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</row>
    <row r="169" ht="14.25" customHeight="1"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</row>
    <row r="170" ht="14.25" customHeight="1"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</row>
    <row r="171" ht="14.25" customHeight="1"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</row>
    <row r="172" ht="14.25" customHeight="1"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</row>
    <row r="173" ht="14.25" customHeight="1"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</row>
    <row r="174" ht="14.25" customHeight="1"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</row>
    <row r="175" ht="14.25" customHeight="1"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</row>
    <row r="176" ht="14.25" customHeight="1"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</row>
    <row r="177" ht="14.25" customHeight="1"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</row>
    <row r="178" ht="14.25" customHeight="1"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</row>
    <row r="179" ht="14.25" customHeight="1"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</row>
    <row r="180" ht="14.25" customHeight="1"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</row>
    <row r="181" ht="14.25" customHeight="1"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</row>
    <row r="182" ht="14.25" customHeight="1"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</row>
    <row r="183" ht="14.25" customHeight="1"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</row>
    <row r="184" ht="14.25" customHeight="1"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</row>
    <row r="185" ht="14.25" customHeight="1"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</row>
    <row r="186" ht="14.25" customHeight="1"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</row>
    <row r="187" ht="14.25" customHeight="1"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</row>
    <row r="188" ht="14.25" customHeight="1"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</row>
    <row r="189" ht="14.25" customHeight="1"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</row>
    <row r="190" ht="14.25" customHeight="1"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</row>
    <row r="191" ht="14.25" customHeight="1"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</row>
    <row r="192" ht="14.25" customHeight="1"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</row>
    <row r="193" ht="14.25" customHeight="1"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</row>
    <row r="194" ht="14.25" customHeight="1"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</row>
    <row r="195" ht="14.25" customHeight="1"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</row>
    <row r="196" ht="14.25" customHeight="1"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</row>
    <row r="197" ht="14.25" customHeight="1"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</row>
    <row r="198" ht="14.25" customHeight="1"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</row>
    <row r="199" ht="14.25" customHeight="1"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</row>
    <row r="200" ht="14.25" customHeight="1"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</row>
    <row r="201" ht="14.25" customHeight="1"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</row>
    <row r="202" ht="14.25" customHeight="1"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</row>
    <row r="203" ht="14.25" customHeight="1"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</row>
    <row r="204" ht="14.25" customHeight="1"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</row>
    <row r="205" ht="14.25" customHeight="1"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</row>
    <row r="206" ht="14.25" customHeight="1"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</row>
    <row r="207" ht="14.25" customHeight="1"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</row>
    <row r="208" ht="14.25" customHeight="1"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</row>
    <row r="209" ht="14.25" customHeight="1"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</row>
    <row r="210" ht="14.25" customHeight="1"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</row>
    <row r="211" ht="14.25" customHeight="1"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</row>
    <row r="212" ht="14.25" customHeight="1"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</row>
    <row r="213" ht="14.25" customHeight="1"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</row>
    <row r="214" ht="14.25" customHeight="1"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</row>
    <row r="215" ht="14.25" customHeight="1"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</row>
    <row r="216" ht="14.25" customHeight="1"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</row>
    <row r="217" ht="14.25" customHeight="1"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</row>
    <row r="218" ht="14.25" customHeight="1"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</row>
    <row r="219" ht="14.25" customHeight="1"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</row>
    <row r="220" ht="14.25" customHeight="1"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</row>
    <row r="221" ht="14.25" customHeight="1"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</row>
    <row r="222" ht="14.25" customHeight="1"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</row>
    <row r="223" ht="14.25" customHeight="1"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</row>
    <row r="224" ht="14.25" customHeight="1"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</row>
    <row r="225" ht="14.25" customHeight="1"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</row>
    <row r="226" ht="14.25" customHeight="1"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</row>
    <row r="227" ht="14.25" customHeight="1"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</row>
    <row r="228" ht="14.25" customHeight="1"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</row>
    <row r="229" ht="14.25" customHeight="1"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</row>
    <row r="230" ht="14.25" customHeight="1"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</row>
    <row r="231" ht="14.25" customHeight="1"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</row>
    <row r="232" ht="14.25" customHeight="1"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</row>
    <row r="233" ht="14.25" customHeight="1"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</row>
    <row r="234" ht="14.25" customHeight="1"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</row>
    <row r="235" ht="14.25" customHeight="1"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</row>
    <row r="236" ht="14.25" customHeight="1"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</row>
    <row r="237" ht="14.25" customHeight="1"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</row>
    <row r="238" ht="14.25" customHeight="1"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</row>
    <row r="239" ht="14.25" customHeight="1"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</row>
    <row r="240" ht="14.25" customHeight="1"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</row>
    <row r="241" ht="14.25" customHeight="1"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</row>
    <row r="242" ht="14.25" customHeight="1"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</row>
    <row r="243" ht="14.25" customHeight="1"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</row>
    <row r="244" ht="14.25" customHeight="1"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</row>
    <row r="245" ht="14.25" customHeight="1"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</row>
    <row r="246" ht="14.25" customHeight="1"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</row>
    <row r="247" ht="14.25" customHeight="1"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</row>
    <row r="248" ht="14.25" customHeight="1"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</row>
    <row r="249" ht="14.25" customHeight="1"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</row>
    <row r="250" ht="14.25" customHeight="1"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</row>
    <row r="251" ht="14.25" customHeight="1"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</row>
    <row r="252" ht="14.25" customHeight="1"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</row>
    <row r="253" ht="14.25" customHeight="1"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</row>
    <row r="254" ht="14.25" customHeight="1"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</row>
    <row r="255" ht="14.25" customHeight="1"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</row>
    <row r="256" ht="14.25" customHeight="1"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</row>
    <row r="257" ht="14.25" customHeight="1"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</row>
    <row r="258" ht="14.25" customHeight="1"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</row>
    <row r="259" ht="14.25" customHeight="1"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</row>
    <row r="260" ht="14.25" customHeight="1"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</row>
    <row r="261" ht="14.25" customHeight="1"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</row>
    <row r="262" ht="14.25" customHeight="1"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</row>
    <row r="263" ht="14.25" customHeight="1"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</row>
    <row r="264" ht="14.25" customHeight="1"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</row>
    <row r="265" ht="14.25" customHeight="1"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</row>
    <row r="266" ht="14.25" customHeight="1"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</row>
    <row r="267" ht="14.25" customHeight="1"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</row>
    <row r="268" ht="14.25" customHeight="1"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</row>
    <row r="269" ht="14.25" customHeight="1"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</row>
    <row r="270" ht="14.25" customHeight="1"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</row>
    <row r="271" ht="14.25" customHeight="1"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</row>
    <row r="272" ht="14.25" customHeight="1"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</row>
    <row r="273" ht="14.25" customHeight="1"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</row>
    <row r="274" ht="14.25" customHeight="1"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</row>
    <row r="275" ht="14.25" customHeight="1"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</row>
    <row r="276" ht="14.25" customHeight="1"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</row>
    <row r="277" ht="14.25" customHeight="1"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</row>
    <row r="278" ht="14.25" customHeight="1"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</row>
    <row r="279" ht="14.25" customHeight="1"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</row>
    <row r="280" ht="14.25" customHeight="1"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</row>
    <row r="281" ht="14.25" customHeight="1"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</row>
    <row r="282" ht="14.25" customHeight="1"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</row>
    <row r="283" ht="14.25" customHeight="1"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</row>
    <row r="284" ht="14.25" customHeight="1"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</row>
    <row r="285" ht="14.25" customHeight="1"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</row>
    <row r="286" ht="14.25" customHeight="1"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</row>
    <row r="287" ht="14.25" customHeight="1"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</row>
    <row r="288" ht="14.25" customHeight="1"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</row>
    <row r="289" ht="14.25" customHeight="1"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</row>
    <row r="290" ht="14.25" customHeight="1"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</row>
    <row r="291" ht="14.25" customHeight="1"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</row>
    <row r="292" ht="14.25" customHeight="1"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</row>
    <row r="293" ht="14.25" customHeight="1"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</row>
    <row r="294" ht="14.25" customHeight="1"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</row>
    <row r="295" ht="14.25" customHeight="1"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</row>
    <row r="296" ht="14.25" customHeight="1"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</row>
    <row r="297" ht="14.25" customHeight="1"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</row>
    <row r="298" ht="14.25" customHeight="1"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</row>
    <row r="299" ht="14.25" customHeight="1"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</row>
    <row r="300" ht="14.25" customHeight="1"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</row>
    <row r="301" ht="14.25" customHeight="1"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</row>
    <row r="302" ht="14.25" customHeight="1"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</row>
    <row r="303" ht="14.25" customHeight="1"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</row>
    <row r="304" ht="14.25" customHeight="1"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</row>
    <row r="305" ht="14.25" customHeight="1"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</row>
    <row r="306" ht="14.25" customHeight="1"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</row>
    <row r="307" ht="14.25" customHeight="1"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</row>
    <row r="308" ht="14.25" customHeight="1"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</row>
    <row r="309" ht="14.25" customHeight="1"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</row>
    <row r="310" ht="14.25" customHeight="1"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</row>
    <row r="311" ht="14.25" customHeight="1"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</row>
    <row r="312" ht="14.25" customHeight="1"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</row>
    <row r="313" ht="14.25" customHeight="1"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</row>
    <row r="314" ht="14.25" customHeight="1"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</row>
    <row r="315" ht="14.25" customHeight="1"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</row>
    <row r="316" ht="14.25" customHeight="1"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</row>
    <row r="317" ht="14.25" customHeight="1"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</row>
    <row r="318" ht="14.25" customHeight="1"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</row>
    <row r="319" ht="14.25" customHeight="1"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</row>
    <row r="320" ht="14.25" customHeight="1"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</row>
    <row r="321" ht="14.25" customHeight="1"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</row>
    <row r="322" ht="14.25" customHeight="1"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</row>
    <row r="323" ht="14.25" customHeight="1"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</row>
    <row r="324" ht="14.25" customHeight="1"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</row>
    <row r="325" ht="14.25" customHeight="1"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</row>
    <row r="326" ht="14.25" customHeight="1"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</row>
    <row r="327" ht="14.25" customHeight="1"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</row>
    <row r="328" ht="14.25" customHeight="1"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</row>
    <row r="329" ht="14.25" customHeight="1"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</row>
    <row r="330" ht="14.25" customHeight="1"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</row>
    <row r="331" ht="14.25" customHeight="1"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</row>
    <row r="332" ht="14.25" customHeight="1"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</row>
    <row r="333" ht="14.25" customHeight="1"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</row>
    <row r="334" ht="14.25" customHeight="1"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</row>
    <row r="335" ht="14.25" customHeight="1"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</row>
    <row r="336" ht="14.25" customHeight="1"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</row>
    <row r="337" ht="14.25" customHeight="1"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</row>
    <row r="338" ht="14.25" customHeight="1"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</row>
    <row r="339" ht="14.25" customHeight="1"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</row>
    <row r="340" ht="14.25" customHeight="1"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</row>
    <row r="341" ht="14.25" customHeight="1"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</row>
    <row r="342" ht="14.25" customHeight="1"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</row>
    <row r="343" ht="14.25" customHeight="1"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</row>
    <row r="344" ht="14.25" customHeight="1"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</row>
    <row r="345" ht="14.25" customHeight="1"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</row>
    <row r="346" ht="14.25" customHeight="1"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</row>
    <row r="347" ht="14.25" customHeight="1"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</row>
    <row r="348" ht="14.25" customHeight="1"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</row>
    <row r="349" ht="14.25" customHeight="1"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</row>
    <row r="350" ht="14.25" customHeight="1"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</row>
    <row r="351" ht="14.25" customHeight="1"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</row>
    <row r="352" ht="14.25" customHeight="1"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</row>
    <row r="353" ht="14.25" customHeight="1"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</row>
    <row r="354" ht="14.25" customHeight="1"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</row>
    <row r="355" ht="14.25" customHeight="1"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</row>
    <row r="356" ht="14.25" customHeight="1"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</row>
    <row r="357" ht="14.25" customHeight="1"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</row>
    <row r="358" ht="14.25" customHeight="1"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</row>
    <row r="359" ht="14.25" customHeight="1"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</row>
    <row r="360" ht="14.25" customHeight="1"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</row>
    <row r="361" ht="14.25" customHeight="1"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</row>
    <row r="362" ht="14.25" customHeight="1"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</row>
    <row r="363" ht="14.25" customHeight="1"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</row>
    <row r="364" ht="14.25" customHeight="1"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</row>
    <row r="365" ht="14.25" customHeight="1"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</row>
    <row r="366" ht="14.25" customHeight="1"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</row>
    <row r="367" ht="14.25" customHeight="1"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</row>
    <row r="368" ht="14.25" customHeight="1"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</row>
    <row r="369" ht="14.25" customHeight="1"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</row>
    <row r="370" ht="14.25" customHeight="1"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</row>
    <row r="371" ht="14.25" customHeight="1"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</row>
    <row r="372" ht="14.25" customHeight="1"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</row>
    <row r="373" ht="14.25" customHeight="1"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</row>
    <row r="374" ht="14.25" customHeight="1"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</row>
    <row r="375" ht="14.25" customHeight="1"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</row>
    <row r="376" ht="14.25" customHeight="1"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</row>
    <row r="377" ht="14.25" customHeight="1"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</row>
    <row r="378" ht="14.25" customHeight="1"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</row>
    <row r="379" ht="14.25" customHeight="1"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</row>
    <row r="380" ht="14.25" customHeight="1"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</row>
    <row r="381" ht="14.25" customHeight="1"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</row>
    <row r="382" ht="14.25" customHeight="1"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</row>
    <row r="383" ht="14.25" customHeight="1"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</row>
    <row r="384" ht="14.25" customHeight="1"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</row>
    <row r="385" ht="14.25" customHeight="1"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</row>
    <row r="386" ht="14.25" customHeight="1"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</row>
    <row r="387" ht="14.25" customHeight="1"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</row>
    <row r="388" ht="14.25" customHeight="1"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</row>
    <row r="389" ht="14.25" customHeight="1"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</row>
    <row r="390" ht="14.25" customHeight="1"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</row>
    <row r="391" ht="14.25" customHeight="1"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</row>
    <row r="392" ht="14.25" customHeight="1"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</row>
    <row r="393" ht="14.25" customHeight="1"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</row>
    <row r="394" ht="14.25" customHeight="1"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</row>
    <row r="395" ht="14.25" customHeight="1"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</row>
    <row r="396" ht="14.25" customHeight="1"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</row>
    <row r="397" ht="14.25" customHeight="1"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</row>
    <row r="398" ht="14.25" customHeight="1"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</row>
    <row r="399" ht="14.25" customHeight="1"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</row>
    <row r="400" ht="14.25" customHeight="1"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</row>
    <row r="401" ht="14.25" customHeight="1"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</row>
    <row r="402" ht="14.25" customHeight="1"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</row>
    <row r="403" ht="14.25" customHeight="1"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</row>
    <row r="404" ht="14.25" customHeight="1"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</row>
    <row r="405" ht="14.25" customHeight="1"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</row>
    <row r="406" ht="14.25" customHeight="1"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</row>
    <row r="407" ht="14.25" customHeight="1"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</row>
    <row r="408" ht="14.25" customHeight="1"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</row>
    <row r="409" ht="14.25" customHeight="1"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</row>
    <row r="410" ht="14.25" customHeight="1"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</row>
    <row r="411" ht="14.25" customHeight="1"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</row>
    <row r="412" ht="14.25" customHeight="1"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</row>
    <row r="413" ht="14.25" customHeight="1"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</row>
    <row r="414" ht="14.25" customHeight="1"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</row>
    <row r="415" ht="14.25" customHeight="1"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</row>
    <row r="416" ht="14.25" customHeight="1"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</row>
    <row r="417" ht="14.25" customHeight="1"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</row>
    <row r="418" ht="14.25" customHeight="1"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</row>
    <row r="419" ht="14.25" customHeight="1"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</row>
    <row r="420" ht="14.25" customHeight="1"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</row>
    <row r="421" ht="14.25" customHeight="1"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</row>
    <row r="422" ht="14.25" customHeight="1"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</row>
    <row r="423" ht="14.25" customHeight="1"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</row>
    <row r="424" ht="14.25" customHeight="1"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</row>
    <row r="425" ht="14.25" customHeight="1"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</row>
    <row r="426" ht="14.25" customHeight="1"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</row>
    <row r="427" ht="14.25" customHeight="1"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</row>
    <row r="428" ht="14.25" customHeight="1"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</row>
    <row r="429" ht="14.25" customHeight="1"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</row>
    <row r="430" ht="14.25" customHeight="1"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</row>
    <row r="431" ht="14.25" customHeight="1"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</row>
    <row r="432" ht="14.25" customHeight="1"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</row>
    <row r="433" ht="14.25" customHeight="1"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</row>
    <row r="434" ht="14.25" customHeight="1"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</row>
    <row r="435" ht="14.25" customHeight="1"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</row>
    <row r="436" ht="14.25" customHeight="1"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</row>
    <row r="437" ht="14.25" customHeight="1"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</row>
    <row r="438" ht="14.25" customHeight="1"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</row>
    <row r="439" ht="14.25" customHeight="1"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</row>
    <row r="440" ht="14.25" customHeight="1"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</row>
    <row r="441" ht="14.25" customHeight="1"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</row>
    <row r="442" ht="14.25" customHeight="1"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</row>
    <row r="443" ht="14.25" customHeight="1"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</row>
    <row r="444" ht="14.25" customHeight="1"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</row>
    <row r="445" ht="14.25" customHeight="1"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</row>
    <row r="446" ht="14.25" customHeight="1"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</row>
    <row r="447" ht="14.25" customHeight="1"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</row>
    <row r="448" ht="14.25" customHeight="1"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</row>
    <row r="449" ht="14.25" customHeight="1"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</row>
    <row r="450" ht="14.25" customHeight="1"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</row>
    <row r="451" ht="14.25" customHeight="1"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</row>
    <row r="452" ht="14.25" customHeight="1"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</row>
    <row r="453" ht="14.25" customHeight="1"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</row>
    <row r="454" ht="14.25" customHeight="1"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</row>
    <row r="455" ht="14.25" customHeight="1"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</row>
    <row r="456" ht="14.25" customHeight="1"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</row>
    <row r="457" ht="14.25" customHeight="1"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</row>
    <row r="458" ht="14.25" customHeight="1"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</row>
    <row r="459" ht="14.25" customHeight="1"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</row>
    <row r="460" ht="14.25" customHeight="1"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</row>
    <row r="461" ht="14.25" customHeight="1"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</row>
    <row r="462" ht="14.25" customHeight="1"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</row>
    <row r="463" ht="14.25" customHeight="1"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</row>
    <row r="464" ht="14.25" customHeight="1"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</row>
    <row r="465" ht="14.25" customHeight="1"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</row>
    <row r="466" ht="14.25" customHeight="1"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</row>
    <row r="467" ht="14.25" customHeight="1"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</row>
    <row r="468" ht="14.25" customHeight="1"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</row>
    <row r="469" ht="14.25" customHeight="1"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</row>
    <row r="470" ht="14.25" customHeight="1"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</row>
    <row r="471" ht="14.25" customHeight="1"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</row>
    <row r="472" ht="14.25" customHeight="1"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</row>
    <row r="473" ht="14.25" customHeight="1"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</row>
    <row r="474" ht="14.25" customHeight="1"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</row>
    <row r="475" ht="14.25" customHeight="1"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</row>
    <row r="476" ht="14.25" customHeight="1"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</row>
    <row r="477" ht="14.25" customHeight="1"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</row>
    <row r="478" ht="14.25" customHeight="1"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</row>
    <row r="479" ht="14.25" customHeight="1"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</row>
    <row r="480" ht="14.25" customHeight="1"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</row>
    <row r="481" ht="14.25" customHeight="1"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</row>
    <row r="482" ht="14.25" customHeight="1"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</row>
    <row r="483" ht="14.25" customHeight="1"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</row>
    <row r="484" ht="14.25" customHeight="1"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</row>
    <row r="485" ht="14.25" customHeight="1"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</row>
    <row r="486" ht="14.25" customHeight="1"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</row>
    <row r="487" ht="14.25" customHeight="1"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</row>
    <row r="488" ht="14.25" customHeight="1"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</row>
    <row r="489" ht="14.25" customHeight="1"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</row>
    <row r="490" ht="14.25" customHeight="1"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</row>
    <row r="491" ht="14.25" customHeight="1"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</row>
    <row r="492" ht="14.25" customHeight="1"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</row>
    <row r="493" ht="14.25" customHeight="1"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</row>
    <row r="494" ht="14.25" customHeight="1"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</row>
    <row r="495" ht="14.25" customHeight="1"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</row>
    <row r="496" ht="14.25" customHeight="1"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</row>
    <row r="497" ht="14.25" customHeight="1"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</row>
    <row r="498" ht="14.25" customHeight="1"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</row>
    <row r="499" ht="14.25" customHeight="1"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</row>
    <row r="500" ht="14.25" customHeight="1"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</row>
    <row r="501" ht="14.25" customHeight="1"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</row>
    <row r="502" ht="14.25" customHeight="1"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</row>
    <row r="503" ht="14.25" customHeight="1"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</row>
    <row r="504" ht="14.25" customHeight="1"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</row>
    <row r="505" ht="14.25" customHeight="1"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</row>
    <row r="506" ht="14.25" customHeight="1"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</row>
    <row r="507" ht="14.25" customHeight="1"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</row>
    <row r="508" ht="14.25" customHeight="1"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</row>
    <row r="509" ht="14.25" customHeight="1"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</row>
    <row r="510" ht="14.25" customHeight="1"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</row>
    <row r="511" ht="14.25" customHeight="1"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</row>
    <row r="512" ht="14.25" customHeight="1"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</row>
    <row r="513" ht="14.25" customHeight="1"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</row>
    <row r="514" ht="14.25" customHeight="1"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</row>
    <row r="515" ht="14.25" customHeight="1"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</row>
    <row r="516" ht="14.25" customHeight="1"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</row>
    <row r="517" ht="14.25" customHeight="1"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</row>
    <row r="518" ht="14.25" customHeight="1"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</row>
    <row r="519" ht="14.25" customHeight="1"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</row>
    <row r="520" ht="14.25" customHeight="1"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</row>
    <row r="521" ht="14.25" customHeight="1"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</row>
    <row r="522" ht="14.25" customHeight="1"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</row>
    <row r="523" ht="14.25" customHeight="1"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</row>
    <row r="524" ht="14.25" customHeight="1"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</row>
    <row r="525" ht="14.25" customHeight="1"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</row>
    <row r="526" ht="14.25" customHeight="1"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</row>
    <row r="527" ht="14.25" customHeight="1"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</row>
    <row r="528" ht="14.25" customHeight="1"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</row>
    <row r="529" ht="14.25" customHeight="1"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</row>
    <row r="530" ht="14.25" customHeight="1"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</row>
    <row r="531" ht="14.25" customHeight="1"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</row>
    <row r="532" ht="14.25" customHeight="1"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</row>
    <row r="533" ht="14.25" customHeight="1"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</row>
    <row r="534" ht="14.25" customHeight="1"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</row>
    <row r="535" ht="14.25" customHeight="1"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</row>
    <row r="536" ht="14.25" customHeight="1"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</row>
    <row r="537" ht="14.25" customHeight="1"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</row>
    <row r="538" ht="14.25" customHeight="1"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</row>
    <row r="539" ht="14.25" customHeight="1"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</row>
    <row r="540" ht="14.25" customHeight="1"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</row>
    <row r="541" ht="14.25" customHeight="1"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</row>
    <row r="542" ht="14.25" customHeight="1"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</row>
    <row r="543" ht="14.25" customHeight="1"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</row>
    <row r="544" ht="14.25" customHeight="1"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</row>
    <row r="545" ht="14.25" customHeight="1"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</row>
    <row r="546" ht="14.25" customHeight="1"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</row>
    <row r="547" ht="14.25" customHeight="1"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</row>
    <row r="548" ht="14.25" customHeight="1"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</row>
    <row r="549" ht="14.25" customHeight="1"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</row>
    <row r="550" ht="14.25" customHeight="1"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</row>
    <row r="551" ht="14.25" customHeight="1"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</row>
    <row r="552" ht="14.25" customHeight="1"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</row>
    <row r="553" ht="14.25" customHeight="1"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</row>
    <row r="554" ht="14.25" customHeight="1"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</row>
    <row r="555" ht="14.25" customHeight="1"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</row>
    <row r="556" ht="14.25" customHeight="1"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</row>
    <row r="557" ht="14.25" customHeight="1"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</row>
    <row r="558" ht="14.25" customHeight="1"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</row>
    <row r="559" ht="14.25" customHeight="1"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</row>
    <row r="560" ht="14.25" customHeight="1"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</row>
    <row r="561" ht="14.25" customHeight="1"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</row>
    <row r="562" ht="14.25" customHeight="1"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</row>
    <row r="563" ht="14.25" customHeight="1"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</row>
    <row r="564" ht="14.25" customHeight="1"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</row>
    <row r="565" ht="14.25" customHeight="1"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</row>
    <row r="566" ht="14.25" customHeight="1"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</row>
    <row r="567" ht="14.25" customHeight="1"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</row>
    <row r="568" ht="14.25" customHeight="1"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</row>
    <row r="569" ht="14.25" customHeight="1"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</row>
    <row r="570" ht="14.25" customHeight="1"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</row>
    <row r="571" ht="14.25" customHeight="1"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</row>
    <row r="572" ht="14.25" customHeight="1"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</row>
    <row r="573" ht="14.25" customHeight="1"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</row>
    <row r="574" ht="14.25" customHeight="1"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</row>
    <row r="575" ht="14.25" customHeight="1"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</row>
    <row r="576" ht="14.25" customHeight="1"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</row>
    <row r="577" ht="14.25" customHeight="1"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</row>
    <row r="578" ht="14.25" customHeight="1"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</row>
    <row r="579" ht="14.25" customHeight="1"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</row>
    <row r="580" ht="14.25" customHeight="1"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</row>
    <row r="581" ht="14.25" customHeight="1"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</row>
    <row r="582" ht="14.25" customHeight="1"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</row>
    <row r="583" ht="14.25" customHeight="1"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</row>
    <row r="584" ht="14.25" customHeight="1"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</row>
    <row r="585" ht="14.25" customHeight="1"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</row>
    <row r="586" ht="14.25" customHeight="1"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</row>
    <row r="587" ht="14.25" customHeight="1"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</row>
    <row r="588" ht="14.25" customHeight="1"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</row>
    <row r="589" ht="14.25" customHeight="1"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</row>
    <row r="590" ht="14.25" customHeight="1"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</row>
    <row r="591" ht="14.25" customHeight="1"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</row>
    <row r="592" ht="14.25" customHeight="1"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</row>
    <row r="593" ht="14.25" customHeight="1"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</row>
    <row r="594" ht="14.25" customHeight="1"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</row>
    <row r="595" ht="14.25" customHeight="1"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</row>
    <row r="596" ht="14.25" customHeight="1"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</row>
    <row r="597" ht="14.25" customHeight="1"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</row>
    <row r="598" ht="14.25" customHeight="1"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</row>
    <row r="599" ht="14.25" customHeight="1"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</row>
    <row r="600" ht="14.25" customHeight="1"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</row>
    <row r="601" ht="14.25" customHeight="1"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</row>
    <row r="602" ht="14.25" customHeight="1"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</row>
    <row r="603" ht="14.25" customHeight="1"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</row>
    <row r="604" ht="14.25" customHeight="1"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</row>
    <row r="605" ht="14.25" customHeight="1"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</row>
    <row r="606" ht="14.25" customHeight="1"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</row>
    <row r="607" ht="14.25" customHeight="1"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</row>
    <row r="608" ht="14.25" customHeight="1"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</row>
    <row r="609" ht="14.25" customHeight="1"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</row>
    <row r="610" ht="14.25" customHeight="1"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</row>
    <row r="611" ht="14.25" customHeight="1"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</row>
    <row r="612" ht="14.25" customHeight="1"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</row>
    <row r="613" ht="14.25" customHeight="1"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</row>
    <row r="614" ht="14.25" customHeight="1"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</row>
    <row r="615" ht="14.25" customHeight="1"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</row>
    <row r="616" ht="14.25" customHeight="1"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</row>
    <row r="617" ht="14.25" customHeight="1"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</row>
    <row r="618" ht="14.25" customHeight="1"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</row>
    <row r="619" ht="14.25" customHeight="1"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</row>
    <row r="620" ht="14.25" customHeight="1"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</row>
    <row r="621" ht="14.25" customHeight="1"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</row>
    <row r="622" ht="14.25" customHeight="1"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</row>
    <row r="623" ht="14.25" customHeight="1"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</row>
    <row r="624" ht="14.25" customHeight="1"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</row>
    <row r="625" ht="14.25" customHeight="1"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</row>
    <row r="626" ht="14.25" customHeight="1"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</row>
    <row r="627" ht="14.25" customHeight="1"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</row>
    <row r="628" ht="14.25" customHeight="1"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</row>
    <row r="629" ht="14.25" customHeight="1"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</row>
    <row r="630" ht="14.25" customHeight="1"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</row>
    <row r="631" ht="14.25" customHeight="1"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</row>
    <row r="632" ht="14.25" customHeight="1"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</row>
    <row r="633" ht="14.25" customHeight="1"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</row>
    <row r="634" ht="14.25" customHeight="1"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</row>
    <row r="635" ht="14.25" customHeight="1"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</row>
    <row r="636" ht="14.25" customHeight="1"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</row>
    <row r="637" ht="14.25" customHeight="1"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</row>
    <row r="638" ht="14.25" customHeight="1"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</row>
    <row r="639" ht="14.25" customHeight="1"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</row>
    <row r="640" ht="14.25" customHeight="1"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</row>
    <row r="641" ht="14.25" customHeight="1"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</row>
    <row r="642" ht="14.25" customHeight="1"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</row>
    <row r="643" ht="14.25" customHeight="1"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</row>
    <row r="644" ht="14.25" customHeight="1"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</row>
    <row r="645" ht="14.25" customHeight="1"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</row>
    <row r="646" ht="14.25" customHeight="1"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</row>
    <row r="647" ht="14.25" customHeight="1"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</row>
    <row r="648" ht="14.25" customHeight="1"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</row>
    <row r="649" ht="14.25" customHeight="1"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</row>
    <row r="650" ht="14.25" customHeight="1"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</row>
    <row r="651" ht="14.25" customHeight="1"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</row>
    <row r="652" ht="14.25" customHeight="1"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</row>
    <row r="653" ht="14.25" customHeight="1"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</row>
    <row r="654" ht="14.25" customHeight="1"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</row>
    <row r="655" ht="14.25" customHeight="1"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</row>
    <row r="656" ht="14.25" customHeight="1"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</row>
    <row r="657" ht="14.25" customHeight="1"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</row>
    <row r="658" ht="14.25" customHeight="1"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</row>
    <row r="659" ht="14.25" customHeight="1"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</row>
    <row r="660" ht="14.25" customHeight="1"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</row>
    <row r="661" ht="14.25" customHeight="1"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</row>
    <row r="662" ht="14.25" customHeight="1"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</row>
    <row r="663" ht="14.25" customHeight="1"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</row>
    <row r="664" ht="14.25" customHeight="1"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</row>
    <row r="665" ht="14.25" customHeight="1"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</row>
    <row r="666" ht="14.25" customHeight="1"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</row>
    <row r="667" ht="14.25" customHeight="1"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</row>
    <row r="668" ht="14.25" customHeight="1"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</row>
    <row r="669" ht="14.25" customHeight="1"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</row>
    <row r="670" ht="14.25" customHeight="1"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</row>
    <row r="671" ht="14.25" customHeight="1"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</row>
    <row r="672" ht="14.25" customHeight="1"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</row>
    <row r="673" ht="14.25" customHeight="1"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</row>
    <row r="674" ht="14.25" customHeight="1"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</row>
    <row r="675" ht="14.25" customHeight="1"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</row>
    <row r="676" ht="14.25" customHeight="1"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</row>
    <row r="677" ht="14.25" customHeight="1"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</row>
    <row r="678" ht="14.25" customHeight="1"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</row>
    <row r="679" ht="14.25" customHeight="1"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</row>
    <row r="680" ht="14.25" customHeight="1"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</row>
    <row r="681" ht="14.25" customHeight="1"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</row>
    <row r="682" ht="14.25" customHeight="1"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</row>
    <row r="683" ht="14.25" customHeight="1"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</row>
    <row r="684" ht="14.25" customHeight="1"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</row>
    <row r="685" ht="14.25" customHeight="1"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</row>
    <row r="686" ht="14.25" customHeight="1"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</row>
    <row r="687" ht="14.25" customHeight="1"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</row>
    <row r="688" ht="14.25" customHeight="1"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</row>
    <row r="689" ht="14.25" customHeight="1"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</row>
    <row r="690" ht="14.25" customHeight="1"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</row>
    <row r="691" ht="14.25" customHeight="1"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</row>
    <row r="692" ht="14.25" customHeight="1"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</row>
    <row r="693" ht="14.25" customHeight="1"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</row>
    <row r="694" ht="14.25" customHeight="1"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</row>
    <row r="695" ht="14.25" customHeight="1"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</row>
    <row r="696" ht="14.25" customHeight="1"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</row>
    <row r="697" ht="14.25" customHeight="1"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</row>
    <row r="698" ht="14.25" customHeight="1"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</row>
    <row r="699" ht="14.25" customHeight="1"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</row>
    <row r="700" ht="14.25" customHeight="1"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</row>
    <row r="701" ht="14.25" customHeight="1"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</row>
    <row r="702" ht="14.25" customHeight="1"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</row>
    <row r="703" ht="14.25" customHeight="1"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</row>
    <row r="704" ht="14.25" customHeight="1"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</row>
    <row r="705" ht="14.25" customHeight="1"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</row>
    <row r="706" ht="14.25" customHeight="1"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</row>
    <row r="707" ht="14.25" customHeight="1"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</row>
    <row r="708" ht="14.25" customHeight="1"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</row>
    <row r="709" ht="14.25" customHeight="1"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</row>
    <row r="710" ht="14.25" customHeight="1"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</row>
    <row r="711" ht="14.25" customHeight="1"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</row>
    <row r="712" ht="14.25" customHeight="1"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</row>
    <row r="713" ht="14.25" customHeight="1"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</row>
    <row r="714" ht="14.25" customHeight="1"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</row>
    <row r="715" ht="14.25" customHeight="1"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</row>
    <row r="716" ht="14.25" customHeight="1"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</row>
    <row r="717" ht="14.25" customHeight="1"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</row>
    <row r="718" ht="14.25" customHeight="1"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</row>
    <row r="719" ht="14.25" customHeight="1"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</row>
    <row r="720" ht="14.25" customHeight="1"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</row>
    <row r="721" ht="14.25" customHeight="1"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</row>
    <row r="722" ht="14.25" customHeight="1"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</row>
    <row r="723" ht="14.25" customHeight="1"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</row>
    <row r="724" ht="14.25" customHeight="1"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</row>
    <row r="725" ht="14.25" customHeight="1"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</row>
    <row r="726" ht="14.25" customHeight="1"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</row>
    <row r="727" ht="14.25" customHeight="1"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</row>
    <row r="728" ht="14.25" customHeight="1"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</row>
    <row r="729" ht="14.25" customHeight="1"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</row>
    <row r="730" ht="14.25" customHeight="1"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</row>
    <row r="731" ht="14.25" customHeight="1"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</row>
    <row r="732" ht="14.25" customHeight="1"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</row>
    <row r="733" ht="14.25" customHeight="1"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</row>
    <row r="734" ht="14.25" customHeight="1"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</row>
    <row r="735" ht="14.25" customHeight="1"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</row>
    <row r="736" ht="14.25" customHeight="1"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</row>
    <row r="737" ht="14.25" customHeight="1"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</row>
    <row r="738" ht="14.25" customHeight="1"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</row>
    <row r="739" ht="14.25" customHeight="1"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</row>
    <row r="740" ht="14.25" customHeight="1"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</row>
    <row r="741" ht="14.25" customHeight="1"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</row>
    <row r="742" ht="14.25" customHeight="1"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</row>
    <row r="743" ht="14.25" customHeight="1"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</row>
    <row r="744" ht="14.25" customHeight="1"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</row>
    <row r="745" ht="14.25" customHeight="1"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</row>
    <row r="746" ht="14.25" customHeight="1"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</row>
    <row r="747" ht="14.25" customHeight="1"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</row>
    <row r="748" ht="14.25" customHeight="1"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</row>
    <row r="749" ht="14.25" customHeight="1"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</row>
    <row r="750" ht="14.25" customHeight="1"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</row>
    <row r="751" ht="14.25" customHeight="1"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</row>
    <row r="752" ht="14.25" customHeight="1"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</row>
    <row r="753" ht="14.25" customHeight="1"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</row>
    <row r="754" ht="14.25" customHeight="1"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</row>
    <row r="755" ht="14.25" customHeight="1"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</row>
    <row r="756" ht="14.25" customHeight="1"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</row>
    <row r="757" ht="14.25" customHeight="1"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</row>
    <row r="758" ht="14.25" customHeight="1"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</row>
    <row r="759" ht="14.25" customHeight="1"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</row>
    <row r="760" ht="14.25" customHeight="1"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</row>
    <row r="761" ht="14.25" customHeight="1"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</row>
    <row r="762" ht="14.25" customHeight="1"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</row>
    <row r="763" ht="14.25" customHeight="1"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</row>
    <row r="764" ht="14.25" customHeight="1"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</row>
    <row r="765" ht="14.25" customHeight="1"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</row>
    <row r="766" ht="14.25" customHeight="1"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</row>
    <row r="767" ht="14.25" customHeight="1"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</row>
    <row r="768" ht="14.25" customHeight="1"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</row>
    <row r="769" ht="14.25" customHeight="1"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</row>
    <row r="770" ht="14.25" customHeight="1"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</row>
    <row r="771" ht="14.25" customHeight="1"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</row>
    <row r="772" ht="14.25" customHeight="1"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</row>
    <row r="773" ht="14.25" customHeight="1"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</row>
    <row r="774" ht="14.25" customHeight="1"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</row>
    <row r="775" ht="14.25" customHeight="1"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</row>
    <row r="776" ht="14.25" customHeight="1"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</row>
    <row r="777" ht="14.25" customHeight="1"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</row>
    <row r="778" ht="14.25" customHeight="1"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</row>
    <row r="779" ht="14.25" customHeight="1"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</row>
    <row r="780" ht="14.25" customHeight="1"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</row>
    <row r="781" ht="14.25" customHeight="1"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</row>
    <row r="782" ht="14.25" customHeight="1"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</row>
    <row r="783" ht="14.25" customHeight="1"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</row>
    <row r="784" ht="14.25" customHeight="1"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</row>
    <row r="785" ht="14.25" customHeight="1"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</row>
    <row r="786" ht="14.25" customHeight="1"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</row>
    <row r="787" ht="14.25" customHeight="1"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</row>
    <row r="788" ht="14.25" customHeight="1"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</row>
    <row r="789" ht="14.25" customHeight="1"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</row>
    <row r="790" ht="14.25" customHeight="1"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</row>
    <row r="791" ht="14.25" customHeight="1"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</row>
    <row r="792" ht="14.25" customHeight="1"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</row>
    <row r="793" ht="14.25" customHeight="1"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</row>
    <row r="794" ht="14.25" customHeight="1"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</row>
    <row r="795" ht="14.25" customHeight="1"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</row>
    <row r="796" ht="14.25" customHeight="1"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</row>
    <row r="797" ht="14.25" customHeight="1"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</row>
    <row r="798" ht="14.25" customHeight="1"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</row>
    <row r="799" ht="14.25" customHeight="1"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</row>
    <row r="800" ht="14.25" customHeight="1"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</row>
    <row r="801" ht="14.25" customHeight="1"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</row>
    <row r="802" ht="14.25" customHeight="1"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</row>
    <row r="803" ht="14.25" customHeight="1"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</row>
    <row r="804" ht="14.25" customHeight="1"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</row>
    <row r="805" ht="14.25" customHeight="1"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</row>
    <row r="806" ht="14.25" customHeight="1"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</row>
    <row r="807" ht="14.25" customHeight="1"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</row>
    <row r="808" ht="14.25" customHeight="1"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</row>
    <row r="809" ht="14.25" customHeight="1"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</row>
    <row r="810" ht="14.25" customHeight="1"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</row>
    <row r="811" ht="14.25" customHeight="1"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</row>
    <row r="812" ht="14.25" customHeight="1"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</row>
    <row r="813" ht="14.25" customHeight="1"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</row>
    <row r="814" ht="14.25" customHeight="1"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</row>
    <row r="815" ht="14.25" customHeight="1"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</row>
    <row r="816" ht="14.25" customHeight="1"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</row>
    <row r="817" ht="14.25" customHeight="1"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</row>
    <row r="818" ht="14.25" customHeight="1"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</row>
    <row r="819" ht="14.25" customHeight="1"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</row>
    <row r="820" ht="14.25" customHeight="1"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</row>
    <row r="821" ht="14.25" customHeight="1"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</row>
    <row r="822" ht="14.25" customHeight="1"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</row>
    <row r="823" ht="14.25" customHeight="1"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</row>
    <row r="824" ht="14.25" customHeight="1"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</row>
    <row r="825" ht="14.25" customHeight="1"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</row>
    <row r="826" ht="14.25" customHeight="1"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</row>
    <row r="827" ht="14.25" customHeight="1"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</row>
    <row r="828" ht="14.25" customHeight="1"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</row>
    <row r="829" ht="14.25" customHeight="1"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</row>
    <row r="830" ht="14.25" customHeight="1"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</row>
    <row r="831" ht="14.25" customHeight="1"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</row>
    <row r="832" ht="14.25" customHeight="1"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</row>
    <row r="833" ht="14.25" customHeight="1"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</row>
    <row r="834" ht="14.25" customHeight="1"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</row>
    <row r="835" ht="14.25" customHeight="1"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</row>
    <row r="836" ht="14.25" customHeight="1"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</row>
    <row r="837" ht="14.25" customHeight="1"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</row>
    <row r="838" ht="14.25" customHeight="1"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</row>
    <row r="839" ht="14.25" customHeight="1"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</row>
    <row r="840" ht="14.25" customHeight="1"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</row>
    <row r="841" ht="14.25" customHeight="1"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</row>
    <row r="842" ht="14.25" customHeight="1"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</row>
    <row r="843" ht="14.25" customHeight="1"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</row>
    <row r="844" ht="14.25" customHeight="1"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</row>
    <row r="845" ht="14.25" customHeight="1"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</row>
    <row r="846" ht="14.25" customHeight="1"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</row>
    <row r="847" ht="14.25" customHeight="1"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</row>
    <row r="848" ht="14.25" customHeight="1"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</row>
    <row r="849" ht="14.25" customHeight="1"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</row>
    <row r="850" ht="14.25" customHeight="1"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</row>
    <row r="851" ht="14.25" customHeight="1"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</row>
    <row r="852" ht="14.25" customHeight="1"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</row>
    <row r="853" ht="14.25" customHeight="1"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</row>
    <row r="854" ht="14.25" customHeight="1"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</row>
    <row r="855" ht="14.25" customHeight="1"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</row>
    <row r="856" ht="14.25" customHeight="1"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</row>
    <row r="857" ht="14.25" customHeight="1"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</row>
    <row r="858" ht="14.25" customHeight="1"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</row>
    <row r="859" ht="14.25" customHeight="1"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</row>
    <row r="860" ht="14.25" customHeight="1"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</row>
    <row r="861" ht="14.25" customHeight="1"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</row>
    <row r="862" ht="14.25" customHeight="1"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</row>
    <row r="863" ht="14.25" customHeight="1"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</row>
    <row r="864" ht="14.25" customHeight="1"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</row>
    <row r="865" ht="14.25" customHeight="1"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</row>
    <row r="866" ht="14.25" customHeight="1"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</row>
    <row r="867" ht="14.25" customHeight="1"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</row>
    <row r="868" ht="14.25" customHeight="1"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</row>
    <row r="869" ht="14.25" customHeight="1"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</row>
    <row r="870" ht="14.25" customHeight="1"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</row>
    <row r="871" ht="14.25" customHeight="1"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</row>
    <row r="872" ht="14.25" customHeight="1"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</row>
    <row r="873" ht="14.25" customHeight="1"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</row>
    <row r="874" ht="14.25" customHeight="1"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</row>
    <row r="875" ht="14.25" customHeight="1"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</row>
    <row r="876" ht="14.25" customHeight="1"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</row>
    <row r="877" ht="14.25" customHeight="1"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</row>
    <row r="878" ht="14.25" customHeight="1"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</row>
    <row r="879" ht="14.25" customHeight="1"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</row>
    <row r="880" ht="14.25" customHeight="1"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</row>
    <row r="881" ht="14.25" customHeight="1"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</row>
    <row r="882" ht="14.25" customHeight="1"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</row>
    <row r="883" ht="14.25" customHeight="1"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</row>
    <row r="884" ht="14.25" customHeight="1"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</row>
    <row r="885" ht="14.25" customHeight="1"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</row>
    <row r="886" ht="14.25" customHeight="1"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</row>
    <row r="887" ht="14.25" customHeight="1"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</row>
    <row r="888" ht="14.25" customHeight="1"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</row>
    <row r="889" ht="14.25" customHeight="1"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</row>
    <row r="890" ht="14.25" customHeight="1"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</row>
    <row r="891" ht="14.25" customHeight="1"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</row>
    <row r="892" ht="14.25" customHeight="1"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</row>
    <row r="893" ht="14.25" customHeight="1"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</row>
    <row r="894" ht="14.25" customHeight="1"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</row>
    <row r="895" ht="14.25" customHeight="1"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</row>
    <row r="896" ht="14.25" customHeight="1"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</row>
    <row r="897" ht="14.25" customHeight="1"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</row>
    <row r="898" ht="14.25" customHeight="1"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</row>
    <row r="899" ht="14.25" customHeight="1"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</row>
    <row r="900" ht="14.25" customHeight="1"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</row>
    <row r="901" ht="14.25" customHeight="1"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</row>
    <row r="902" ht="14.25" customHeight="1"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</row>
    <row r="903" ht="14.25" customHeight="1"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</row>
    <row r="904" ht="14.25" customHeight="1"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</row>
    <row r="905" ht="14.25" customHeight="1"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</row>
    <row r="906" ht="14.25" customHeight="1"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</row>
    <row r="907" ht="14.25" customHeight="1"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</row>
    <row r="908" ht="14.25" customHeight="1"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</row>
    <row r="909" ht="14.25" customHeight="1"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</row>
    <row r="910" ht="14.25" customHeight="1"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</row>
    <row r="911" ht="14.25" customHeight="1"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</row>
    <row r="912" ht="14.25" customHeight="1"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</row>
    <row r="913" ht="14.25" customHeight="1"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</row>
    <row r="914" ht="14.25" customHeight="1"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</row>
    <row r="915" ht="14.25" customHeight="1"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</row>
    <row r="916" ht="14.25" customHeight="1"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</row>
    <row r="917" ht="14.25" customHeight="1"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</row>
    <row r="918" ht="14.25" customHeight="1"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</row>
    <row r="919" ht="14.25" customHeight="1"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</row>
    <row r="920" ht="14.25" customHeight="1"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</row>
    <row r="921" ht="14.25" customHeight="1"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</row>
    <row r="922" ht="14.25" customHeight="1"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</row>
    <row r="923" ht="14.25" customHeight="1"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</row>
    <row r="924" ht="14.25" customHeight="1"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</row>
    <row r="925" ht="14.25" customHeight="1"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</row>
    <row r="926" ht="14.25" customHeight="1"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</row>
    <row r="927" ht="14.25" customHeight="1"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</row>
    <row r="928" ht="14.25" customHeight="1"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</row>
    <row r="929" ht="14.25" customHeight="1"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</row>
    <row r="930" ht="14.25" customHeight="1"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</row>
    <row r="931" ht="14.25" customHeight="1"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</row>
    <row r="932" ht="14.25" customHeight="1"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</row>
    <row r="933" ht="14.25" customHeight="1"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</row>
    <row r="934" ht="14.25" customHeight="1"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</row>
    <row r="935" ht="14.25" customHeight="1"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</row>
    <row r="936" ht="14.25" customHeight="1"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</row>
    <row r="937" ht="14.25" customHeight="1"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</row>
    <row r="938" ht="14.25" customHeight="1"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</row>
    <row r="939" ht="14.25" customHeight="1"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</row>
    <row r="940" ht="14.25" customHeight="1"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</row>
    <row r="941" ht="14.25" customHeight="1"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</row>
    <row r="942" ht="14.25" customHeight="1"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</row>
    <row r="943" ht="14.25" customHeight="1"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</row>
    <row r="944" ht="14.25" customHeight="1"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</row>
    <row r="945" ht="14.25" customHeight="1"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</row>
    <row r="946" ht="14.25" customHeight="1"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</row>
    <row r="947" ht="14.25" customHeight="1"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</row>
    <row r="948" ht="14.25" customHeight="1"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</row>
    <row r="949" ht="14.25" customHeight="1"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</row>
    <row r="950" ht="14.25" customHeight="1"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</row>
    <row r="951" ht="14.25" customHeight="1"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</row>
    <row r="952" ht="14.25" customHeight="1"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</row>
    <row r="953" ht="14.25" customHeight="1"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</row>
    <row r="954" ht="14.25" customHeight="1"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</row>
    <row r="955" ht="14.25" customHeight="1"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</row>
    <row r="956" ht="14.25" customHeight="1"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</row>
    <row r="957" ht="14.25" customHeight="1"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</row>
    <row r="958" ht="14.25" customHeight="1"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</row>
    <row r="959" ht="14.25" customHeight="1"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</row>
    <row r="960" ht="14.25" customHeight="1"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</row>
    <row r="961" ht="14.25" customHeight="1"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</row>
    <row r="962" ht="14.25" customHeight="1"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</row>
    <row r="963" ht="14.25" customHeight="1"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</row>
    <row r="964" ht="14.25" customHeight="1"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</row>
    <row r="965" ht="14.25" customHeight="1"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</row>
    <row r="966" ht="14.25" customHeight="1"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</row>
    <row r="967" ht="14.25" customHeight="1"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</row>
    <row r="968" ht="14.25" customHeight="1"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</row>
  </sheetData>
  <mergeCells count="1">
    <mergeCell ref="A1:M1"/>
  </mergeCells>
  <printOptions/>
  <pageMargins bottom="0.787401575" footer="0.0" header="0.0" left="0.511811024" right="0.511811024" top="0.787401575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14"/>
    <col customWidth="1" min="3" max="3" width="15.14"/>
    <col customWidth="1" min="4" max="4" width="9.14"/>
    <col customWidth="1" min="5" max="5" width="14.86"/>
    <col customWidth="1" min="6" max="6" width="10.71"/>
    <col customWidth="1" min="7" max="7" width="11.43"/>
    <col customWidth="1" min="8" max="8" width="9.14"/>
    <col customWidth="1" min="9" max="9" width="13.43"/>
    <col customWidth="1" min="10" max="10" width="15.14"/>
    <col customWidth="1" min="11" max="12" width="8.71"/>
    <col customWidth="1" min="13" max="13" width="12.43"/>
    <col customWidth="1" min="14" max="14" width="10.71"/>
    <col customWidth="1" min="15" max="15" width="11.86"/>
    <col customWidth="1" min="16" max="16" width="13.14"/>
    <col customWidth="1" min="17" max="17" width="13.57"/>
    <col customWidth="1" min="18" max="18" width="12.57"/>
    <col customWidth="1" min="19" max="19" width="12.86"/>
    <col customWidth="1" min="20" max="20" width="11.57"/>
    <col customWidth="1" min="21" max="21" width="10.43"/>
    <col customWidth="1" min="22" max="22" width="8.71"/>
    <col customWidth="1" min="23" max="23" width="4.43"/>
    <col customWidth="1" min="24" max="24" width="11.57"/>
    <col customWidth="1" min="25" max="25" width="20.86"/>
    <col customWidth="1" min="26" max="31" width="8.71"/>
  </cols>
  <sheetData>
    <row r="1" ht="14.25" customHeight="1">
      <c r="A1" s="271">
        <v>2012.0</v>
      </c>
      <c r="B1" s="68"/>
      <c r="C1" s="68"/>
      <c r="D1" s="272"/>
      <c r="E1" s="34"/>
      <c r="F1" s="271">
        <v>2013.0</v>
      </c>
      <c r="G1" s="68"/>
      <c r="H1" s="68"/>
      <c r="I1" s="68"/>
      <c r="J1" s="68"/>
      <c r="K1" s="68"/>
      <c r="L1" s="68"/>
      <c r="M1" s="272"/>
      <c r="O1" s="271">
        <v>2014.0</v>
      </c>
      <c r="P1" s="68"/>
      <c r="Q1" s="68"/>
      <c r="R1" s="68"/>
      <c r="S1" s="68"/>
      <c r="T1" s="272"/>
    </row>
    <row r="2" ht="14.25" customHeight="1">
      <c r="A2" s="32" t="s">
        <v>258</v>
      </c>
      <c r="B2" s="32" t="s">
        <v>259</v>
      </c>
      <c r="C2" s="32" t="s">
        <v>260</v>
      </c>
      <c r="D2" s="32" t="s">
        <v>261</v>
      </c>
      <c r="E2" s="34"/>
      <c r="F2" s="32" t="s">
        <v>258</v>
      </c>
      <c r="G2" s="32" t="s">
        <v>259</v>
      </c>
      <c r="H2" s="32" t="s">
        <v>90</v>
      </c>
      <c r="I2" s="32" t="s">
        <v>262</v>
      </c>
      <c r="J2" s="32" t="s">
        <v>2</v>
      </c>
      <c r="K2" s="32" t="s">
        <v>263</v>
      </c>
      <c r="L2" s="32" t="s">
        <v>260</v>
      </c>
      <c r="M2" s="32" t="s">
        <v>111</v>
      </c>
      <c r="O2" s="32" t="s">
        <v>258</v>
      </c>
      <c r="P2" s="32" t="s">
        <v>259</v>
      </c>
      <c r="Q2" s="32" t="s">
        <v>90</v>
      </c>
      <c r="R2" s="32" t="s">
        <v>262</v>
      </c>
      <c r="S2" s="32" t="s">
        <v>2</v>
      </c>
      <c r="T2" s="32" t="s">
        <v>111</v>
      </c>
    </row>
    <row r="3" ht="14.25" customHeight="1">
      <c r="A3" s="32" t="s">
        <v>264</v>
      </c>
      <c r="B3" s="34"/>
      <c r="C3" s="34"/>
      <c r="D3" s="34"/>
      <c r="E3" s="34"/>
      <c r="F3" s="32" t="s">
        <v>264</v>
      </c>
      <c r="G3" s="34">
        <v>3.0</v>
      </c>
      <c r="H3" s="34"/>
      <c r="I3" s="34"/>
      <c r="J3" s="34"/>
      <c r="K3" s="34">
        <v>1.0</v>
      </c>
      <c r="L3" s="34"/>
      <c r="M3" s="34"/>
      <c r="O3" s="32" t="s">
        <v>264</v>
      </c>
      <c r="P3" s="34">
        <v>1.0</v>
      </c>
      <c r="Q3" s="34">
        <v>2.0</v>
      </c>
      <c r="R3" s="34">
        <v>3.0</v>
      </c>
      <c r="S3" s="34"/>
      <c r="T3" s="34"/>
    </row>
    <row r="4" ht="14.25" customHeight="1">
      <c r="A4" s="32" t="s">
        <v>265</v>
      </c>
      <c r="B4" s="34"/>
      <c r="C4" s="34"/>
      <c r="D4" s="34"/>
      <c r="E4" s="34"/>
      <c r="F4" s="32" t="s">
        <v>265</v>
      </c>
      <c r="G4" s="34"/>
      <c r="H4" s="34"/>
      <c r="I4" s="34"/>
      <c r="J4" s="34"/>
      <c r="K4" s="34"/>
      <c r="L4" s="34"/>
      <c r="M4" s="34"/>
      <c r="O4" s="32" t="s">
        <v>265</v>
      </c>
      <c r="P4" s="34"/>
      <c r="Q4" s="34">
        <v>3.0</v>
      </c>
      <c r="R4" s="34">
        <v>4.0</v>
      </c>
      <c r="S4" s="34"/>
      <c r="T4" s="34"/>
    </row>
    <row r="5" ht="14.25" customHeight="1">
      <c r="A5" s="32" t="s">
        <v>266</v>
      </c>
      <c r="B5" s="34"/>
      <c r="C5" s="34"/>
      <c r="D5" s="34"/>
      <c r="E5" s="34"/>
      <c r="F5" s="32" t="s">
        <v>266</v>
      </c>
      <c r="G5" s="34">
        <v>2.0</v>
      </c>
      <c r="H5" s="34"/>
      <c r="I5" s="34">
        <v>1.0</v>
      </c>
      <c r="J5" s="34">
        <v>1.0</v>
      </c>
      <c r="K5" s="34"/>
      <c r="L5" s="34"/>
      <c r="M5" s="34"/>
      <c r="O5" s="32" t="s">
        <v>266</v>
      </c>
      <c r="P5" s="34"/>
      <c r="Q5" s="34">
        <v>20.0</v>
      </c>
      <c r="R5" s="34"/>
      <c r="S5" s="34"/>
      <c r="T5" s="34"/>
    </row>
    <row r="6" ht="14.25" customHeight="1">
      <c r="A6" s="32" t="s">
        <v>267</v>
      </c>
      <c r="B6" s="34"/>
      <c r="C6" s="34"/>
      <c r="D6" s="34"/>
      <c r="E6" s="34"/>
      <c r="F6" s="32" t="s">
        <v>267</v>
      </c>
      <c r="G6" s="34">
        <v>2.0</v>
      </c>
      <c r="H6" s="34">
        <v>1.0</v>
      </c>
      <c r="I6" s="34"/>
      <c r="J6" s="34"/>
      <c r="K6" s="34"/>
      <c r="L6" s="34"/>
      <c r="M6" s="34"/>
      <c r="O6" s="32" t="s">
        <v>267</v>
      </c>
      <c r="P6" s="34"/>
      <c r="Q6" s="34">
        <v>3.0</v>
      </c>
      <c r="R6" s="34">
        <v>1.0</v>
      </c>
      <c r="S6" s="34"/>
      <c r="T6" s="34"/>
    </row>
    <row r="7" ht="14.25" customHeight="1">
      <c r="A7" s="32" t="s">
        <v>268</v>
      </c>
      <c r="B7" s="34">
        <v>1.0</v>
      </c>
      <c r="C7" s="34">
        <v>1.0</v>
      </c>
      <c r="D7" s="34"/>
      <c r="E7" s="34"/>
      <c r="F7" s="32" t="s">
        <v>268</v>
      </c>
      <c r="G7" s="34">
        <v>5.0</v>
      </c>
      <c r="H7" s="34"/>
      <c r="I7" s="34"/>
      <c r="J7" s="34">
        <v>1.0</v>
      </c>
      <c r="K7" s="34"/>
      <c r="L7" s="34"/>
      <c r="M7" s="34"/>
      <c r="O7" s="32" t="s">
        <v>268</v>
      </c>
      <c r="P7" s="34"/>
      <c r="Q7" s="34">
        <v>8.0</v>
      </c>
      <c r="R7" s="34">
        <v>1.0</v>
      </c>
      <c r="S7" s="34"/>
      <c r="T7" s="34"/>
    </row>
    <row r="8" ht="14.25" customHeight="1">
      <c r="A8" s="32" t="s">
        <v>269</v>
      </c>
      <c r="B8" s="34"/>
      <c r="C8" s="34"/>
      <c r="D8" s="34"/>
      <c r="E8" s="34"/>
      <c r="F8" s="32" t="s">
        <v>269</v>
      </c>
      <c r="G8" s="34">
        <v>2.0</v>
      </c>
      <c r="H8" s="34"/>
      <c r="I8" s="34"/>
      <c r="J8" s="34"/>
      <c r="K8" s="34"/>
      <c r="L8" s="34"/>
      <c r="M8" s="34"/>
      <c r="O8" s="32" t="s">
        <v>269</v>
      </c>
      <c r="P8" s="34"/>
      <c r="Q8" s="34">
        <v>2.0</v>
      </c>
      <c r="R8" s="34">
        <v>2.0</v>
      </c>
      <c r="S8" s="34"/>
      <c r="T8" s="34">
        <v>1.0</v>
      </c>
    </row>
    <row r="9" ht="14.25" customHeight="1">
      <c r="A9" s="32" t="s">
        <v>270</v>
      </c>
      <c r="B9" s="34"/>
      <c r="C9" s="34"/>
      <c r="D9" s="34"/>
      <c r="E9" s="34"/>
      <c r="F9" s="32" t="s">
        <v>270</v>
      </c>
      <c r="G9" s="34">
        <v>3.0</v>
      </c>
      <c r="H9" s="34">
        <v>4.0</v>
      </c>
      <c r="I9" s="34">
        <v>1.0</v>
      </c>
      <c r="J9" s="34"/>
      <c r="K9" s="34"/>
      <c r="L9" s="34"/>
      <c r="M9" s="34"/>
      <c r="O9" s="32" t="s">
        <v>270</v>
      </c>
      <c r="P9" s="34"/>
      <c r="Q9" s="34">
        <v>10.0</v>
      </c>
      <c r="R9" s="34">
        <v>2.0</v>
      </c>
      <c r="S9" s="34"/>
      <c r="T9" s="34">
        <v>1.0</v>
      </c>
    </row>
    <row r="10" ht="14.25" customHeight="1">
      <c r="A10" s="32" t="s">
        <v>271</v>
      </c>
      <c r="B10" s="34"/>
      <c r="C10" s="34"/>
      <c r="D10" s="34"/>
      <c r="E10" s="34"/>
      <c r="F10" s="32" t="s">
        <v>271</v>
      </c>
      <c r="G10" s="34">
        <v>9.0</v>
      </c>
      <c r="H10" s="34">
        <v>11.0</v>
      </c>
      <c r="I10" s="34">
        <v>2.0</v>
      </c>
      <c r="J10" s="34"/>
      <c r="K10" s="34"/>
      <c r="L10" s="34"/>
      <c r="M10" s="34"/>
      <c r="O10" s="32" t="s">
        <v>271</v>
      </c>
      <c r="P10" s="34"/>
      <c r="Q10" s="34">
        <v>11.0</v>
      </c>
      <c r="R10" s="34">
        <v>6.0</v>
      </c>
      <c r="S10" s="34"/>
      <c r="T10" s="34"/>
    </row>
    <row r="11" ht="14.25" customHeight="1">
      <c r="A11" s="32" t="s">
        <v>272</v>
      </c>
      <c r="B11" s="34"/>
      <c r="C11" s="34"/>
      <c r="D11" s="34"/>
      <c r="E11" s="34"/>
      <c r="F11" s="32" t="s">
        <v>272</v>
      </c>
      <c r="G11" s="34">
        <v>4.0</v>
      </c>
      <c r="H11" s="34">
        <v>11.0</v>
      </c>
      <c r="I11" s="34">
        <v>1.0</v>
      </c>
      <c r="J11" s="34"/>
      <c r="K11" s="34"/>
      <c r="L11" s="34"/>
      <c r="M11" s="34">
        <v>1.0</v>
      </c>
      <c r="O11" s="32" t="s">
        <v>272</v>
      </c>
      <c r="P11" s="34"/>
      <c r="Q11" s="34">
        <v>28.0</v>
      </c>
      <c r="R11" s="34">
        <v>1.0</v>
      </c>
      <c r="S11" s="34"/>
      <c r="T11" s="34"/>
    </row>
    <row r="12" ht="14.25" customHeight="1">
      <c r="A12" s="32" t="s">
        <v>273</v>
      </c>
      <c r="B12" s="34">
        <v>7.0</v>
      </c>
      <c r="C12" s="34"/>
      <c r="D12" s="34"/>
      <c r="E12" s="34"/>
      <c r="F12" s="32" t="s">
        <v>273</v>
      </c>
      <c r="G12" s="34">
        <v>3.0</v>
      </c>
      <c r="H12" s="34">
        <v>8.0</v>
      </c>
      <c r="I12" s="34"/>
      <c r="J12" s="34"/>
      <c r="K12" s="34"/>
      <c r="L12" s="34"/>
      <c r="M12" s="34"/>
      <c r="O12" s="32" t="s">
        <v>273</v>
      </c>
      <c r="P12" s="34"/>
      <c r="Q12" s="34">
        <v>53.0</v>
      </c>
      <c r="R12" s="34">
        <v>1.0</v>
      </c>
      <c r="S12" s="34"/>
      <c r="T12" s="34">
        <v>2.0</v>
      </c>
    </row>
    <row r="13" ht="14.25" customHeight="1">
      <c r="A13" s="32" t="s">
        <v>274</v>
      </c>
      <c r="B13" s="34">
        <v>3.0</v>
      </c>
      <c r="C13" s="34">
        <v>1.0</v>
      </c>
      <c r="D13" s="34">
        <v>1.0</v>
      </c>
      <c r="E13" s="34"/>
      <c r="F13" s="32" t="s">
        <v>274</v>
      </c>
      <c r="G13" s="34">
        <v>2.0</v>
      </c>
      <c r="H13" s="34">
        <v>3.0</v>
      </c>
      <c r="I13" s="34"/>
      <c r="J13" s="34"/>
      <c r="K13" s="34"/>
      <c r="L13" s="34">
        <v>1.0</v>
      </c>
      <c r="M13" s="34">
        <v>1.0</v>
      </c>
      <c r="O13" s="32" t="s">
        <v>274</v>
      </c>
      <c r="P13" s="34"/>
      <c r="Q13" s="34">
        <v>53.0</v>
      </c>
      <c r="R13" s="34"/>
      <c r="S13" s="34"/>
      <c r="T13" s="34">
        <v>1.0</v>
      </c>
    </row>
    <row r="14" ht="14.25" customHeight="1">
      <c r="A14" s="32" t="s">
        <v>275</v>
      </c>
      <c r="B14" s="34">
        <v>2.0</v>
      </c>
      <c r="C14" s="34"/>
      <c r="D14" s="34"/>
      <c r="E14" s="34"/>
      <c r="F14" s="32" t="s">
        <v>275</v>
      </c>
      <c r="G14" s="34"/>
      <c r="H14" s="34">
        <v>1.0</v>
      </c>
      <c r="I14" s="34">
        <v>3.0</v>
      </c>
      <c r="J14" s="34">
        <v>1.0</v>
      </c>
      <c r="K14" s="34"/>
      <c r="L14" s="34"/>
      <c r="M14" s="34"/>
      <c r="O14" s="32" t="s">
        <v>275</v>
      </c>
      <c r="P14" s="34"/>
      <c r="Q14" s="34">
        <v>61.0</v>
      </c>
      <c r="R14" s="34">
        <v>3.0</v>
      </c>
      <c r="S14" s="34"/>
      <c r="T14" s="34"/>
    </row>
    <row r="15" ht="14.25" customHeight="1">
      <c r="A15" s="32" t="s">
        <v>199</v>
      </c>
      <c r="B15" s="32">
        <f t="shared" ref="B15:D15" si="1">SUM(B3:B14)</f>
        <v>13</v>
      </c>
      <c r="C15" s="32">
        <f t="shared" si="1"/>
        <v>2</v>
      </c>
      <c r="D15" s="32">
        <f t="shared" si="1"/>
        <v>1</v>
      </c>
      <c r="E15" s="34"/>
      <c r="F15" s="32" t="s">
        <v>199</v>
      </c>
      <c r="G15" s="32">
        <f t="shared" ref="G15:M15" si="2">SUM(G3:G14)</f>
        <v>35</v>
      </c>
      <c r="H15" s="32">
        <f t="shared" si="2"/>
        <v>39</v>
      </c>
      <c r="I15" s="32">
        <f t="shared" si="2"/>
        <v>8</v>
      </c>
      <c r="J15" s="32">
        <f t="shared" si="2"/>
        <v>3</v>
      </c>
      <c r="K15" s="32">
        <f t="shared" si="2"/>
        <v>1</v>
      </c>
      <c r="L15" s="32">
        <f t="shared" si="2"/>
        <v>1</v>
      </c>
      <c r="M15" s="32">
        <f t="shared" si="2"/>
        <v>2</v>
      </c>
      <c r="O15" s="32" t="s">
        <v>199</v>
      </c>
      <c r="P15" s="32">
        <f t="shared" ref="P15:T15" si="3">SUM(P3:P14)</f>
        <v>1</v>
      </c>
      <c r="Q15" s="32">
        <f t="shared" si="3"/>
        <v>254</v>
      </c>
      <c r="R15" s="32">
        <f t="shared" si="3"/>
        <v>24</v>
      </c>
      <c r="S15" s="32">
        <f t="shared" si="3"/>
        <v>0</v>
      </c>
      <c r="T15" s="32">
        <f t="shared" si="3"/>
        <v>5</v>
      </c>
    </row>
    <row r="16" ht="14.25" customHeight="1">
      <c r="A16" s="273" t="s">
        <v>276</v>
      </c>
      <c r="B16" s="271">
        <f>SUM(B15:D15)</f>
        <v>16</v>
      </c>
      <c r="C16" s="68"/>
      <c r="D16" s="272"/>
      <c r="E16" s="34"/>
      <c r="F16" s="273" t="s">
        <v>276</v>
      </c>
      <c r="G16" s="271">
        <f>SUM(G15:M15)</f>
        <v>89</v>
      </c>
      <c r="H16" s="68"/>
      <c r="I16" s="68"/>
      <c r="J16" s="68"/>
      <c r="K16" s="68"/>
      <c r="L16" s="68"/>
      <c r="M16" s="272"/>
      <c r="O16" s="273" t="s">
        <v>276</v>
      </c>
      <c r="P16" s="271">
        <f>SUM(P15:T15)</f>
        <v>284</v>
      </c>
      <c r="Q16" s="68"/>
      <c r="R16" s="68"/>
      <c r="S16" s="68"/>
      <c r="T16" s="272"/>
    </row>
    <row r="17" ht="14.25" customHeight="1">
      <c r="A17" s="34"/>
      <c r="B17" s="34"/>
      <c r="C17" s="34"/>
      <c r="D17" s="34"/>
      <c r="E17" s="34"/>
      <c r="F17" s="34"/>
      <c r="G17" s="34"/>
      <c r="H17" s="34"/>
      <c r="I17" s="34"/>
    </row>
    <row r="18" ht="14.25" customHeight="1">
      <c r="A18" s="271">
        <v>2015.0</v>
      </c>
      <c r="B18" s="68"/>
      <c r="C18" s="68"/>
      <c r="D18" s="68"/>
      <c r="E18" s="68"/>
      <c r="F18" s="68"/>
      <c r="G18" s="272"/>
      <c r="H18" s="34"/>
      <c r="I18" s="271">
        <v>2016.0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272"/>
    </row>
    <row r="19" ht="14.25" customHeight="1">
      <c r="A19" s="32" t="s">
        <v>258</v>
      </c>
      <c r="B19" s="32" t="s">
        <v>259</v>
      </c>
      <c r="C19" s="32" t="s">
        <v>90</v>
      </c>
      <c r="D19" s="32" t="s">
        <v>262</v>
      </c>
      <c r="E19" s="32" t="s">
        <v>277</v>
      </c>
      <c r="F19" s="32" t="s">
        <v>260</v>
      </c>
      <c r="G19" s="32" t="s">
        <v>278</v>
      </c>
      <c r="H19" s="34"/>
      <c r="I19" s="32" t="s">
        <v>258</v>
      </c>
      <c r="J19" s="32" t="s">
        <v>259</v>
      </c>
      <c r="K19" s="32" t="s">
        <v>90</v>
      </c>
      <c r="L19" s="32" t="s">
        <v>262</v>
      </c>
      <c r="M19" s="32" t="s">
        <v>2</v>
      </c>
      <c r="N19" s="32" t="s">
        <v>124</v>
      </c>
      <c r="O19" s="32" t="s">
        <v>279</v>
      </c>
      <c r="P19" s="32" t="s">
        <v>111</v>
      </c>
      <c r="Q19" s="32" t="s">
        <v>280</v>
      </c>
      <c r="R19" s="32" t="s">
        <v>11</v>
      </c>
      <c r="S19" s="32" t="s">
        <v>277</v>
      </c>
      <c r="T19" s="32" t="s">
        <v>5</v>
      </c>
      <c r="U19" s="32"/>
      <c r="V19" s="32"/>
      <c r="W19" s="32" t="s">
        <v>281</v>
      </c>
    </row>
    <row r="20" ht="14.25" customHeight="1">
      <c r="A20" s="32" t="s">
        <v>264</v>
      </c>
      <c r="B20" s="34">
        <v>7.0</v>
      </c>
      <c r="C20" s="34">
        <v>46.0</v>
      </c>
      <c r="D20" s="34">
        <v>1.0</v>
      </c>
      <c r="E20" s="34"/>
      <c r="F20" s="34"/>
      <c r="G20" s="34"/>
      <c r="H20" s="34"/>
      <c r="I20" s="32" t="s">
        <v>264</v>
      </c>
      <c r="J20" s="34">
        <v>40.0</v>
      </c>
      <c r="K20" s="34">
        <v>31.0</v>
      </c>
      <c r="L20" s="34">
        <v>5.0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ht="14.25" customHeight="1">
      <c r="A21" s="32" t="s">
        <v>265</v>
      </c>
      <c r="B21" s="34">
        <v>4.0</v>
      </c>
      <c r="C21" s="34">
        <v>45.0</v>
      </c>
      <c r="D21" s="34">
        <v>2.0</v>
      </c>
      <c r="E21" s="34"/>
      <c r="F21" s="34"/>
      <c r="G21" s="34"/>
      <c r="H21" s="34"/>
      <c r="I21" s="32" t="s">
        <v>265</v>
      </c>
      <c r="J21" s="34">
        <v>13.0</v>
      </c>
      <c r="K21" s="34">
        <v>56.0</v>
      </c>
      <c r="L21" s="34">
        <v>3.0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ht="14.25" customHeight="1">
      <c r="A22" s="32" t="s">
        <v>266</v>
      </c>
      <c r="B22" s="34">
        <v>31.0</v>
      </c>
      <c r="C22" s="34">
        <v>47.0</v>
      </c>
      <c r="D22" s="34">
        <v>3.0</v>
      </c>
      <c r="E22" s="34"/>
      <c r="F22" s="34"/>
      <c r="G22" s="34"/>
      <c r="H22" s="34"/>
      <c r="I22" s="32" t="s">
        <v>266</v>
      </c>
      <c r="J22" s="34">
        <v>56.0</v>
      </c>
      <c r="K22" s="34">
        <v>61.0</v>
      </c>
      <c r="L22" s="34">
        <v>2.0</v>
      </c>
      <c r="M22" s="34">
        <v>1.0</v>
      </c>
      <c r="N22" s="34"/>
      <c r="O22" s="34">
        <v>2.0</v>
      </c>
      <c r="P22" s="34"/>
      <c r="Q22" s="34"/>
      <c r="R22" s="34"/>
      <c r="S22" s="34"/>
      <c r="T22" s="34"/>
      <c r="U22" s="34"/>
      <c r="V22" s="34"/>
      <c r="W22" s="34"/>
    </row>
    <row r="23" ht="14.25" customHeight="1">
      <c r="A23" s="32" t="s">
        <v>267</v>
      </c>
      <c r="B23" s="34">
        <v>36.0</v>
      </c>
      <c r="C23" s="34">
        <v>27.0</v>
      </c>
      <c r="D23" s="34">
        <v>4.0</v>
      </c>
      <c r="E23" s="34"/>
      <c r="F23" s="34"/>
      <c r="G23" s="34"/>
      <c r="H23" s="34"/>
      <c r="I23" s="32" t="s">
        <v>267</v>
      </c>
      <c r="J23" s="34">
        <v>174.0</v>
      </c>
      <c r="K23" s="34">
        <v>36.0</v>
      </c>
      <c r="L23" s="34">
        <v>5.0</v>
      </c>
      <c r="M23" s="34">
        <v>8.0</v>
      </c>
      <c r="N23" s="34"/>
      <c r="O23" s="34"/>
      <c r="P23" s="34"/>
      <c r="Q23" s="34"/>
      <c r="R23" s="34">
        <v>6.0</v>
      </c>
      <c r="S23" s="34"/>
      <c r="T23" s="34"/>
      <c r="U23" s="34"/>
      <c r="V23" s="34"/>
      <c r="W23" s="34"/>
    </row>
    <row r="24" ht="14.25" customHeight="1">
      <c r="A24" s="32" t="s">
        <v>268</v>
      </c>
      <c r="B24" s="34">
        <v>14.0</v>
      </c>
      <c r="C24" s="34">
        <v>44.0</v>
      </c>
      <c r="D24" s="34">
        <v>1.0</v>
      </c>
      <c r="E24" s="34"/>
      <c r="F24" s="34"/>
      <c r="G24" s="34"/>
      <c r="H24" s="34"/>
      <c r="I24" s="32" t="s">
        <v>268</v>
      </c>
      <c r="J24" s="34">
        <v>82.0</v>
      </c>
      <c r="K24" s="34">
        <v>30.0</v>
      </c>
      <c r="L24" s="34">
        <v>4.0</v>
      </c>
      <c r="M24" s="34">
        <v>9.0</v>
      </c>
      <c r="N24" s="34"/>
      <c r="O24" s="34">
        <v>1.0</v>
      </c>
      <c r="P24" s="34"/>
      <c r="Q24" s="34"/>
      <c r="R24" s="34">
        <v>1.0</v>
      </c>
      <c r="S24" s="34"/>
      <c r="T24" s="34"/>
      <c r="U24" s="34"/>
      <c r="V24" s="34"/>
      <c r="W24" s="34"/>
    </row>
    <row r="25" ht="14.25" customHeight="1">
      <c r="A25" s="32" t="s">
        <v>269</v>
      </c>
      <c r="B25" s="34">
        <v>49.0</v>
      </c>
      <c r="C25" s="34">
        <v>52.0</v>
      </c>
      <c r="D25" s="34">
        <v>5.0</v>
      </c>
      <c r="E25" s="34"/>
      <c r="F25" s="34"/>
      <c r="G25" s="34"/>
      <c r="H25" s="34"/>
      <c r="I25" s="32" t="s">
        <v>269</v>
      </c>
      <c r="J25" s="34">
        <v>92.0</v>
      </c>
      <c r="K25" s="34">
        <v>30.0</v>
      </c>
      <c r="L25" s="34">
        <v>1.0</v>
      </c>
      <c r="M25" s="34">
        <v>11.0</v>
      </c>
      <c r="N25" s="34">
        <v>1.0</v>
      </c>
      <c r="O25" s="34">
        <v>2.0</v>
      </c>
      <c r="P25" s="34"/>
      <c r="Q25" s="34"/>
      <c r="R25" s="34">
        <v>48.0</v>
      </c>
      <c r="S25" s="34">
        <v>7.0</v>
      </c>
      <c r="T25" s="34"/>
      <c r="U25" s="34"/>
      <c r="V25" s="34"/>
      <c r="W25" s="34"/>
    </row>
    <row r="26" ht="14.25" customHeight="1">
      <c r="A26" s="32" t="s">
        <v>270</v>
      </c>
      <c r="B26" s="34">
        <v>20.0</v>
      </c>
      <c r="C26" s="34">
        <v>42.0</v>
      </c>
      <c r="D26" s="34">
        <v>1.0</v>
      </c>
      <c r="E26" s="34"/>
      <c r="F26" s="34"/>
      <c r="G26" s="34">
        <v>1.0</v>
      </c>
      <c r="H26" s="34"/>
      <c r="I26" s="32" t="s">
        <v>270</v>
      </c>
      <c r="J26" s="34">
        <v>76.0</v>
      </c>
      <c r="K26" s="34">
        <v>29.0</v>
      </c>
      <c r="L26" s="34" t="s">
        <v>239</v>
      </c>
      <c r="M26" s="34">
        <v>10.0</v>
      </c>
      <c r="N26" s="34">
        <v>9.0</v>
      </c>
      <c r="O26" s="34">
        <v>1.0</v>
      </c>
      <c r="P26" s="34"/>
      <c r="Q26" s="34"/>
      <c r="R26" s="34">
        <v>40.0</v>
      </c>
      <c r="S26" s="34"/>
      <c r="T26" s="34"/>
      <c r="U26" s="34"/>
      <c r="V26" s="34"/>
      <c r="W26" s="34"/>
    </row>
    <row r="27" ht="14.25" customHeight="1">
      <c r="A27" s="32" t="s">
        <v>271</v>
      </c>
      <c r="B27" s="34">
        <v>15.0</v>
      </c>
      <c r="C27" s="34">
        <v>22.0</v>
      </c>
      <c r="D27" s="34">
        <v>5.0</v>
      </c>
      <c r="E27" s="34"/>
      <c r="F27" s="34">
        <v>1.0</v>
      </c>
      <c r="G27" s="34"/>
      <c r="H27" s="34"/>
      <c r="I27" s="32" t="s">
        <v>271</v>
      </c>
      <c r="J27" s="34">
        <v>91.0</v>
      </c>
      <c r="K27" s="34">
        <v>40.0</v>
      </c>
      <c r="L27" s="34">
        <v>3.0</v>
      </c>
      <c r="M27" s="34">
        <v>8.0</v>
      </c>
      <c r="N27" s="34"/>
      <c r="O27" s="34">
        <v>2.0</v>
      </c>
      <c r="P27" s="34"/>
      <c r="Q27" s="34">
        <v>1.0</v>
      </c>
      <c r="R27" s="34">
        <v>36.0</v>
      </c>
      <c r="S27" s="34">
        <v>2.0</v>
      </c>
      <c r="T27" s="34">
        <v>1.0</v>
      </c>
      <c r="U27" s="34"/>
      <c r="V27" s="34"/>
      <c r="W27" s="34"/>
    </row>
    <row r="28" ht="14.25" customHeight="1">
      <c r="A28" s="32" t="s">
        <v>272</v>
      </c>
      <c r="B28" s="34">
        <v>14.0</v>
      </c>
      <c r="C28" s="34">
        <v>23.0</v>
      </c>
      <c r="D28" s="34">
        <v>3.0</v>
      </c>
      <c r="E28" s="34"/>
      <c r="F28" s="34"/>
      <c r="G28" s="34"/>
      <c r="H28" s="34"/>
      <c r="I28" s="32" t="s">
        <v>272</v>
      </c>
      <c r="J28" s="34">
        <v>14.0</v>
      </c>
      <c r="K28" s="34">
        <v>24.0</v>
      </c>
      <c r="L28" s="34">
        <v>3.0</v>
      </c>
      <c r="M28" s="34">
        <v>6.0</v>
      </c>
      <c r="N28" s="34"/>
      <c r="O28" s="34">
        <v>2.0</v>
      </c>
      <c r="P28" s="34"/>
      <c r="Q28" s="34"/>
      <c r="R28" s="34">
        <v>42.0</v>
      </c>
      <c r="S28" s="34"/>
      <c r="T28" s="34"/>
      <c r="U28" s="34"/>
      <c r="V28" s="34"/>
      <c r="W28" s="34"/>
    </row>
    <row r="29" ht="14.25" customHeight="1">
      <c r="A29" s="32" t="s">
        <v>273</v>
      </c>
      <c r="B29" s="34">
        <v>13.0</v>
      </c>
      <c r="C29" s="34">
        <v>34.0</v>
      </c>
      <c r="D29" s="34">
        <v>9.0</v>
      </c>
      <c r="E29" s="34"/>
      <c r="F29" s="34"/>
      <c r="G29" s="34"/>
      <c r="H29" s="34"/>
      <c r="I29" s="32" t="s">
        <v>273</v>
      </c>
      <c r="J29" s="34">
        <v>4.0</v>
      </c>
      <c r="K29" s="34">
        <v>42.0</v>
      </c>
      <c r="L29" s="34">
        <v>4.0</v>
      </c>
      <c r="M29" s="34">
        <v>6.0</v>
      </c>
      <c r="N29" s="34"/>
      <c r="O29" s="34">
        <v>2.0</v>
      </c>
      <c r="P29" s="34">
        <v>28.0</v>
      </c>
      <c r="Q29" s="34"/>
      <c r="R29" s="34">
        <v>30.0</v>
      </c>
      <c r="S29" s="34"/>
      <c r="T29" s="34"/>
      <c r="U29" s="34"/>
      <c r="V29" s="34"/>
      <c r="W29" s="34"/>
    </row>
    <row r="30" ht="14.25" customHeight="1">
      <c r="A30" s="32" t="s">
        <v>274</v>
      </c>
      <c r="B30" s="34">
        <v>13.0</v>
      </c>
      <c r="C30" s="34">
        <v>31.0</v>
      </c>
      <c r="D30" s="34">
        <v>1.0</v>
      </c>
      <c r="E30" s="34">
        <v>2.0</v>
      </c>
      <c r="F30" s="34"/>
      <c r="G30" s="34"/>
      <c r="H30" s="34"/>
      <c r="I30" s="32" t="s">
        <v>274</v>
      </c>
      <c r="J30" s="34">
        <v>3.0</v>
      </c>
      <c r="K30" s="34">
        <v>33.0</v>
      </c>
      <c r="L30" s="34">
        <v>2.0</v>
      </c>
      <c r="M30" s="34">
        <v>9.0</v>
      </c>
      <c r="N30" s="34"/>
      <c r="O30" s="34"/>
      <c r="P30" s="34">
        <v>25.0</v>
      </c>
      <c r="Q30" s="34"/>
      <c r="R30" s="34">
        <v>24.0</v>
      </c>
      <c r="S30" s="34"/>
      <c r="T30" s="34"/>
      <c r="U30" s="34"/>
      <c r="V30" s="34"/>
      <c r="W30" s="34">
        <v>1.0</v>
      </c>
    </row>
    <row r="31" ht="14.25" customHeight="1">
      <c r="A31" s="32" t="s">
        <v>275</v>
      </c>
      <c r="B31" s="34">
        <v>24.0</v>
      </c>
      <c r="C31" s="34">
        <v>45.0</v>
      </c>
      <c r="D31" s="34">
        <v>5.0</v>
      </c>
      <c r="E31" s="34">
        <v>7.0</v>
      </c>
      <c r="F31" s="34"/>
      <c r="G31" s="34"/>
      <c r="H31" s="34"/>
      <c r="I31" s="32" t="s">
        <v>275</v>
      </c>
      <c r="J31" s="34">
        <v>4.0</v>
      </c>
      <c r="K31" s="34">
        <v>34.0</v>
      </c>
      <c r="L31" s="34">
        <v>2.0</v>
      </c>
      <c r="M31" s="34">
        <v>3.0</v>
      </c>
      <c r="N31" s="34"/>
      <c r="O31" s="34"/>
      <c r="P31" s="34">
        <v>23.0</v>
      </c>
      <c r="Q31" s="34"/>
      <c r="R31" s="34">
        <v>13.0</v>
      </c>
      <c r="S31" s="34"/>
      <c r="T31" s="34"/>
      <c r="U31" s="34"/>
      <c r="V31" s="34"/>
      <c r="W31" s="34"/>
    </row>
    <row r="32" ht="14.25" customHeight="1">
      <c r="A32" s="32" t="s">
        <v>199</v>
      </c>
      <c r="B32" s="32">
        <f t="shared" ref="B32:G32" si="4">SUM(B20:B31)</f>
        <v>240</v>
      </c>
      <c r="C32" s="32">
        <f t="shared" si="4"/>
        <v>458</v>
      </c>
      <c r="D32" s="32">
        <f t="shared" si="4"/>
        <v>40</v>
      </c>
      <c r="E32" s="32">
        <f t="shared" si="4"/>
        <v>9</v>
      </c>
      <c r="F32" s="32">
        <f t="shared" si="4"/>
        <v>1</v>
      </c>
      <c r="G32" s="32">
        <f t="shared" si="4"/>
        <v>1</v>
      </c>
      <c r="H32" s="34"/>
      <c r="I32" s="32" t="s">
        <v>199</v>
      </c>
      <c r="J32" s="32">
        <f t="shared" ref="J32:T32" si="5">SUM(J20:J31)</f>
        <v>649</v>
      </c>
      <c r="K32" s="32">
        <f t="shared" si="5"/>
        <v>446</v>
      </c>
      <c r="L32" s="32">
        <f t="shared" si="5"/>
        <v>34</v>
      </c>
      <c r="M32" s="32">
        <f t="shared" si="5"/>
        <v>71</v>
      </c>
      <c r="N32" s="32">
        <f t="shared" si="5"/>
        <v>10</v>
      </c>
      <c r="O32" s="32">
        <f t="shared" si="5"/>
        <v>12</v>
      </c>
      <c r="P32" s="32">
        <f t="shared" si="5"/>
        <v>76</v>
      </c>
      <c r="Q32" s="32">
        <f t="shared" si="5"/>
        <v>1</v>
      </c>
      <c r="R32" s="32">
        <f t="shared" si="5"/>
        <v>240</v>
      </c>
      <c r="S32" s="32">
        <f t="shared" si="5"/>
        <v>9</v>
      </c>
      <c r="T32" s="32">
        <f t="shared" si="5"/>
        <v>1</v>
      </c>
      <c r="U32" s="32"/>
      <c r="V32" s="32"/>
      <c r="W32" s="32">
        <f>SUM(W20:W31)</f>
        <v>1</v>
      </c>
    </row>
    <row r="33" ht="14.25" customHeight="1">
      <c r="A33" s="273" t="s">
        <v>276</v>
      </c>
      <c r="B33" s="271">
        <f>SUM(B32:G32)</f>
        <v>749</v>
      </c>
      <c r="C33" s="68"/>
      <c r="D33" s="68"/>
      <c r="E33" s="68"/>
      <c r="F33" s="68"/>
      <c r="G33" s="272"/>
      <c r="H33" s="34"/>
      <c r="I33" s="273" t="s">
        <v>276</v>
      </c>
      <c r="J33" s="271">
        <f>SUM(J32:W32)</f>
        <v>1550</v>
      </c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272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</row>
    <row r="35" ht="14.25" customHeight="1">
      <c r="A35" s="271">
        <v>2017.0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272"/>
      <c r="N35" s="26"/>
      <c r="O35" s="26"/>
    </row>
    <row r="36" ht="14.25" customHeight="1">
      <c r="A36" s="32" t="s">
        <v>258</v>
      </c>
      <c r="B36" s="32" t="s">
        <v>259</v>
      </c>
      <c r="C36" s="32" t="s">
        <v>90</v>
      </c>
      <c r="D36" s="32" t="s">
        <v>262</v>
      </c>
      <c r="E36" s="32" t="s">
        <v>2</v>
      </c>
      <c r="F36" s="32" t="s">
        <v>124</v>
      </c>
      <c r="G36" s="32" t="s">
        <v>111</v>
      </c>
      <c r="H36" s="32" t="s">
        <v>279</v>
      </c>
      <c r="I36" s="32" t="s">
        <v>11</v>
      </c>
      <c r="J36" s="32" t="s">
        <v>281</v>
      </c>
      <c r="K36" s="32" t="s">
        <v>282</v>
      </c>
      <c r="L36" s="32" t="s">
        <v>283</v>
      </c>
      <c r="M36" s="32" t="s">
        <v>5</v>
      </c>
      <c r="O36" s="39"/>
    </row>
    <row r="37" ht="14.25" customHeight="1">
      <c r="A37" s="32" t="s">
        <v>264</v>
      </c>
      <c r="B37" s="34">
        <v>1.0</v>
      </c>
      <c r="C37" s="34">
        <v>35.0</v>
      </c>
      <c r="D37" s="34">
        <v>2.0</v>
      </c>
      <c r="E37" s="34">
        <v>4.0</v>
      </c>
      <c r="F37" s="34"/>
      <c r="G37" s="34">
        <v>45.0</v>
      </c>
      <c r="H37" s="34">
        <v>1.0</v>
      </c>
      <c r="I37" s="34">
        <v>13.0</v>
      </c>
      <c r="J37" s="34"/>
      <c r="K37" s="34"/>
      <c r="L37" s="34"/>
      <c r="M37" s="34"/>
      <c r="O37" s="34"/>
    </row>
    <row r="38" ht="14.25" customHeight="1">
      <c r="A38" s="32" t="s">
        <v>265</v>
      </c>
      <c r="B38" s="34"/>
      <c r="C38" s="34">
        <v>27.0</v>
      </c>
      <c r="D38" s="34">
        <v>5.0</v>
      </c>
      <c r="E38" s="34">
        <v>1.0</v>
      </c>
      <c r="F38" s="34"/>
      <c r="G38" s="34">
        <v>33.0</v>
      </c>
      <c r="H38" s="34"/>
      <c r="I38" s="34">
        <v>4.0</v>
      </c>
      <c r="J38" s="34"/>
      <c r="K38" s="34"/>
      <c r="L38" s="34"/>
      <c r="M38" s="34"/>
      <c r="O38" s="34"/>
    </row>
    <row r="39" ht="14.25" customHeight="1">
      <c r="A39" s="32" t="s">
        <v>266</v>
      </c>
      <c r="B39" s="34"/>
      <c r="C39" s="34">
        <v>32.0</v>
      </c>
      <c r="D39" s="34">
        <v>4.0</v>
      </c>
      <c r="E39" s="34">
        <v>3.0</v>
      </c>
      <c r="F39" s="34">
        <v>1.0</v>
      </c>
      <c r="G39" s="34">
        <v>21.0</v>
      </c>
      <c r="H39" s="34">
        <v>1.0</v>
      </c>
      <c r="I39" s="34">
        <v>23.0</v>
      </c>
      <c r="J39" s="34"/>
      <c r="K39" s="34"/>
      <c r="L39" s="34"/>
      <c r="M39" s="34">
        <v>11.0</v>
      </c>
      <c r="O39" s="34"/>
    </row>
    <row r="40" ht="14.25" customHeight="1">
      <c r="A40" s="32" t="s">
        <v>267</v>
      </c>
      <c r="B40" s="34">
        <v>1.0</v>
      </c>
      <c r="C40" s="34">
        <v>25.0</v>
      </c>
      <c r="D40" s="34">
        <v>6.0</v>
      </c>
      <c r="E40" s="34">
        <v>0.0</v>
      </c>
      <c r="F40" s="34"/>
      <c r="G40" s="34">
        <v>3.0</v>
      </c>
      <c r="H40" s="34">
        <v>1.0</v>
      </c>
      <c r="I40" s="34">
        <v>19.0</v>
      </c>
      <c r="J40" s="34"/>
      <c r="K40" s="34"/>
      <c r="L40" s="34"/>
      <c r="M40" s="34">
        <v>3.0</v>
      </c>
      <c r="O40" s="34"/>
    </row>
    <row r="41" ht="14.25" customHeight="1">
      <c r="A41" s="32" t="s">
        <v>268</v>
      </c>
      <c r="B41" s="34">
        <v>1.0</v>
      </c>
      <c r="C41" s="34">
        <v>48.0</v>
      </c>
      <c r="D41" s="34">
        <v>5.0</v>
      </c>
      <c r="E41" s="34">
        <v>3.0</v>
      </c>
      <c r="F41" s="34"/>
      <c r="G41" s="34">
        <v>21.0</v>
      </c>
      <c r="H41" s="34"/>
      <c r="I41" s="34">
        <v>18.0</v>
      </c>
      <c r="J41" s="34"/>
      <c r="K41" s="34">
        <v>1.0</v>
      </c>
      <c r="L41" s="34">
        <v>1.0</v>
      </c>
      <c r="M41" s="34">
        <v>4.0</v>
      </c>
      <c r="O41" s="34"/>
    </row>
    <row r="42" ht="14.25" customHeight="1">
      <c r="A42" s="32" t="s">
        <v>269</v>
      </c>
      <c r="B42" s="34">
        <v>6.0</v>
      </c>
      <c r="C42" s="34">
        <v>43.0</v>
      </c>
      <c r="D42" s="34">
        <v>4.0</v>
      </c>
      <c r="E42" s="34">
        <v>6.0</v>
      </c>
      <c r="F42" s="34"/>
      <c r="G42" s="34">
        <v>39.0</v>
      </c>
      <c r="H42" s="34"/>
      <c r="I42" s="34">
        <v>11.0</v>
      </c>
      <c r="J42" s="34"/>
      <c r="K42" s="34"/>
      <c r="L42" s="34"/>
      <c r="M42" s="34"/>
      <c r="O42" s="34"/>
    </row>
    <row r="43" ht="14.25" customHeight="1">
      <c r="A43" s="32" t="s">
        <v>270</v>
      </c>
      <c r="B43" s="34"/>
      <c r="C43" s="34">
        <v>35.0</v>
      </c>
      <c r="D43" s="34">
        <v>1.0</v>
      </c>
      <c r="E43" s="34">
        <v>2.0</v>
      </c>
      <c r="F43" s="34"/>
      <c r="G43" s="34">
        <v>23.0</v>
      </c>
      <c r="H43" s="34"/>
      <c r="I43" s="34">
        <v>13.0</v>
      </c>
      <c r="J43" s="34"/>
      <c r="K43" s="34"/>
      <c r="L43" s="34">
        <v>1.0</v>
      </c>
      <c r="M43" s="34">
        <v>2.0</v>
      </c>
      <c r="O43" s="34"/>
    </row>
    <row r="44" ht="14.25" customHeight="1">
      <c r="A44" s="32" t="s">
        <v>271</v>
      </c>
      <c r="B44" s="34">
        <v>4.0</v>
      </c>
      <c r="C44" s="34">
        <v>52.0</v>
      </c>
      <c r="D44" s="34"/>
      <c r="E44" s="34">
        <v>3.0</v>
      </c>
      <c r="F44" s="34"/>
      <c r="G44" s="34">
        <v>13.0</v>
      </c>
      <c r="H44" s="34"/>
      <c r="I44" s="34">
        <v>10.0</v>
      </c>
      <c r="J44" s="34"/>
      <c r="K44" s="34"/>
      <c r="L44" s="34">
        <v>1.0</v>
      </c>
      <c r="M44" s="34">
        <v>3.0</v>
      </c>
      <c r="O44" s="34"/>
    </row>
    <row r="45" ht="14.25" customHeight="1">
      <c r="A45" s="32" t="s">
        <v>272</v>
      </c>
      <c r="B45" s="34">
        <v>3.0</v>
      </c>
      <c r="C45" s="34">
        <v>46.0</v>
      </c>
      <c r="D45" s="34"/>
      <c r="E45" s="34">
        <v>1.0</v>
      </c>
      <c r="F45" s="34"/>
      <c r="G45" s="34">
        <v>6.0</v>
      </c>
      <c r="H45" s="34"/>
      <c r="I45" s="34">
        <v>7.0</v>
      </c>
      <c r="J45" s="34"/>
      <c r="K45" s="34"/>
      <c r="L45" s="34"/>
      <c r="M45" s="34">
        <v>4.0</v>
      </c>
      <c r="O45" s="34"/>
    </row>
    <row r="46" ht="14.25" customHeight="1">
      <c r="A46" s="32" t="s">
        <v>273</v>
      </c>
      <c r="B46" s="34">
        <v>3.0</v>
      </c>
      <c r="C46" s="34">
        <v>52.0</v>
      </c>
      <c r="D46" s="34">
        <v>3.0</v>
      </c>
      <c r="E46" s="34">
        <v>1.0</v>
      </c>
      <c r="F46" s="34"/>
      <c r="G46" s="34">
        <v>2.0</v>
      </c>
      <c r="H46" s="34"/>
      <c r="I46" s="34">
        <v>16.0</v>
      </c>
      <c r="J46" s="34">
        <v>1.0</v>
      </c>
      <c r="K46" s="34"/>
      <c r="L46" s="34"/>
      <c r="M46" s="34">
        <v>1.0</v>
      </c>
      <c r="O46" s="34"/>
    </row>
    <row r="47" ht="14.25" customHeight="1">
      <c r="A47" s="32" t="s">
        <v>274</v>
      </c>
      <c r="B47" s="34">
        <v>2.0</v>
      </c>
      <c r="C47" s="34">
        <v>56.0</v>
      </c>
      <c r="D47" s="34"/>
      <c r="E47" s="34">
        <v>4.0</v>
      </c>
      <c r="F47" s="34"/>
      <c r="G47" s="34">
        <v>0.0</v>
      </c>
      <c r="H47" s="34"/>
      <c r="I47" s="34">
        <v>4.0</v>
      </c>
      <c r="J47" s="34">
        <v>1.0</v>
      </c>
      <c r="K47" s="34"/>
      <c r="L47" s="34"/>
      <c r="M47" s="34">
        <v>1.0</v>
      </c>
      <c r="O47" s="34"/>
    </row>
    <row r="48" ht="14.25" customHeight="1">
      <c r="A48" s="32" t="s">
        <v>275</v>
      </c>
      <c r="B48" s="34">
        <v>1.0</v>
      </c>
      <c r="C48" s="34">
        <v>42.0</v>
      </c>
      <c r="D48" s="34">
        <v>2.0</v>
      </c>
      <c r="E48" s="34">
        <v>8.0</v>
      </c>
      <c r="F48" s="34"/>
      <c r="G48" s="34">
        <v>1.0</v>
      </c>
      <c r="H48" s="34"/>
      <c r="I48" s="34">
        <v>11.0</v>
      </c>
      <c r="J48" s="34"/>
      <c r="K48" s="34"/>
      <c r="L48" s="34"/>
      <c r="M48" s="34">
        <v>3.0</v>
      </c>
      <c r="O48" s="34"/>
    </row>
    <row r="49" ht="14.25" customHeight="1">
      <c r="A49" s="32" t="s">
        <v>199</v>
      </c>
      <c r="B49" s="32">
        <f t="shared" ref="B49:M49" si="6">SUM(B37:B48)</f>
        <v>22</v>
      </c>
      <c r="C49" s="32">
        <f t="shared" si="6"/>
        <v>493</v>
      </c>
      <c r="D49" s="32">
        <f t="shared" si="6"/>
        <v>32</v>
      </c>
      <c r="E49" s="32">
        <f t="shared" si="6"/>
        <v>36</v>
      </c>
      <c r="F49" s="32">
        <f t="shared" si="6"/>
        <v>1</v>
      </c>
      <c r="G49" s="32">
        <f t="shared" si="6"/>
        <v>207</v>
      </c>
      <c r="H49" s="32">
        <f t="shared" si="6"/>
        <v>3</v>
      </c>
      <c r="I49" s="32">
        <f t="shared" si="6"/>
        <v>149</v>
      </c>
      <c r="J49" s="32">
        <f t="shared" si="6"/>
        <v>2</v>
      </c>
      <c r="K49" s="32">
        <f t="shared" si="6"/>
        <v>1</v>
      </c>
      <c r="L49" s="32">
        <f t="shared" si="6"/>
        <v>3</v>
      </c>
      <c r="M49" s="32">
        <f t="shared" si="6"/>
        <v>32</v>
      </c>
      <c r="O49" s="39"/>
    </row>
    <row r="50" ht="14.25" customHeight="1">
      <c r="A50" s="273" t="s">
        <v>276</v>
      </c>
      <c r="B50" s="271">
        <f>SUM(B49:M49)</f>
        <v>981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272"/>
      <c r="N50" s="26"/>
      <c r="O50" s="26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</row>
    <row r="52" ht="14.25" customHeight="1">
      <c r="A52" s="274">
        <v>2018.0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272"/>
      <c r="M52" s="26"/>
    </row>
    <row r="53" ht="14.25" customHeight="1">
      <c r="A53" s="32" t="s">
        <v>258</v>
      </c>
      <c r="B53" s="32" t="s">
        <v>259</v>
      </c>
      <c r="C53" s="32" t="s">
        <v>90</v>
      </c>
      <c r="D53" s="32" t="s">
        <v>262</v>
      </c>
      <c r="E53" s="32" t="s">
        <v>2</v>
      </c>
      <c r="F53" s="32" t="s">
        <v>111</v>
      </c>
      <c r="G53" s="32" t="s">
        <v>11</v>
      </c>
      <c r="H53" s="32" t="s">
        <v>5</v>
      </c>
      <c r="I53" s="32" t="s">
        <v>74</v>
      </c>
      <c r="J53" s="32" t="s">
        <v>83</v>
      </c>
      <c r="K53" s="32" t="s">
        <v>281</v>
      </c>
    </row>
    <row r="54" ht="14.25" customHeight="1">
      <c r="A54" s="32" t="s">
        <v>264</v>
      </c>
      <c r="B54" s="275">
        <f>'Janeiro 2018'!G22</f>
        <v>0</v>
      </c>
      <c r="C54" s="275">
        <f>'Janeiro 2018'!D22</f>
        <v>45</v>
      </c>
      <c r="D54" s="275">
        <f>'Janeiro 2018'!J22</f>
        <v>4</v>
      </c>
      <c r="E54" s="275">
        <f>'Janeiro 2018'!B22</f>
        <v>6</v>
      </c>
      <c r="F54" s="275">
        <f>'Janeiro 2018'!F22</f>
        <v>2</v>
      </c>
      <c r="G54" s="275">
        <f>'Janeiro 2018'!K22</f>
        <v>2</v>
      </c>
      <c r="H54" s="275">
        <f>'Janeiro 2018'!E22</f>
        <v>1</v>
      </c>
      <c r="I54" s="275">
        <v>0.0</v>
      </c>
      <c r="J54" s="275">
        <v>0.0</v>
      </c>
      <c r="K54" s="34">
        <v>0.0</v>
      </c>
      <c r="L54" s="34"/>
      <c r="M54" s="276"/>
    </row>
    <row r="55" ht="14.25" customHeight="1">
      <c r="A55" s="32" t="s">
        <v>265</v>
      </c>
      <c r="B55" s="275">
        <f>'Fevereiro 2018'!G20</f>
        <v>0</v>
      </c>
      <c r="C55" s="275">
        <f>'Fevereiro 2018'!D20</f>
        <v>42</v>
      </c>
      <c r="D55" s="275">
        <f>'Fevereiro 2018'!J20</f>
        <v>0</v>
      </c>
      <c r="E55" s="275">
        <f>'Fevereiro 2018'!B20</f>
        <v>6</v>
      </c>
      <c r="F55" s="275">
        <f>'Fevereiro 2018'!F20</f>
        <v>7</v>
      </c>
      <c r="G55" s="275">
        <f>'Fevereiro 2018'!K20</f>
        <v>1</v>
      </c>
      <c r="H55" s="275">
        <f>'Fevereiro 2018'!E20</f>
        <v>2</v>
      </c>
      <c r="I55" s="275">
        <v>0.0</v>
      </c>
      <c r="J55" s="275">
        <v>0.0</v>
      </c>
      <c r="K55" s="34">
        <v>1.0</v>
      </c>
      <c r="L55" s="34"/>
      <c r="M55" s="276"/>
    </row>
    <row r="56" ht="14.25" customHeight="1">
      <c r="A56" s="32" t="s">
        <v>266</v>
      </c>
      <c r="B56" s="275">
        <f>'Março 2018'!G20</f>
        <v>1</v>
      </c>
      <c r="C56" s="275">
        <f>'Março 2018'!D20</f>
        <v>65</v>
      </c>
      <c r="D56" s="275">
        <f>'Março 2018'!J20</f>
        <v>0</v>
      </c>
      <c r="E56" s="275">
        <f>'Março 2018'!B20</f>
        <v>17</v>
      </c>
      <c r="F56" s="275">
        <f>'Março 2018'!F20</f>
        <v>0</v>
      </c>
      <c r="G56" s="275">
        <f>'Março 2018'!K20</f>
        <v>4</v>
      </c>
      <c r="H56" s="275">
        <f>'Março 2018'!E20</f>
        <v>1</v>
      </c>
      <c r="I56" s="275">
        <v>0.0</v>
      </c>
      <c r="J56" s="275">
        <v>0.0</v>
      </c>
      <c r="K56" s="34">
        <v>0.0</v>
      </c>
      <c r="L56" s="34"/>
      <c r="M56" s="276"/>
    </row>
    <row r="57" ht="14.25" customHeight="1">
      <c r="A57" s="32" t="s">
        <v>267</v>
      </c>
      <c r="B57" s="275">
        <f>'Abril 2018'!G15</f>
        <v>0</v>
      </c>
      <c r="C57" s="275">
        <f>'Abril 2018'!D15</f>
        <v>64</v>
      </c>
      <c r="D57" s="275">
        <f>'Abril 2018'!J15</f>
        <v>4</v>
      </c>
      <c r="E57" s="275">
        <f>'Abril 2018'!B15</f>
        <v>13</v>
      </c>
      <c r="F57" s="275">
        <f>'Abril 2018'!F15</f>
        <v>0</v>
      </c>
      <c r="G57" s="275">
        <f>'Abril 2018'!K15</f>
        <v>1</v>
      </c>
      <c r="H57" s="275">
        <f>'Abril 2018'!E15</f>
        <v>2</v>
      </c>
      <c r="I57" s="275">
        <v>1.0</v>
      </c>
      <c r="J57" s="275">
        <v>0.0</v>
      </c>
      <c r="K57" s="34">
        <v>0.0</v>
      </c>
      <c r="L57" s="34"/>
      <c r="M57" s="276"/>
    </row>
    <row r="58" ht="14.25" customHeight="1">
      <c r="A58" s="32" t="s">
        <v>268</v>
      </c>
      <c r="B58" s="34">
        <v>0.0</v>
      </c>
      <c r="C58" s="275">
        <f>'Maio 2018'!B15</f>
        <v>76</v>
      </c>
      <c r="D58" s="34">
        <v>0.0</v>
      </c>
      <c r="E58" s="275">
        <f>'Maio 2018'!C15</f>
        <v>14</v>
      </c>
      <c r="F58" s="34">
        <v>0.0</v>
      </c>
      <c r="G58" s="275">
        <v>2.0</v>
      </c>
      <c r="H58" s="275">
        <v>4.0</v>
      </c>
      <c r="I58" s="34">
        <v>0.0</v>
      </c>
      <c r="J58" s="275">
        <v>1.0</v>
      </c>
      <c r="K58" s="34">
        <v>0.0</v>
      </c>
      <c r="L58" s="34"/>
      <c r="M58" s="276"/>
    </row>
    <row r="59" ht="14.25" customHeight="1">
      <c r="A59" s="32" t="s">
        <v>269</v>
      </c>
      <c r="B59" s="34">
        <v>1.0</v>
      </c>
      <c r="C59" s="275">
        <f>'Junho 2018'!B17</f>
        <v>66</v>
      </c>
      <c r="D59" s="34">
        <v>0.0</v>
      </c>
      <c r="E59" s="275">
        <f>'Junho 2018'!C17</f>
        <v>12</v>
      </c>
      <c r="F59" s="34">
        <v>0.0</v>
      </c>
      <c r="G59" s="34">
        <v>0.0</v>
      </c>
      <c r="H59" s="34">
        <v>3.0</v>
      </c>
      <c r="I59" s="34">
        <v>0.0</v>
      </c>
      <c r="J59" s="34">
        <v>0.0</v>
      </c>
      <c r="K59" s="34">
        <v>0.0</v>
      </c>
      <c r="L59" s="34"/>
      <c r="M59" s="276"/>
    </row>
    <row r="60" ht="14.25" customHeight="1">
      <c r="A60" s="32" t="s">
        <v>270</v>
      </c>
      <c r="B60" s="34">
        <v>1.0</v>
      </c>
      <c r="C60" s="275">
        <f>'Julho 2018'!B16</f>
        <v>93</v>
      </c>
      <c r="D60" s="34">
        <v>0.0</v>
      </c>
      <c r="E60" s="275">
        <f>'Julho 2018'!C16</f>
        <v>15</v>
      </c>
      <c r="F60" s="34">
        <v>0.0</v>
      </c>
      <c r="G60" s="34">
        <v>4.0</v>
      </c>
      <c r="H60" s="34">
        <v>3.0</v>
      </c>
      <c r="I60" s="34">
        <v>0.0</v>
      </c>
      <c r="J60" s="34">
        <v>0.0</v>
      </c>
      <c r="K60" s="34">
        <v>1.0</v>
      </c>
      <c r="L60" s="34"/>
      <c r="M60" s="276"/>
    </row>
    <row r="61" ht="14.25" customHeight="1">
      <c r="A61" s="32" t="s">
        <v>271</v>
      </c>
      <c r="B61" s="34">
        <v>0.0</v>
      </c>
      <c r="C61" s="275">
        <f>'Agosto 2018'!B15</f>
        <v>111</v>
      </c>
      <c r="D61" s="34">
        <v>0.0</v>
      </c>
      <c r="E61" s="275">
        <f>'Agosto 2018'!C15</f>
        <v>16</v>
      </c>
      <c r="F61" s="34">
        <v>0.0</v>
      </c>
      <c r="G61" s="34">
        <v>3.0</v>
      </c>
      <c r="H61" s="34">
        <v>0.0</v>
      </c>
      <c r="I61" s="34">
        <v>0.0</v>
      </c>
      <c r="J61" s="34">
        <v>0.0</v>
      </c>
      <c r="K61" s="34">
        <v>1.0</v>
      </c>
      <c r="L61" s="34"/>
      <c r="M61" s="276"/>
    </row>
    <row r="62" ht="14.25" customHeight="1">
      <c r="A62" s="32" t="s">
        <v>272</v>
      </c>
      <c r="B62" s="34">
        <v>0.0</v>
      </c>
      <c r="C62" s="275">
        <f>'Setembro 2018'!B15</f>
        <v>71</v>
      </c>
      <c r="D62" s="34">
        <v>0.0</v>
      </c>
      <c r="E62" s="275">
        <f>'Setembro 2018'!C15</f>
        <v>17</v>
      </c>
      <c r="F62" s="34">
        <v>0.0</v>
      </c>
      <c r="G62" s="34">
        <v>1.0</v>
      </c>
      <c r="H62" s="34">
        <v>0.0</v>
      </c>
      <c r="I62" s="34">
        <v>0.0</v>
      </c>
      <c r="J62" s="34">
        <v>0.0</v>
      </c>
      <c r="K62" s="34">
        <v>0.0</v>
      </c>
      <c r="L62" s="34"/>
      <c r="M62" s="276"/>
    </row>
    <row r="63" ht="14.25" customHeight="1">
      <c r="A63" s="32" t="s">
        <v>273</v>
      </c>
      <c r="B63" s="34">
        <v>3.0</v>
      </c>
      <c r="C63" s="275">
        <f>'Outubro 2018'!B14</f>
        <v>81</v>
      </c>
      <c r="D63" s="34">
        <v>0.0</v>
      </c>
      <c r="E63" s="275">
        <f>'Outubro 2018'!C14</f>
        <v>34</v>
      </c>
      <c r="F63" s="34">
        <v>0.0</v>
      </c>
      <c r="G63" s="34">
        <v>7.0</v>
      </c>
      <c r="H63" s="34">
        <v>1.0</v>
      </c>
      <c r="I63" s="34">
        <v>0.0</v>
      </c>
      <c r="J63" s="34">
        <v>0.0</v>
      </c>
      <c r="K63" s="34">
        <v>0.0</v>
      </c>
      <c r="L63" s="34"/>
      <c r="M63" s="276"/>
    </row>
    <row r="64" ht="14.25" customHeight="1">
      <c r="A64" s="32" t="s">
        <v>274</v>
      </c>
      <c r="B64" s="34">
        <v>0.0</v>
      </c>
      <c r="C64" s="275">
        <f>'Novembro 2018'!B14</f>
        <v>93</v>
      </c>
      <c r="D64" s="34">
        <v>0.0</v>
      </c>
      <c r="E64" s="275">
        <f>'Novembro 2018'!C14</f>
        <v>27</v>
      </c>
      <c r="F64" s="34">
        <v>0.0</v>
      </c>
      <c r="G64" s="34">
        <v>2.0</v>
      </c>
      <c r="H64" s="34">
        <v>7.0</v>
      </c>
      <c r="I64" s="34">
        <v>0.0</v>
      </c>
      <c r="J64" s="34">
        <v>0.0</v>
      </c>
      <c r="K64" s="34">
        <v>1.0</v>
      </c>
      <c r="L64" s="34"/>
      <c r="M64" s="276"/>
    </row>
    <row r="65" ht="14.25" customHeight="1">
      <c r="A65" s="32" t="s">
        <v>275</v>
      </c>
      <c r="B65" s="34">
        <v>0.0</v>
      </c>
      <c r="C65" s="275">
        <f>'Dezembro 2018'!B14</f>
        <v>94</v>
      </c>
      <c r="D65" s="34">
        <v>0.0</v>
      </c>
      <c r="E65" s="275">
        <f>'Dezembro 2018'!C14</f>
        <v>19</v>
      </c>
      <c r="F65" s="34">
        <v>0.0</v>
      </c>
      <c r="G65" s="34">
        <v>0.0</v>
      </c>
      <c r="H65" s="34">
        <v>7.0</v>
      </c>
      <c r="I65" s="34">
        <v>0.0</v>
      </c>
      <c r="J65" s="34">
        <v>0.0</v>
      </c>
      <c r="K65" s="34">
        <v>0.0</v>
      </c>
      <c r="L65" s="34"/>
      <c r="M65" s="276"/>
    </row>
    <row r="66" ht="14.25" customHeight="1">
      <c r="A66" s="32" t="s">
        <v>199</v>
      </c>
      <c r="B66" s="277">
        <f t="shared" ref="B66:K66" si="7">SUM(B54:B65)</f>
        <v>6</v>
      </c>
      <c r="C66" s="277">
        <f t="shared" si="7"/>
        <v>901</v>
      </c>
      <c r="D66" s="277">
        <f t="shared" si="7"/>
        <v>8</v>
      </c>
      <c r="E66" s="277">
        <f t="shared" si="7"/>
        <v>196</v>
      </c>
      <c r="F66" s="277">
        <f t="shared" si="7"/>
        <v>9</v>
      </c>
      <c r="G66" s="277">
        <f t="shared" si="7"/>
        <v>27</v>
      </c>
      <c r="H66" s="277">
        <f t="shared" si="7"/>
        <v>31</v>
      </c>
      <c r="I66" s="277">
        <f t="shared" si="7"/>
        <v>1</v>
      </c>
      <c r="J66" s="277">
        <f t="shared" si="7"/>
        <v>1</v>
      </c>
      <c r="K66" s="32">
        <f t="shared" si="7"/>
        <v>4</v>
      </c>
      <c r="L66" s="39"/>
      <c r="M66" s="276"/>
    </row>
    <row r="67" ht="14.25" customHeight="1">
      <c r="A67" s="273" t="s">
        <v>276</v>
      </c>
      <c r="B67" s="278">
        <f>SUM(B66:K66)</f>
        <v>1184</v>
      </c>
      <c r="C67" s="68"/>
      <c r="D67" s="68"/>
      <c r="E67" s="68"/>
      <c r="F67" s="68"/>
      <c r="G67" s="68"/>
      <c r="H67" s="68"/>
      <c r="I67" s="68"/>
      <c r="J67" s="68"/>
      <c r="K67" s="68"/>
      <c r="L67" s="272"/>
      <c r="M67" s="26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</row>
    <row r="69" ht="14.25" customHeight="1">
      <c r="A69" s="274">
        <v>2019.0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272"/>
      <c r="N69" s="274">
        <v>2020.0</v>
      </c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272"/>
    </row>
    <row r="70" ht="14.25" customHeight="1">
      <c r="A70" s="32" t="s">
        <v>258</v>
      </c>
      <c r="B70" s="32" t="s">
        <v>90</v>
      </c>
      <c r="C70" s="32" t="s">
        <v>2</v>
      </c>
      <c r="D70" s="32" t="s">
        <v>5</v>
      </c>
      <c r="E70" s="32" t="s">
        <v>7</v>
      </c>
      <c r="F70" s="32" t="s">
        <v>11</v>
      </c>
      <c r="G70" s="32" t="s">
        <v>9</v>
      </c>
      <c r="H70" s="32" t="s">
        <v>74</v>
      </c>
      <c r="I70" s="32" t="s">
        <v>83</v>
      </c>
      <c r="J70" s="32" t="s">
        <v>179</v>
      </c>
      <c r="K70" s="32" t="s">
        <v>8</v>
      </c>
      <c r="L70" s="32" t="s">
        <v>98</v>
      </c>
      <c r="N70" s="32" t="s">
        <v>258</v>
      </c>
      <c r="O70" s="32" t="s">
        <v>90</v>
      </c>
      <c r="P70" s="32" t="s">
        <v>2</v>
      </c>
      <c r="Q70" s="32" t="s">
        <v>5</v>
      </c>
      <c r="R70" s="32" t="s">
        <v>7</v>
      </c>
      <c r="S70" s="32" t="s">
        <v>11</v>
      </c>
      <c r="T70" s="32" t="s">
        <v>9</v>
      </c>
      <c r="U70" s="32"/>
      <c r="V70" s="32"/>
      <c r="W70" s="32" t="s">
        <v>74</v>
      </c>
      <c r="X70" s="32" t="s">
        <v>83</v>
      </c>
      <c r="Y70" s="32" t="s">
        <v>179</v>
      </c>
      <c r="Z70" s="32" t="s">
        <v>8</v>
      </c>
      <c r="AA70" s="32" t="s">
        <v>98</v>
      </c>
      <c r="AB70" s="32" t="s">
        <v>100</v>
      </c>
      <c r="AC70" s="32" t="s">
        <v>6</v>
      </c>
      <c r="AD70" s="32" t="s">
        <v>112</v>
      </c>
      <c r="AE70" s="32" t="s">
        <v>284</v>
      </c>
    </row>
    <row r="71" ht="14.25" customHeight="1">
      <c r="A71" s="32" t="s">
        <v>264</v>
      </c>
      <c r="B71" s="275">
        <f>'Janeiro 2019'!B13</f>
        <v>88</v>
      </c>
      <c r="C71" s="275">
        <f>'Janeiro 2019'!C13</f>
        <v>16</v>
      </c>
      <c r="D71" s="275">
        <f>'Janeiro 2019'!D13</f>
        <v>7</v>
      </c>
      <c r="E71" s="275">
        <f>'Janeiro 2019'!E13</f>
        <v>3</v>
      </c>
      <c r="F71" s="275">
        <f>'Janeiro 2019'!F13</f>
        <v>2</v>
      </c>
      <c r="G71" s="275">
        <f>'Janeiro 2019'!G13</f>
        <v>1</v>
      </c>
      <c r="H71" s="275">
        <v>0.0</v>
      </c>
      <c r="I71" s="275">
        <v>0.0</v>
      </c>
      <c r="J71" s="34"/>
      <c r="K71" s="34"/>
      <c r="N71" s="32" t="s">
        <v>264</v>
      </c>
      <c r="O71" s="275">
        <f>'Janeiro 2020'!B12</f>
        <v>51</v>
      </c>
      <c r="P71" s="275">
        <f>'Janeiro 2020'!C12</f>
        <v>3</v>
      </c>
      <c r="Q71" s="275">
        <f>'Janeiro 2020'!D12</f>
        <v>0</v>
      </c>
      <c r="R71" s="275">
        <f>'Janeiro 2020'!E12</f>
        <v>1</v>
      </c>
      <c r="S71" s="275">
        <f>'Janeiro 2020'!F12</f>
        <v>0</v>
      </c>
      <c r="T71" s="275">
        <f>'Janeiro 2020'!G12</f>
        <v>1</v>
      </c>
      <c r="U71" s="275"/>
      <c r="V71" s="275"/>
      <c r="W71" s="275">
        <v>0.0</v>
      </c>
      <c r="X71" s="275">
        <v>0.0</v>
      </c>
      <c r="Y71" s="275">
        <f>'Janeiro 2020'!H12</f>
        <v>2</v>
      </c>
      <c r="Z71" s="275">
        <f>'Janeiro 2020'!I12</f>
        <v>0</v>
      </c>
      <c r="AA71" s="275">
        <f>'Janeiro 2020'!J12</f>
        <v>0</v>
      </c>
      <c r="AB71" s="275">
        <f>'Janeiro 2020'!K12</f>
        <v>0</v>
      </c>
      <c r="AC71" s="275">
        <f>'Janeiro 2020'!L12</f>
        <v>0</v>
      </c>
      <c r="AD71" s="275">
        <f>'Janeiro 2020'!M12</f>
        <v>0</v>
      </c>
      <c r="AE71" s="275">
        <f>'Janeiro 2020'!N12</f>
        <v>0</v>
      </c>
    </row>
    <row r="72" ht="14.25" customHeight="1">
      <c r="A72" s="32" t="s">
        <v>265</v>
      </c>
      <c r="B72" s="275">
        <f>'Fevereiro 2019'!B13</f>
        <v>65</v>
      </c>
      <c r="C72" s="275">
        <f>'Fevereiro 2019'!C13</f>
        <v>14</v>
      </c>
      <c r="D72" s="275">
        <f>'Fevereiro 2019'!D13</f>
        <v>11</v>
      </c>
      <c r="E72" s="275">
        <f>'Fevereiro 2019'!E13</f>
        <v>1</v>
      </c>
      <c r="F72" s="275">
        <f>'Fevereiro 2019'!F13</f>
        <v>4</v>
      </c>
      <c r="G72" s="275">
        <f>'Fevereiro 2019'!G13</f>
        <v>1</v>
      </c>
      <c r="H72" s="275">
        <v>0.0</v>
      </c>
      <c r="I72" s="275">
        <v>0.0</v>
      </c>
      <c r="J72" s="34"/>
      <c r="K72" s="34"/>
      <c r="N72" s="32" t="s">
        <v>265</v>
      </c>
      <c r="O72" s="275">
        <f>'Fevereiro 2020'!B12</f>
        <v>49</v>
      </c>
      <c r="P72" s="275">
        <f>'Fevereiro 2020'!C12</f>
        <v>2</v>
      </c>
      <c r="Q72" s="275">
        <f>'Fevereiro 2020'!D12</f>
        <v>0</v>
      </c>
      <c r="R72" s="275">
        <f>'Fevereiro 2020'!E12</f>
        <v>0</v>
      </c>
      <c r="S72" s="275">
        <f>'Fevereiro 2020'!F12</f>
        <v>0</v>
      </c>
      <c r="T72" s="275">
        <f>'Fevereiro 2020'!G12</f>
        <v>0</v>
      </c>
      <c r="U72" s="275"/>
      <c r="V72" s="275"/>
      <c r="W72" s="275">
        <v>0.0</v>
      </c>
      <c r="X72" s="275">
        <v>0.0</v>
      </c>
      <c r="Y72" s="275">
        <f>'Fevereiro 2020'!H12</f>
        <v>6</v>
      </c>
      <c r="Z72" s="275">
        <f>'Fevereiro 2020'!I12</f>
        <v>0</v>
      </c>
      <c r="AA72" s="275">
        <f>'Fevereiro 2020'!J12</f>
        <v>0</v>
      </c>
      <c r="AB72" s="275">
        <f>'Fevereiro 2020'!K12</f>
        <v>0</v>
      </c>
      <c r="AC72" s="275">
        <f>'Fevereiro 2020'!L12</f>
        <v>0</v>
      </c>
      <c r="AD72" s="275">
        <f>'Fevereiro 2020'!M12</f>
        <v>0</v>
      </c>
      <c r="AE72" s="275">
        <f>'Fevereiro 2020'!N12</f>
        <v>0</v>
      </c>
    </row>
    <row r="73" ht="14.25" customHeight="1">
      <c r="A73" s="32" t="s">
        <v>266</v>
      </c>
      <c r="B73" s="275">
        <f>'Março 2019'!B13</f>
        <v>63</v>
      </c>
      <c r="C73" s="275">
        <f>'Março 2019'!C13</f>
        <v>8</v>
      </c>
      <c r="D73" s="275">
        <f>'Março 2019'!D13</f>
        <v>9</v>
      </c>
      <c r="E73" s="275">
        <f>'Março 2019'!E13</f>
        <v>3</v>
      </c>
      <c r="F73" s="275">
        <f>'Março 2019'!F13</f>
        <v>0</v>
      </c>
      <c r="G73" s="275">
        <f>'Março 2019'!G13</f>
        <v>1</v>
      </c>
      <c r="H73" s="275">
        <v>0.0</v>
      </c>
      <c r="I73" s="275">
        <v>0.0</v>
      </c>
      <c r="J73" s="34"/>
      <c r="K73" s="34"/>
      <c r="N73" s="32" t="s">
        <v>266</v>
      </c>
      <c r="O73" s="275">
        <f>'Março 2020'!B12</f>
        <v>55</v>
      </c>
      <c r="P73" s="275">
        <f>'Março 2020'!C12</f>
        <v>1</v>
      </c>
      <c r="Q73" s="275">
        <f>'Março 2020'!D12</f>
        <v>0</v>
      </c>
      <c r="R73" s="275">
        <f>'Março 2020'!E12</f>
        <v>0</v>
      </c>
      <c r="S73" s="275">
        <f>'Março 2020'!F12</f>
        <v>0</v>
      </c>
      <c r="T73" s="275">
        <f>'Março 2020'!G12</f>
        <v>0</v>
      </c>
      <c r="U73" s="275"/>
      <c r="V73" s="275"/>
      <c r="W73" s="275">
        <v>0.0</v>
      </c>
      <c r="X73" s="275">
        <v>0.0</v>
      </c>
      <c r="Y73" s="275">
        <f>'Março 2020'!H12</f>
        <v>8</v>
      </c>
      <c r="Z73" s="275">
        <f>'Março 2020'!I12</f>
        <v>0</v>
      </c>
      <c r="AA73" s="275">
        <f>'Março 2020'!J12</f>
        <v>1</v>
      </c>
      <c r="AB73" s="275">
        <f>'Março 2020'!K12</f>
        <v>0</v>
      </c>
      <c r="AC73" s="275">
        <f>'Março 2020'!L12</f>
        <v>0</v>
      </c>
      <c r="AD73" s="275">
        <f>'Março 2020'!M12</f>
        <v>0</v>
      </c>
      <c r="AE73" s="275">
        <f>'Março 2020'!N12</f>
        <v>0</v>
      </c>
    </row>
    <row r="74" ht="14.25" customHeight="1">
      <c r="A74" s="32" t="s">
        <v>267</v>
      </c>
      <c r="B74" s="275">
        <f>'Abril 2019'!B13</f>
        <v>58</v>
      </c>
      <c r="C74" s="275">
        <f>'Abril 2019'!C13</f>
        <v>17</v>
      </c>
      <c r="D74" s="275">
        <f>'Abril 2019'!D13</f>
        <v>2</v>
      </c>
      <c r="E74" s="275">
        <f>'Abril 2019'!E13</f>
        <v>1</v>
      </c>
      <c r="F74" s="275">
        <f>'Abril 2019'!F13</f>
        <v>4</v>
      </c>
      <c r="G74" s="275">
        <f>'Abril 2019'!G13</f>
        <v>0</v>
      </c>
      <c r="H74" s="275">
        <v>0.0</v>
      </c>
      <c r="I74" s="275">
        <v>0.0</v>
      </c>
      <c r="J74" s="34"/>
      <c r="K74" s="34"/>
      <c r="N74" s="32" t="s">
        <v>267</v>
      </c>
      <c r="O74" s="275">
        <f>'Abril 2020'!B12</f>
        <v>22</v>
      </c>
      <c r="P74" s="275">
        <f>'Abril 2020'!C12</f>
        <v>0</v>
      </c>
      <c r="Q74" s="275">
        <f>'Abril 2020'!D12</f>
        <v>0</v>
      </c>
      <c r="R74" s="275">
        <f>'Abril 2020'!E12</f>
        <v>0</v>
      </c>
      <c r="S74" s="275">
        <f>'Abril 2020'!F12</f>
        <v>0</v>
      </c>
      <c r="T74" s="275">
        <f>'Abril 2020'!G12</f>
        <v>0</v>
      </c>
      <c r="U74" s="275"/>
      <c r="V74" s="275"/>
      <c r="W74" s="275">
        <v>0.0</v>
      </c>
      <c r="X74" s="275">
        <v>0.0</v>
      </c>
      <c r="Y74" s="275">
        <f>'Abril 2020'!H12</f>
        <v>13</v>
      </c>
      <c r="Z74" s="275">
        <f>'Abril 2020'!I12</f>
        <v>0</v>
      </c>
      <c r="AA74" s="275">
        <f>'Abril 2020'!J12</f>
        <v>0</v>
      </c>
      <c r="AB74" s="275">
        <f>'Abril 2020'!K12</f>
        <v>2</v>
      </c>
      <c r="AC74" s="275">
        <f>'Abril 2020'!L12</f>
        <v>0</v>
      </c>
      <c r="AD74" s="275">
        <f>'Abril 2020'!M12</f>
        <v>0</v>
      </c>
      <c r="AE74" s="275">
        <f>'Abril 2020'!N12</f>
        <v>0</v>
      </c>
    </row>
    <row r="75" ht="14.25" customHeight="1">
      <c r="A75" s="32" t="s">
        <v>268</v>
      </c>
      <c r="B75" s="275">
        <f>'Maio 2019'!B13</f>
        <v>56</v>
      </c>
      <c r="C75" s="275">
        <f>'Maio 2019'!C13</f>
        <v>16</v>
      </c>
      <c r="D75" s="275">
        <f>'Maio 2019'!D13</f>
        <v>1</v>
      </c>
      <c r="E75" s="275">
        <f>'Maio 2019'!E13</f>
        <v>6</v>
      </c>
      <c r="F75" s="275">
        <f>'Maio 2019'!F13</f>
        <v>4</v>
      </c>
      <c r="G75" s="275">
        <f>'Maio 2019'!G13</f>
        <v>0</v>
      </c>
      <c r="H75" s="34">
        <v>0.0</v>
      </c>
      <c r="I75" s="275">
        <v>0.0</v>
      </c>
      <c r="J75" s="34"/>
      <c r="K75" s="34"/>
      <c r="N75" s="32" t="s">
        <v>268</v>
      </c>
      <c r="O75" s="275">
        <f>'Maio 2020'!B13</f>
        <v>34</v>
      </c>
      <c r="P75" s="275">
        <f>'Maio 2020'!C13</f>
        <v>2</v>
      </c>
      <c r="Q75" s="275">
        <f>'Maio 2020'!D13</f>
        <v>0</v>
      </c>
      <c r="R75" s="275">
        <f>'Maio 2020'!E13</f>
        <v>0</v>
      </c>
      <c r="S75" s="275">
        <f>'Maio 2020'!F13</f>
        <v>0</v>
      </c>
      <c r="T75" s="275" t="str">
        <f>'Maio 2019'!T13</f>
        <v/>
      </c>
      <c r="U75" s="34"/>
      <c r="V75" s="34"/>
      <c r="W75" s="34">
        <v>0.0</v>
      </c>
      <c r="X75" s="275">
        <v>0.0</v>
      </c>
      <c r="Y75" s="275">
        <f>'Maio 2020'!H13</f>
        <v>1</v>
      </c>
      <c r="Z75" s="275">
        <f>'Maio 2020'!I13</f>
        <v>0</v>
      </c>
      <c r="AA75" s="275">
        <f>'Maio 2020'!J13</f>
        <v>1</v>
      </c>
      <c r="AB75" s="275">
        <f>'Maio 2020'!K13</f>
        <v>2</v>
      </c>
      <c r="AC75" s="275">
        <f>'Maio 2020'!L13</f>
        <v>0</v>
      </c>
      <c r="AD75" s="275">
        <f>'Maio 2020'!M13</f>
        <v>0</v>
      </c>
      <c r="AE75" s="275">
        <f>'Maio 2020'!N13</f>
        <v>0</v>
      </c>
    </row>
    <row r="76" ht="14.25" customHeight="1">
      <c r="A76" s="32" t="s">
        <v>269</v>
      </c>
      <c r="B76" s="275">
        <f>'Junho 2019'!B13</f>
        <v>40</v>
      </c>
      <c r="C76" s="275">
        <f>'Junho 2019'!C13</f>
        <v>13</v>
      </c>
      <c r="D76" s="275">
        <f>'Junho 2019'!D13</f>
        <v>1</v>
      </c>
      <c r="E76" s="275">
        <f>'Junho 2019'!E13</f>
        <v>0</v>
      </c>
      <c r="F76" s="275">
        <f>'Junho 2019'!F13</f>
        <v>1</v>
      </c>
      <c r="G76" s="275">
        <f>'Junho 2019'!G13</f>
        <v>0</v>
      </c>
      <c r="H76" s="34">
        <v>0.0</v>
      </c>
      <c r="I76" s="34">
        <v>0.0</v>
      </c>
      <c r="J76" s="34"/>
      <c r="K76" s="34"/>
      <c r="N76" s="32" t="s">
        <v>269</v>
      </c>
      <c r="O76" s="275">
        <f>'Junho 2020'!B13</f>
        <v>34</v>
      </c>
      <c r="P76" s="275">
        <f>'Junho 2020'!C13</f>
        <v>3</v>
      </c>
      <c r="Q76" s="275">
        <f>'Junho 2020'!D13</f>
        <v>1</v>
      </c>
      <c r="R76" s="275">
        <f>'Junho 2020'!E13</f>
        <v>0</v>
      </c>
      <c r="S76" s="275">
        <f>'Junho 2020'!F13</f>
        <v>0</v>
      </c>
      <c r="T76" s="275">
        <f>'Junho 2020'!G13</f>
        <v>0</v>
      </c>
      <c r="U76" s="34"/>
      <c r="V76" s="34"/>
      <c r="W76" s="34">
        <v>0.0</v>
      </c>
      <c r="X76" s="34">
        <v>0.0</v>
      </c>
      <c r="Y76" s="275">
        <f>'Junho 2020'!H13</f>
        <v>5</v>
      </c>
      <c r="Z76" s="275">
        <f>'Junho 2020'!I13</f>
        <v>0</v>
      </c>
      <c r="AA76" s="275">
        <f>'Junho 2020'!J13</f>
        <v>2</v>
      </c>
      <c r="AB76" s="275">
        <f>'Junho 2020'!K13</f>
        <v>0</v>
      </c>
      <c r="AC76" s="275">
        <f>'Junho 2020'!L13</f>
        <v>0</v>
      </c>
      <c r="AD76" s="275">
        <f>'Junho 2020'!M13</f>
        <v>0</v>
      </c>
      <c r="AE76" s="275">
        <f>'Junho 2020'!N13</f>
        <v>0</v>
      </c>
    </row>
    <row r="77" ht="14.25" customHeight="1">
      <c r="A77" s="32" t="s">
        <v>270</v>
      </c>
      <c r="B77" s="275">
        <f>'Julho 2019'!B13</f>
        <v>50</v>
      </c>
      <c r="C77" s="275">
        <f>'Julho 2019'!C13</f>
        <v>8</v>
      </c>
      <c r="D77" s="275">
        <f>'Julho 2019'!D13</f>
        <v>1</v>
      </c>
      <c r="E77" s="275">
        <f>'Julho 2019'!E13</f>
        <v>2</v>
      </c>
      <c r="F77" s="275">
        <f>'Julho 2019'!F13</f>
        <v>0</v>
      </c>
      <c r="G77" s="275">
        <f>'Julho 2019'!G13</f>
        <v>0</v>
      </c>
      <c r="H77" s="34">
        <v>0.0</v>
      </c>
      <c r="I77" s="34">
        <v>0.0</v>
      </c>
      <c r="J77" s="34"/>
      <c r="K77" s="34"/>
      <c r="N77" s="32" t="s">
        <v>270</v>
      </c>
      <c r="O77" s="275">
        <f>'Julho 2020'!B13</f>
        <v>47</v>
      </c>
      <c r="P77" s="275">
        <f>'Julho 2020'!C13</f>
        <v>0</v>
      </c>
      <c r="Q77" s="275">
        <f>'Julho 2020'!D13</f>
        <v>0</v>
      </c>
      <c r="R77" s="275">
        <f>'Julho 2020'!E13</f>
        <v>0</v>
      </c>
      <c r="S77" s="275">
        <f>'Julho 2020'!F13</f>
        <v>0</v>
      </c>
      <c r="T77" s="275">
        <f>'Julho 2020'!G13</f>
        <v>0</v>
      </c>
      <c r="U77" s="34"/>
      <c r="V77" s="34"/>
      <c r="W77" s="34">
        <v>0.0</v>
      </c>
      <c r="X77" s="34">
        <v>0.0</v>
      </c>
      <c r="Y77" s="275">
        <f>'Julho 2020'!H13</f>
        <v>10</v>
      </c>
      <c r="Z77" s="275">
        <f>'Julho 2020'!I13</f>
        <v>0</v>
      </c>
      <c r="AA77" s="275">
        <f>'Julho 2020'!J13</f>
        <v>0</v>
      </c>
      <c r="AB77" s="275">
        <f>'Julho 2020'!K13</f>
        <v>2</v>
      </c>
      <c r="AC77" s="275">
        <f>'Julho 2020'!L13</f>
        <v>0</v>
      </c>
      <c r="AD77" s="275">
        <f>'Julho 2020'!M13</f>
        <v>0</v>
      </c>
      <c r="AE77" s="275">
        <f>'Julho 2020'!N13</f>
        <v>0</v>
      </c>
    </row>
    <row r="78" ht="14.25" customHeight="1">
      <c r="A78" s="32" t="s">
        <v>271</v>
      </c>
      <c r="B78" s="275">
        <f>'Agosto 2019'!B12</f>
        <v>57</v>
      </c>
      <c r="C78" s="275">
        <f>'Agosto 2019'!C12</f>
        <v>31</v>
      </c>
      <c r="D78" s="275">
        <f>'Agosto 2019'!D12</f>
        <v>4</v>
      </c>
      <c r="E78" s="275">
        <f>'Agosto 2019'!E12</f>
        <v>0</v>
      </c>
      <c r="F78" s="275">
        <f>'Agosto 2019'!F12</f>
        <v>0</v>
      </c>
      <c r="G78" s="275">
        <f>'Agosto 2019'!G12</f>
        <v>0</v>
      </c>
      <c r="H78" s="34">
        <v>0.0</v>
      </c>
      <c r="I78" s="34">
        <v>0.0</v>
      </c>
      <c r="J78" s="34"/>
      <c r="K78" s="34"/>
      <c r="N78" s="32" t="s">
        <v>271</v>
      </c>
      <c r="O78" s="275">
        <f>'Agosto 2020'!B13</f>
        <v>58</v>
      </c>
      <c r="P78" s="275">
        <f>'Agosto 2020'!C13</f>
        <v>1</v>
      </c>
      <c r="Q78" s="275">
        <f>'Agosto 2020'!D13</f>
        <v>0</v>
      </c>
      <c r="R78" s="275">
        <f>'Agosto 2020'!E13</f>
        <v>0</v>
      </c>
      <c r="S78" s="275">
        <f>'Agosto 2020'!F13</f>
        <v>1</v>
      </c>
      <c r="T78" s="275">
        <f>'Agosto 2020'!G13</f>
        <v>0</v>
      </c>
      <c r="U78" s="34"/>
      <c r="V78" s="34"/>
      <c r="W78" s="34">
        <v>0.0</v>
      </c>
      <c r="X78" s="34">
        <v>0.0</v>
      </c>
      <c r="Y78" s="275">
        <f>'Agosto 2020'!H13</f>
        <v>4</v>
      </c>
      <c r="Z78" s="275">
        <f>'Agosto 2020'!I13</f>
        <v>0</v>
      </c>
      <c r="AA78" s="275">
        <f>'Agosto 2020'!J13</f>
        <v>0</v>
      </c>
      <c r="AB78" s="275">
        <f>'Agosto 2020'!K13</f>
        <v>6</v>
      </c>
      <c r="AC78" s="275">
        <f>'Agosto 2020'!L13</f>
        <v>6</v>
      </c>
      <c r="AD78" s="275">
        <f>'Agosto 2020'!M13</f>
        <v>1</v>
      </c>
      <c r="AE78" s="275">
        <f>'Agosto 2020'!N13</f>
        <v>0</v>
      </c>
    </row>
    <row r="79" ht="14.25" customHeight="1">
      <c r="A79" s="32" t="s">
        <v>272</v>
      </c>
      <c r="B79" s="275">
        <f>'Setembro 2019'!B15</f>
        <v>52</v>
      </c>
      <c r="C79" s="275">
        <f>'Setembro 2019'!C15</f>
        <v>17</v>
      </c>
      <c r="D79" s="275">
        <f>'Setembro 2019'!D15</f>
        <v>4</v>
      </c>
      <c r="E79" s="275">
        <f>'Setembro 2019'!E15</f>
        <v>0</v>
      </c>
      <c r="F79" s="275">
        <f>'Setembro 2019'!F15</f>
        <v>1</v>
      </c>
      <c r="G79" s="275">
        <f>'Setembro 2019'!G15</f>
        <v>2</v>
      </c>
      <c r="H79" s="34">
        <v>0.0</v>
      </c>
      <c r="I79" s="34">
        <v>0.0</v>
      </c>
      <c r="J79" s="34"/>
      <c r="K79" s="34"/>
      <c r="N79" s="32" t="s">
        <v>272</v>
      </c>
      <c r="O79" s="275">
        <f>'Setembro 2020'!B13</f>
        <v>49</v>
      </c>
      <c r="P79" s="275">
        <f>'Setembro 2020'!C13</f>
        <v>0</v>
      </c>
      <c r="Q79" s="275">
        <f>'Setembro 2020'!D13</f>
        <v>0</v>
      </c>
      <c r="R79" s="275">
        <f>'Setembro 2020'!E13</f>
        <v>0</v>
      </c>
      <c r="S79" s="275">
        <f>'Setembro 2020'!F13</f>
        <v>0</v>
      </c>
      <c r="T79" s="275">
        <f>'Setembro 2020'!G13</f>
        <v>0</v>
      </c>
      <c r="U79" s="34"/>
      <c r="V79" s="34"/>
      <c r="W79" s="34">
        <v>0.0</v>
      </c>
      <c r="X79" s="34">
        <v>0.0</v>
      </c>
      <c r="Y79" s="275">
        <f>'Setembro 2020'!H13</f>
        <v>9</v>
      </c>
      <c r="Z79" s="275">
        <f>'Setembro 2020'!I13</f>
        <v>0</v>
      </c>
      <c r="AA79" s="275">
        <f>'Setembro 2020'!J13</f>
        <v>1</v>
      </c>
      <c r="AB79" s="275">
        <f>'Setembro 2020'!K13</f>
        <v>2</v>
      </c>
      <c r="AC79" s="275">
        <f>'Setembro 2020'!L13</f>
        <v>2</v>
      </c>
      <c r="AD79" s="275">
        <f>'Setembro 2020'!M13</f>
        <v>0</v>
      </c>
      <c r="AE79" s="275">
        <f>'Setembro 2020'!N13</f>
        <v>0</v>
      </c>
    </row>
    <row r="80" ht="14.25" customHeight="1">
      <c r="A80" s="32" t="s">
        <v>273</v>
      </c>
      <c r="B80" s="275">
        <f>'Outubro 2019'!B12</f>
        <v>67</v>
      </c>
      <c r="C80" s="275">
        <f>'Outubro 2019'!C12</f>
        <v>17</v>
      </c>
      <c r="D80" s="275">
        <f>'Outubro 2019'!D12</f>
        <v>2</v>
      </c>
      <c r="E80" s="275">
        <f>'Outubro 2019'!E12</f>
        <v>0</v>
      </c>
      <c r="F80" s="275">
        <f>'Outubro 2019'!F12</f>
        <v>1</v>
      </c>
      <c r="G80" s="275">
        <f>'Outubro 2019'!G12</f>
        <v>0</v>
      </c>
      <c r="H80" s="34">
        <v>0.0</v>
      </c>
      <c r="I80" s="34">
        <v>0.0</v>
      </c>
      <c r="J80" s="34"/>
      <c r="K80" s="34"/>
      <c r="N80" s="32" t="s">
        <v>273</v>
      </c>
      <c r="O80" s="275">
        <f>'Outubro 2020'!B13</f>
        <v>76</v>
      </c>
      <c r="P80" s="275">
        <f>'Outubro 2020'!C13</f>
        <v>0</v>
      </c>
      <c r="Q80" s="275">
        <f>'Outubro 2020'!D13</f>
        <v>0</v>
      </c>
      <c r="R80" s="275">
        <f>'Outubro 2020'!E13</f>
        <v>0</v>
      </c>
      <c r="S80" s="275">
        <f>'Outubro 2020'!F13</f>
        <v>0</v>
      </c>
      <c r="T80" s="275">
        <f>'Outubro 2020'!G13</f>
        <v>0</v>
      </c>
      <c r="U80" s="34"/>
      <c r="V80" s="34"/>
      <c r="W80" s="34">
        <v>0.0</v>
      </c>
      <c r="X80" s="34">
        <v>0.0</v>
      </c>
      <c r="Y80" s="275">
        <f>'Outubro 2020'!H13</f>
        <v>9</v>
      </c>
      <c r="Z80" s="275">
        <f>'Outubro 2020'!I13</f>
        <v>0</v>
      </c>
      <c r="AA80" s="275">
        <f>'Outubro 2020'!J13</f>
        <v>1</v>
      </c>
      <c r="AB80" s="275">
        <f>'Outubro 2020'!K13</f>
        <v>2</v>
      </c>
      <c r="AC80" s="275">
        <f>'Outubro 2020'!L13</f>
        <v>10</v>
      </c>
      <c r="AD80" s="275">
        <f>'Outubro 2020'!M13</f>
        <v>0</v>
      </c>
      <c r="AE80" s="275">
        <f>'Outubro 2020'!N13</f>
        <v>2</v>
      </c>
    </row>
    <row r="81" ht="14.25" customHeight="1">
      <c r="A81" s="32" t="s">
        <v>274</v>
      </c>
      <c r="B81" s="275">
        <f>'Novembro 2019'!B12</f>
        <v>51</v>
      </c>
      <c r="C81" s="275">
        <f>'Novembro 2019'!C12</f>
        <v>7</v>
      </c>
      <c r="D81" s="275">
        <f>'Novembro 2019'!D12</f>
        <v>0</v>
      </c>
      <c r="E81" s="275">
        <f>'Novembro 2019'!E12</f>
        <v>0</v>
      </c>
      <c r="F81" s="275">
        <f>'Novembro 2019'!F12</f>
        <v>0</v>
      </c>
      <c r="G81" s="275">
        <f>'Novembro 2019'!G12</f>
        <v>3</v>
      </c>
      <c r="H81" s="34">
        <v>0.0</v>
      </c>
      <c r="I81" s="34">
        <v>0.0</v>
      </c>
      <c r="J81" s="275">
        <f>'Novembro 2019'!H12</f>
        <v>1</v>
      </c>
      <c r="K81" s="275">
        <f>'Novembro 2019'!I12</f>
        <v>1</v>
      </c>
      <c r="N81" s="32" t="s">
        <v>274</v>
      </c>
      <c r="O81" s="275">
        <f>'Novembro 2020'!B13</f>
        <v>48</v>
      </c>
      <c r="P81" s="275">
        <f>'Novembro 2020'!C13</f>
        <v>0</v>
      </c>
      <c r="Q81" s="275">
        <f>'Novembro 2020'!D13</f>
        <v>1</v>
      </c>
      <c r="R81" s="275">
        <f>'Novembro 2020'!E13</f>
        <v>0</v>
      </c>
      <c r="S81" s="275">
        <f>'Novembro 2020'!F13</f>
        <v>0</v>
      </c>
      <c r="T81" s="275">
        <f>'Novembro 2020'!G13</f>
        <v>0</v>
      </c>
      <c r="U81" s="34"/>
      <c r="V81" s="34"/>
      <c r="W81" s="34">
        <v>0.0</v>
      </c>
      <c r="X81" s="34">
        <v>0.0</v>
      </c>
      <c r="Y81" s="275">
        <f>'Novembro 2020'!H13</f>
        <v>6</v>
      </c>
      <c r="Z81" s="275">
        <f>'Novembro 2020'!I13</f>
        <v>0</v>
      </c>
      <c r="AA81" s="275">
        <f>'Novembro 2020'!J13</f>
        <v>0</v>
      </c>
      <c r="AB81" s="275">
        <f>'Novembro 2020'!K13</f>
        <v>5</v>
      </c>
      <c r="AC81" s="275">
        <f>'Novembro 2020'!L13</f>
        <v>3</v>
      </c>
      <c r="AD81" s="275">
        <f>'Novembro 2020'!M13</f>
        <v>0</v>
      </c>
      <c r="AE81" s="275">
        <f>'Novembro 2020'!N13</f>
        <v>4</v>
      </c>
    </row>
    <row r="82" ht="14.25" customHeight="1">
      <c r="A82" s="32" t="s">
        <v>275</v>
      </c>
      <c r="B82" s="275">
        <f>'Dezembro 2019'!B12</f>
        <v>38</v>
      </c>
      <c r="C82" s="275">
        <f>'Dezembro 2019'!C12</f>
        <v>0</v>
      </c>
      <c r="D82" s="275">
        <f>'Dezembro 2019'!D12</f>
        <v>0</v>
      </c>
      <c r="E82" s="275">
        <f>'Dezembro 2019'!E12</f>
        <v>0</v>
      </c>
      <c r="F82" s="275">
        <f>'Dezembro 2019'!F12</f>
        <v>1</v>
      </c>
      <c r="G82" s="275">
        <f>'Dezembro 2019'!G12</f>
        <v>1</v>
      </c>
      <c r="H82" s="34">
        <v>0.0</v>
      </c>
      <c r="I82" s="34">
        <v>0.0</v>
      </c>
      <c r="J82" s="275">
        <f>'Dezembro 2019'!H12</f>
        <v>3</v>
      </c>
      <c r="K82" s="275">
        <f>'Dezembro 2019'!I12</f>
        <v>0</v>
      </c>
      <c r="L82" s="275">
        <f>'Dezembro 2019'!J12</f>
        <v>1</v>
      </c>
      <c r="N82" s="32" t="s">
        <v>275</v>
      </c>
      <c r="O82" s="275">
        <f>'Dezembro 2020'!B13</f>
        <v>46</v>
      </c>
      <c r="P82" s="275">
        <f>'Dezembro 2020'!C13</f>
        <v>0</v>
      </c>
      <c r="Q82" s="275">
        <f>'Dezembro 2020'!D13</f>
        <v>0</v>
      </c>
      <c r="R82" s="275">
        <f>'Dezembro 2020'!E13</f>
        <v>0</v>
      </c>
      <c r="S82" s="275">
        <f>'Dezembro 2020'!F13</f>
        <v>0</v>
      </c>
      <c r="T82" s="275">
        <f>'Dezembro 2020'!G13</f>
        <v>0</v>
      </c>
      <c r="U82" s="34"/>
      <c r="V82" s="34"/>
      <c r="W82" s="34">
        <v>0.0</v>
      </c>
      <c r="X82" s="34">
        <v>0.0</v>
      </c>
      <c r="Y82" s="275">
        <f>'Dezembro 2020'!H13</f>
        <v>7</v>
      </c>
      <c r="Z82" s="275">
        <f>'Dezembro 2020'!I13</f>
        <v>1</v>
      </c>
      <c r="AA82" s="275">
        <f>'Dezembro 2020'!J13</f>
        <v>0</v>
      </c>
      <c r="AB82" s="275">
        <f>'Dezembro 2020'!K13</f>
        <v>8</v>
      </c>
      <c r="AC82" s="275">
        <f>'Dezembro 2020'!L13</f>
        <v>23</v>
      </c>
      <c r="AD82" s="275">
        <f>'Dezembro 2020'!M13</f>
        <v>0</v>
      </c>
      <c r="AE82" s="275">
        <f>'Dezembro 2020'!N13</f>
        <v>5</v>
      </c>
    </row>
    <row r="83" ht="14.25" customHeight="1">
      <c r="A83" s="32" t="s">
        <v>199</v>
      </c>
      <c r="B83" s="277">
        <f t="shared" ref="B83:L83" si="8">SUM(B71:B82)</f>
        <v>685</v>
      </c>
      <c r="C83" s="277">
        <f t="shared" si="8"/>
        <v>164</v>
      </c>
      <c r="D83" s="277">
        <f t="shared" si="8"/>
        <v>42</v>
      </c>
      <c r="E83" s="277">
        <f t="shared" si="8"/>
        <v>16</v>
      </c>
      <c r="F83" s="277">
        <f t="shared" si="8"/>
        <v>18</v>
      </c>
      <c r="G83" s="277">
        <f t="shared" si="8"/>
        <v>9</v>
      </c>
      <c r="H83" s="277">
        <f t="shared" si="8"/>
        <v>0</v>
      </c>
      <c r="I83" s="277">
        <f t="shared" si="8"/>
        <v>0</v>
      </c>
      <c r="J83" s="32">
        <f t="shared" si="8"/>
        <v>4</v>
      </c>
      <c r="K83" s="32">
        <f t="shared" si="8"/>
        <v>1</v>
      </c>
      <c r="L83" s="32">
        <f t="shared" si="8"/>
        <v>1</v>
      </c>
      <c r="N83" s="32" t="s">
        <v>199</v>
      </c>
      <c r="O83" s="277">
        <f t="shared" ref="O83:T83" si="9">SUM(O71:O82)</f>
        <v>569</v>
      </c>
      <c r="P83" s="277">
        <f t="shared" si="9"/>
        <v>12</v>
      </c>
      <c r="Q83" s="277">
        <f t="shared" si="9"/>
        <v>2</v>
      </c>
      <c r="R83" s="277">
        <f t="shared" si="9"/>
        <v>1</v>
      </c>
      <c r="S83" s="277">
        <f t="shared" si="9"/>
        <v>1</v>
      </c>
      <c r="T83" s="277">
        <f t="shared" si="9"/>
        <v>1</v>
      </c>
      <c r="U83" s="32"/>
      <c r="V83" s="32"/>
      <c r="W83" s="277">
        <f t="shared" ref="W83:AE83" si="10">SUM(W71:W82)</f>
        <v>0</v>
      </c>
      <c r="X83" s="277">
        <f t="shared" si="10"/>
        <v>0</v>
      </c>
      <c r="Y83" s="277">
        <f t="shared" si="10"/>
        <v>80</v>
      </c>
      <c r="Z83" s="277">
        <f t="shared" si="10"/>
        <v>1</v>
      </c>
      <c r="AA83" s="277">
        <f t="shared" si="10"/>
        <v>6</v>
      </c>
      <c r="AB83" s="277">
        <f t="shared" si="10"/>
        <v>29</v>
      </c>
      <c r="AC83" s="277">
        <f t="shared" si="10"/>
        <v>44</v>
      </c>
      <c r="AD83" s="277">
        <f t="shared" si="10"/>
        <v>1</v>
      </c>
      <c r="AE83" s="277">
        <f t="shared" si="10"/>
        <v>11</v>
      </c>
    </row>
    <row r="84" ht="14.25" customHeight="1">
      <c r="A84" s="273" t="s">
        <v>276</v>
      </c>
      <c r="B84" s="278">
        <f>SUM(B83:L83)</f>
        <v>940</v>
      </c>
      <c r="C84" s="68"/>
      <c r="D84" s="68"/>
      <c r="E84" s="68"/>
      <c r="F84" s="68"/>
      <c r="G84" s="68"/>
      <c r="H84" s="68"/>
      <c r="I84" s="68"/>
      <c r="J84" s="68"/>
      <c r="K84" s="68"/>
      <c r="L84" s="272"/>
      <c r="N84" s="273" t="s">
        <v>276</v>
      </c>
      <c r="O84" s="278">
        <f>SUM(O83:AE83)</f>
        <v>758</v>
      </c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272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</row>
    <row r="86" ht="14.25" customHeight="1">
      <c r="A86" s="279">
        <v>2021.0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</row>
    <row r="87" ht="14.25" customHeight="1">
      <c r="A87" s="32" t="s">
        <v>258</v>
      </c>
      <c r="B87" s="7" t="s">
        <v>285</v>
      </c>
      <c r="C87" s="7" t="s">
        <v>286</v>
      </c>
      <c r="D87" s="7" t="s">
        <v>4</v>
      </c>
      <c r="E87" s="7" t="s">
        <v>2</v>
      </c>
      <c r="F87" s="7" t="s">
        <v>5</v>
      </c>
      <c r="G87" s="7" t="s">
        <v>7</v>
      </c>
      <c r="H87" s="7" t="s">
        <v>11</v>
      </c>
      <c r="I87" s="7" t="s">
        <v>9</v>
      </c>
      <c r="J87" s="7" t="s">
        <v>179</v>
      </c>
      <c r="K87" s="7" t="s">
        <v>180</v>
      </c>
      <c r="L87" s="7" t="s">
        <v>98</v>
      </c>
      <c r="M87" s="7" t="s">
        <v>100</v>
      </c>
      <c r="N87" s="7" t="s">
        <v>6</v>
      </c>
      <c r="O87" s="7" t="s">
        <v>287</v>
      </c>
      <c r="P87" s="7" t="s">
        <v>112</v>
      </c>
      <c r="Q87" s="7" t="s">
        <v>181</v>
      </c>
      <c r="R87" s="7" t="s">
        <v>182</v>
      </c>
      <c r="S87" s="7" t="s">
        <v>8</v>
      </c>
      <c r="T87" s="4" t="s">
        <v>34</v>
      </c>
    </row>
    <row r="88" ht="14.25" customHeight="1">
      <c r="A88" s="4" t="s">
        <v>288</v>
      </c>
      <c r="B88" s="21">
        <v>0.0</v>
      </c>
      <c r="C88" s="21">
        <v>0.0</v>
      </c>
      <c r="D88" s="8">
        <f>'Janeiro 2021'!B12</f>
        <v>37</v>
      </c>
      <c r="E88" s="8">
        <f>'Janeiro 2021'!C12</f>
        <v>0</v>
      </c>
      <c r="F88" s="8">
        <f>'Janeiro 2021'!D12</f>
        <v>0</v>
      </c>
      <c r="G88" s="8">
        <f>'Janeiro 2021'!E12</f>
        <v>0</v>
      </c>
      <c r="H88" s="8">
        <f>'Janeiro 2021'!F12</f>
        <v>0</v>
      </c>
      <c r="I88" s="8">
        <f>'Janeiro 2021'!G12</f>
        <v>0</v>
      </c>
      <c r="J88" s="8">
        <f>'Janeiro 2021'!H12</f>
        <v>3</v>
      </c>
      <c r="K88" s="8">
        <f>'Janeiro 2021'!I12</f>
        <v>0</v>
      </c>
      <c r="L88" s="8">
        <f>'Janeiro 2021'!J12</f>
        <v>0</v>
      </c>
      <c r="M88" s="8">
        <f>'Janeiro 2021'!K12</f>
        <v>0</v>
      </c>
      <c r="N88" s="8">
        <f>'Janeiro 2021'!L12</f>
        <v>15</v>
      </c>
      <c r="O88" s="8">
        <f>'Janeiro 2021'!M12</f>
        <v>0</v>
      </c>
      <c r="P88" s="8">
        <f>'Janeiro 2021'!N12</f>
        <v>4</v>
      </c>
      <c r="Q88" s="8">
        <f>'Janeiro 2021'!O12</f>
        <v>59</v>
      </c>
      <c r="R88" s="8">
        <f>'Janeiro 2021'!P12</f>
        <v>1</v>
      </c>
      <c r="S88" s="8" t="str">
        <f>'Janeiro 2021'!Q12</f>
        <v/>
      </c>
      <c r="T88" s="11">
        <f t="shared" ref="T88:T100" si="11">SUM(B88:S88)</f>
        <v>119</v>
      </c>
    </row>
    <row r="89" ht="14.25" customHeight="1">
      <c r="A89" s="4" t="s">
        <v>289</v>
      </c>
      <c r="B89" s="8">
        <v>0.0</v>
      </c>
      <c r="C89" s="21">
        <v>0.0</v>
      </c>
      <c r="D89" s="8">
        <f>'Fevereiro 2021'!B12</f>
        <v>38</v>
      </c>
      <c r="E89" s="8">
        <f>'Fevereiro 2021'!C12</f>
        <v>0</v>
      </c>
      <c r="F89" s="8">
        <f>'Fevereiro 2021'!D12</f>
        <v>0</v>
      </c>
      <c r="G89" s="8">
        <f>'Fevereiro 2021'!E12</f>
        <v>0</v>
      </c>
      <c r="H89" s="8">
        <f>'Fevereiro 2021'!F12</f>
        <v>0</v>
      </c>
      <c r="I89" s="8">
        <f>'Fevereiro 2021'!G12</f>
        <v>0</v>
      </c>
      <c r="J89" s="8">
        <f>'Fevereiro 2021'!H12</f>
        <v>2</v>
      </c>
      <c r="K89" s="8">
        <f>'Fevereiro 2021'!I12</f>
        <v>0</v>
      </c>
      <c r="L89" s="8">
        <f>'Fevereiro 2021'!J12</f>
        <v>0</v>
      </c>
      <c r="M89" s="8">
        <f>'Fevereiro 2021'!K12</f>
        <v>0</v>
      </c>
      <c r="N89" s="8">
        <f>'Fevereiro 2021'!L12</f>
        <v>19</v>
      </c>
      <c r="O89" s="8">
        <f>'Fevereiro 2021'!M12</f>
        <v>0</v>
      </c>
      <c r="P89" s="8">
        <f>'Fevereiro 2021'!N12</f>
        <v>1</v>
      </c>
      <c r="Q89" s="8">
        <f>'Fevereiro 2021'!O12</f>
        <v>60</v>
      </c>
      <c r="R89" s="8">
        <f>'Fevereiro 2021'!P12</f>
        <v>1</v>
      </c>
      <c r="S89" s="8" t="str">
        <f>'Fevereiro 2021'!Q12</f>
        <v/>
      </c>
      <c r="T89" s="11">
        <f t="shared" si="11"/>
        <v>121</v>
      </c>
    </row>
    <row r="90" ht="14.25" customHeight="1">
      <c r="A90" s="4" t="s">
        <v>290</v>
      </c>
      <c r="B90" s="40">
        <v>0.0</v>
      </c>
      <c r="C90" s="21">
        <v>0.0</v>
      </c>
      <c r="D90" s="8" t="str">
        <f>'[1]Março 2021'!$B$17</f>
        <v>#REF!</v>
      </c>
      <c r="E90" s="8" t="str">
        <f>'[1]Março 2021'!$C$17</f>
        <v>#REF!</v>
      </c>
      <c r="F90" s="8" t="str">
        <f>'[1]Março 2021'!$D$17</f>
        <v>#REF!</v>
      </c>
      <c r="G90" s="8" t="str">
        <f>'[1]Março 2021'!$E$17</f>
        <v>#REF!</v>
      </c>
      <c r="H90" s="8" t="str">
        <f>'[1]Março 2021'!$F$17</f>
        <v>#REF!</v>
      </c>
      <c r="I90" s="8" t="str">
        <f>'[1]Março 2021'!$G$17</f>
        <v>#REF!</v>
      </c>
      <c r="J90" s="8" t="str">
        <f>'[1]Março 2021'!$H$17</f>
        <v>#REF!</v>
      </c>
      <c r="K90" s="8" t="str">
        <f>'[1]Março 2021'!$I$17</f>
        <v>#REF!</v>
      </c>
      <c r="L90" s="8" t="str">
        <f>'[1]Março 2021'!$J$17</f>
        <v>#REF!</v>
      </c>
      <c r="M90" s="8" t="str">
        <f>'[1]Março 2021'!$K$17</f>
        <v>#REF!</v>
      </c>
      <c r="N90" s="8" t="str">
        <f>'[1]Março 2021'!$L$17</f>
        <v>#REF!</v>
      </c>
      <c r="O90" s="21">
        <v>0.0</v>
      </c>
      <c r="P90" s="8" t="str">
        <f>'[1]Março 2021'!$M$17</f>
        <v>#REF!</v>
      </c>
      <c r="Q90" s="8" t="str">
        <f>'[1]Março 2021'!$N$17</f>
        <v>#REF!</v>
      </c>
      <c r="R90" s="21">
        <v>0.0</v>
      </c>
      <c r="S90" s="21">
        <v>0.0</v>
      </c>
      <c r="T90" s="11" t="str">
        <f t="shared" si="11"/>
        <v>#REF!</v>
      </c>
    </row>
    <row r="91" ht="14.25" customHeight="1">
      <c r="A91" s="4" t="s">
        <v>291</v>
      </c>
      <c r="B91" s="8">
        <v>0.0</v>
      </c>
      <c r="C91" s="21">
        <v>0.0</v>
      </c>
      <c r="D91" s="8" t="str">
        <f>'[1]Abril 2021'!$B$16</f>
        <v>#REF!</v>
      </c>
      <c r="E91" s="8" t="str">
        <f>'[1]Abril 2021'!$C$16</f>
        <v>#REF!</v>
      </c>
      <c r="F91" s="8" t="str">
        <f>'[1]Abril 2021'!$D$16</f>
        <v>#REF!</v>
      </c>
      <c r="G91" s="8" t="str">
        <f>'[1]Abril 2021'!$E$16</f>
        <v>#REF!</v>
      </c>
      <c r="H91" s="8" t="str">
        <f>'[1]Abril 2021'!$F$16</f>
        <v>#REF!</v>
      </c>
      <c r="I91" s="8" t="str">
        <f>'[1]Abril 2021'!$G$16</f>
        <v>#REF!</v>
      </c>
      <c r="J91" s="8" t="str">
        <f>'[1]Abril 2021'!$H$16</f>
        <v>#REF!</v>
      </c>
      <c r="K91" s="8" t="str">
        <f>'[1]Abril 2021'!$I$16</f>
        <v>#REF!</v>
      </c>
      <c r="L91" s="8" t="str">
        <f>'[1]Abril 2021'!$J$16</f>
        <v>#REF!</v>
      </c>
      <c r="M91" s="8" t="str">
        <f>'[1]Abril 2021'!$K$16</f>
        <v>#REF!</v>
      </c>
      <c r="N91" s="8" t="str">
        <f>'[1]Abril 2021'!$L$16</f>
        <v>#REF!</v>
      </c>
      <c r="O91" s="21">
        <v>0.0</v>
      </c>
      <c r="P91" s="8" t="str">
        <f>'[1]Abril 2021'!$M$16</f>
        <v>#REF!</v>
      </c>
      <c r="Q91" s="8" t="str">
        <f>'[1]Abril 2021'!$N$16</f>
        <v>#REF!</v>
      </c>
      <c r="R91" s="21">
        <v>0.0</v>
      </c>
      <c r="S91" s="21">
        <v>0.0</v>
      </c>
      <c r="T91" s="11" t="str">
        <f t="shared" si="11"/>
        <v>#REF!</v>
      </c>
    </row>
    <row r="92" ht="14.25" customHeight="1">
      <c r="A92" s="4" t="s">
        <v>292</v>
      </c>
      <c r="B92" s="8">
        <v>0.0</v>
      </c>
      <c r="C92" s="21">
        <v>0.0</v>
      </c>
      <c r="D92" s="8" t="str">
        <f>'[1]Maio 2021'!$B$11</f>
        <v>#REF!</v>
      </c>
      <c r="E92" s="8" t="str">
        <f>'[1]Maio 2021'!$C$11</f>
        <v>#REF!</v>
      </c>
      <c r="F92" s="8" t="str">
        <f>'[1]Maio 2021'!$D$11</f>
        <v>#REF!</v>
      </c>
      <c r="G92" s="8" t="str">
        <f>'[1]Maio 2021'!$E$11</f>
        <v>#REF!</v>
      </c>
      <c r="H92" s="8" t="str">
        <f>'[1]Maio 2021'!$F$11</f>
        <v>#REF!</v>
      </c>
      <c r="I92" s="8" t="str">
        <f>'[1]Maio 2021'!$G$11</f>
        <v>#REF!</v>
      </c>
      <c r="J92" s="8" t="str">
        <f>'[1]Maio 2021'!$H$11</f>
        <v>#REF!</v>
      </c>
      <c r="K92" s="8" t="str">
        <f>'[1]Maio 2021'!$I$11</f>
        <v>#REF!</v>
      </c>
      <c r="L92" s="8" t="str">
        <f>'[1]Maio 2021'!$J$11</f>
        <v>#REF!</v>
      </c>
      <c r="M92" s="8" t="str">
        <f>'[1]Maio 2021'!$K$11</f>
        <v>#REF!</v>
      </c>
      <c r="N92" s="8" t="str">
        <f>'[1]Maio 2021'!$L$11</f>
        <v>#REF!</v>
      </c>
      <c r="O92" s="21">
        <v>0.0</v>
      </c>
      <c r="P92" s="8" t="str">
        <f>'[1]Maio 2021'!$M$11</f>
        <v>#REF!</v>
      </c>
      <c r="Q92" s="8" t="str">
        <f>'[1]Maio 2021'!$N$11</f>
        <v>#REF!</v>
      </c>
      <c r="R92" s="21">
        <v>0.0</v>
      </c>
      <c r="S92" s="8" t="str">
        <f>'[1]Maio 2021'!$O$11</f>
        <v>#REF!</v>
      </c>
      <c r="T92" s="11" t="str">
        <f t="shared" si="11"/>
        <v>#REF!</v>
      </c>
    </row>
    <row r="93" ht="14.25" customHeight="1">
      <c r="A93" s="4" t="s">
        <v>293</v>
      </c>
      <c r="B93" s="8">
        <f>'Junho 2021'!B12</f>
        <v>32</v>
      </c>
      <c r="C93" s="8">
        <v>0.0</v>
      </c>
      <c r="D93" s="8" t="str">
        <f>'[1]Junho 2021'!$C$12</f>
        <v>#REF!</v>
      </c>
      <c r="E93" s="8" t="str">
        <f>'[1]Junho 2021'!$D$12</f>
        <v>#REF!</v>
      </c>
      <c r="F93" s="8" t="str">
        <f>'[1]Junho 2021'!$E$12</f>
        <v>#REF!</v>
      </c>
      <c r="G93" s="8" t="str">
        <f>'[1]Junho 2021'!$F$12</f>
        <v>#REF!</v>
      </c>
      <c r="H93" s="8" t="str">
        <f>'[1]Junho 2021'!$G$12</f>
        <v>#REF!</v>
      </c>
      <c r="I93" s="8" t="str">
        <f>'[1]Junho 2021'!$H$12</f>
        <v>#REF!</v>
      </c>
      <c r="J93" s="8" t="str">
        <f>'[1]Junho 2021'!$I$12</f>
        <v>#REF!</v>
      </c>
      <c r="K93" s="8" t="str">
        <f>'[1]Junho 2021'!$J$12</f>
        <v>#REF!</v>
      </c>
      <c r="L93" s="8" t="str">
        <f>'[1]Junho 2021'!$K$12</f>
        <v>#REF!</v>
      </c>
      <c r="M93" s="8" t="str">
        <f>'[1]Junho 2021'!$L$12</f>
        <v>#REF!</v>
      </c>
      <c r="N93" s="8" t="str">
        <f>'[1]Junho 2021'!$M$12</f>
        <v>#REF!</v>
      </c>
      <c r="O93" s="21">
        <v>0.0</v>
      </c>
      <c r="P93" s="8" t="str">
        <f>'[1]Junho 2021'!$N$12</f>
        <v>#REF!</v>
      </c>
      <c r="Q93" s="8" t="str">
        <f>'[1]Junho 2021'!$O$12</f>
        <v>#REF!</v>
      </c>
      <c r="R93" s="8">
        <v>0.0</v>
      </c>
      <c r="S93" s="8" t="str">
        <f>'[1]Junho 2021'!$P$12</f>
        <v>#REF!</v>
      </c>
      <c r="T93" s="11" t="str">
        <f t="shared" si="11"/>
        <v>#REF!</v>
      </c>
    </row>
    <row r="94" ht="14.25" customHeight="1">
      <c r="A94" s="4" t="s">
        <v>294</v>
      </c>
      <c r="B94" s="8">
        <f>'Julho 2021'!B13</f>
        <v>27</v>
      </c>
      <c r="C94" s="8">
        <f>'Julho 2021'!C13</f>
        <v>1</v>
      </c>
      <c r="D94" s="8" t="str">
        <f>'[1]Julho 2021'!$D$13</f>
        <v>#REF!</v>
      </c>
      <c r="E94" s="8" t="str">
        <f>'[1]Julho 2021'!$E$13</f>
        <v>#REF!</v>
      </c>
      <c r="F94" s="8" t="str">
        <f>'[1]Julho 2021'!$F$13</f>
        <v>#REF!</v>
      </c>
      <c r="G94" s="8" t="str">
        <f>'[1]Julho 2021'!$G$13</f>
        <v>#REF!</v>
      </c>
      <c r="H94" s="8" t="str">
        <f>'[1]Julho 2021'!$H$13</f>
        <v>#REF!</v>
      </c>
      <c r="I94" s="8" t="str">
        <f>'[1]Julho 2021'!$I$13</f>
        <v>#REF!</v>
      </c>
      <c r="J94" s="8" t="str">
        <f>'[1]Julho 2021'!$J$13</f>
        <v>#REF!</v>
      </c>
      <c r="K94" s="8" t="str">
        <f>'[1]Julho 2021'!$K$13</f>
        <v>#REF!</v>
      </c>
      <c r="L94" s="8" t="str">
        <f>'[1]Julho 2021'!$L$13</f>
        <v>#REF!</v>
      </c>
      <c r="M94" s="8" t="str">
        <f>'[1]Julho 2021'!$M$13</f>
        <v>#REF!</v>
      </c>
      <c r="N94" s="8" t="str">
        <f>'[1]Julho 2021'!$N$13</f>
        <v>#REF!</v>
      </c>
      <c r="O94" s="21">
        <v>0.0</v>
      </c>
      <c r="P94" s="8" t="str">
        <f>'[1]Julho 2021'!$O$13</f>
        <v>#REF!</v>
      </c>
      <c r="Q94" s="8" t="str">
        <f>'[1]Julho 2021'!$P$13</f>
        <v>#REF!</v>
      </c>
      <c r="R94" s="21">
        <v>0.0</v>
      </c>
      <c r="S94" s="8" t="str">
        <f>'[1]Julho 2021'!$Q$13</f>
        <v>#REF!</v>
      </c>
      <c r="T94" s="11" t="str">
        <f t="shared" si="11"/>
        <v>#REF!</v>
      </c>
    </row>
    <row r="95" ht="14.25" customHeight="1">
      <c r="A95" s="4" t="s">
        <v>295</v>
      </c>
      <c r="B95" s="8">
        <f>'Agosto 2021'!B13</f>
        <v>39</v>
      </c>
      <c r="C95" s="8">
        <f>'Agosto 2021'!C13</f>
        <v>1</v>
      </c>
      <c r="D95" s="8" t="str">
        <f>'[1]Agosto 2021'!$D$13</f>
        <v>#REF!</v>
      </c>
      <c r="E95" s="8" t="str">
        <f>'[1]Agosto 2021'!$E$13</f>
        <v>#REF!</v>
      </c>
      <c r="F95" s="8" t="str">
        <f>'[1]Agosto 2021'!$F$13</f>
        <v>#REF!</v>
      </c>
      <c r="G95" s="8" t="str">
        <f>'[1]Agosto 2021'!$G$13</f>
        <v>#REF!</v>
      </c>
      <c r="H95" s="8" t="str">
        <f>'[1]Agosto 2021'!$H$13</f>
        <v>#REF!</v>
      </c>
      <c r="I95" s="8" t="str">
        <f>'[1]Agosto 2021'!$I$13</f>
        <v>#REF!</v>
      </c>
      <c r="J95" s="8" t="str">
        <f>'[1]Agosto 2021'!$J$13</f>
        <v>#REF!</v>
      </c>
      <c r="K95" s="8" t="str">
        <f>'[1]Agosto 2021'!$K$13</f>
        <v>#REF!</v>
      </c>
      <c r="L95" s="8" t="str">
        <f>'[1]Agosto 2021'!$L$13</f>
        <v>#REF!</v>
      </c>
      <c r="M95" s="8" t="str">
        <f>'[1]Agosto 2021'!$M$13</f>
        <v>#REF!</v>
      </c>
      <c r="N95" s="8" t="str">
        <f>'[1]Agosto 2021'!$N$13</f>
        <v>#REF!</v>
      </c>
      <c r="O95" s="21">
        <v>0.0</v>
      </c>
      <c r="P95" s="8" t="str">
        <f>'[1]Agosto 2021'!$O$13</f>
        <v>#REF!</v>
      </c>
      <c r="Q95" s="8" t="str">
        <f>'[1]Agosto 2021'!$P$13</f>
        <v>#REF!</v>
      </c>
      <c r="R95" s="21">
        <v>0.0</v>
      </c>
      <c r="S95" s="8" t="str">
        <f>'[1]Agosto 2021'!$Q$13</f>
        <v>#REF!</v>
      </c>
      <c r="T95" s="11" t="str">
        <f t="shared" si="11"/>
        <v>#REF!</v>
      </c>
    </row>
    <row r="96" ht="14.25" customHeight="1">
      <c r="A96" s="4" t="s">
        <v>296</v>
      </c>
      <c r="B96" s="8">
        <f>'Setembro 2021'!B13</f>
        <v>42</v>
      </c>
      <c r="C96" s="8">
        <f>'Setembro 2021'!C13</f>
        <v>1</v>
      </c>
      <c r="D96" s="8" t="str">
        <f>'[1]Setembro 2021'!$D$13</f>
        <v>#REF!</v>
      </c>
      <c r="E96" s="8" t="str">
        <f>'[1]Setembro 2021'!$E$13</f>
        <v>#REF!</v>
      </c>
      <c r="F96" s="8" t="str">
        <f>'[1]Setembro 2021'!$F$13</f>
        <v>#REF!</v>
      </c>
      <c r="G96" s="8" t="str">
        <f>'[1]Setembro 2021'!$G$13</f>
        <v>#REF!</v>
      </c>
      <c r="H96" s="8" t="str">
        <f>'[1]Setembro 2021'!$H$13</f>
        <v>#REF!</v>
      </c>
      <c r="I96" s="8" t="str">
        <f>'[1]Setembro 2021'!$I$13</f>
        <v>#REF!</v>
      </c>
      <c r="J96" s="8" t="str">
        <f>'[1]Setembro 2021'!$J$13</f>
        <v>#REF!</v>
      </c>
      <c r="K96" s="8" t="str">
        <f>'[1]Setembro 2021'!$K$13</f>
        <v>#REF!</v>
      </c>
      <c r="L96" s="8" t="str">
        <f>'[1]Setembro 2021'!$L$13</f>
        <v>#REF!</v>
      </c>
      <c r="M96" s="8" t="str">
        <f>'[1]Setembro 2021'!$M$13</f>
        <v>#REF!</v>
      </c>
      <c r="N96" s="8" t="str">
        <f>'[1]Setembro 2021'!$N$13</f>
        <v>#REF!</v>
      </c>
      <c r="O96" s="8" t="str">
        <f>'[1]Setembro 2021'!$O$13</f>
        <v>#REF!</v>
      </c>
      <c r="P96" s="8" t="str">
        <f>'[1]Setembro 2021'!$P$13</f>
        <v>#REF!</v>
      </c>
      <c r="Q96" s="8" t="str">
        <f>'[1]Setembro 2021'!$Q$13</f>
        <v>#REF!</v>
      </c>
      <c r="R96" s="8" t="str">
        <f>'[1]Setembro 2021'!$R$13</f>
        <v>#REF!</v>
      </c>
      <c r="S96" s="8" t="str">
        <f>'[1]Setembro 2021'!$S$13</f>
        <v>#REF!</v>
      </c>
      <c r="T96" s="11" t="str">
        <f t="shared" si="11"/>
        <v>#REF!</v>
      </c>
    </row>
    <row r="97" ht="14.25" customHeight="1">
      <c r="A97" s="4" t="s">
        <v>297</v>
      </c>
      <c r="B97" s="8">
        <f>'Outubro 2021'!B13</f>
        <v>43</v>
      </c>
      <c r="C97" s="8">
        <f>'Outubro 2021'!C13</f>
        <v>1</v>
      </c>
      <c r="D97" s="8">
        <f>'Outubro 2021'!D13</f>
        <v>59</v>
      </c>
      <c r="E97" s="8">
        <f>'Outubro 2021'!E13</f>
        <v>0</v>
      </c>
      <c r="F97" s="8">
        <f>'Outubro 2021'!F13</f>
        <v>1</v>
      </c>
      <c r="G97" s="8">
        <f>'Outubro 2021'!G13</f>
        <v>0</v>
      </c>
      <c r="H97" s="8">
        <f>'Outubro 2021'!H13</f>
        <v>0</v>
      </c>
      <c r="I97" s="8">
        <f>'Outubro 2021'!I13</f>
        <v>0</v>
      </c>
      <c r="J97" s="8">
        <f>'Outubro 2021'!J13</f>
        <v>10</v>
      </c>
      <c r="K97" s="8">
        <f>'Outubro 2021'!K13</f>
        <v>0</v>
      </c>
      <c r="L97" s="8">
        <f>'Outubro 2021'!L13</f>
        <v>0</v>
      </c>
      <c r="M97" s="8">
        <f>'Outubro 2021'!M13</f>
        <v>2</v>
      </c>
      <c r="N97" s="8">
        <f>'Outubro 2021'!N13</f>
        <v>0</v>
      </c>
      <c r="O97" s="8">
        <f>'Outubro 2021'!O13</f>
        <v>0</v>
      </c>
      <c r="P97" s="8">
        <f>'Outubro 2021'!P13</f>
        <v>0</v>
      </c>
      <c r="Q97" s="8">
        <f>'Outubro 2021'!Q13</f>
        <v>3</v>
      </c>
      <c r="R97" s="8">
        <f>'Outubro 2021'!R13</f>
        <v>0</v>
      </c>
      <c r="S97" s="8">
        <f>'Outubro 2021'!S13</f>
        <v>0</v>
      </c>
      <c r="T97" s="11">
        <f t="shared" si="11"/>
        <v>119</v>
      </c>
    </row>
    <row r="98" ht="14.25" customHeight="1">
      <c r="A98" s="4" t="s">
        <v>298</v>
      </c>
      <c r="B98" s="8">
        <f>'Novembro 2021'!B13</f>
        <v>33</v>
      </c>
      <c r="C98" s="8" t="str">
        <f>'[1]Novembro 2021'!$C$13</f>
        <v>#REF!</v>
      </c>
      <c r="D98" s="8" t="str">
        <f>'[1]Novembro 2021'!$D$13</f>
        <v>#REF!</v>
      </c>
      <c r="E98" s="8" t="str">
        <f>'[1]Novembro 2021'!$E$13</f>
        <v>#REF!</v>
      </c>
      <c r="F98" s="8" t="str">
        <f>'[1]Novembro 2021'!$F$13</f>
        <v>#REF!</v>
      </c>
      <c r="G98" s="8" t="str">
        <f>'[1]Novembro 2021'!$G$13</f>
        <v>#REF!</v>
      </c>
      <c r="H98" s="8" t="str">
        <f>'[1]Novembro 2021'!$H$13</f>
        <v>#REF!</v>
      </c>
      <c r="I98" s="8" t="str">
        <f>'[1]Novembro 2021'!$I$13</f>
        <v>#REF!</v>
      </c>
      <c r="J98" s="8" t="str">
        <f>'[1]Novembro 2021'!$J$13</f>
        <v>#REF!</v>
      </c>
      <c r="K98" s="8" t="str">
        <f>'[1]Novembro 2021'!$K$13</f>
        <v>#REF!</v>
      </c>
      <c r="L98" s="8" t="str">
        <f>'[1]Novembro 2021'!$L$13</f>
        <v>#REF!</v>
      </c>
      <c r="M98" s="8" t="str">
        <f>'[1]Novembro 2021'!$M$13</f>
        <v>#REF!</v>
      </c>
      <c r="N98" s="8" t="str">
        <f>'[1]Novembro 2021'!$N$13</f>
        <v>#REF!</v>
      </c>
      <c r="O98" s="8" t="str">
        <f>'[1]Novembro 2021'!$O$13</f>
        <v>#REF!</v>
      </c>
      <c r="P98" s="8" t="str">
        <f>'[1]Novembro 2021'!$P$13</f>
        <v>#REF!</v>
      </c>
      <c r="Q98" s="8" t="str">
        <f>'[1]Novembro 2021'!$Q$13</f>
        <v>#REF!</v>
      </c>
      <c r="R98" s="8" t="str">
        <f>'[1]Novembro 2021'!$R$13</f>
        <v>#REF!</v>
      </c>
      <c r="S98" s="8" t="str">
        <f>'[1]Novembro 2021'!$S$13</f>
        <v>#REF!</v>
      </c>
      <c r="T98" s="11" t="str">
        <f t="shared" si="11"/>
        <v>#REF!</v>
      </c>
    </row>
    <row r="99" ht="14.25" customHeight="1">
      <c r="A99" s="4" t="s">
        <v>299</v>
      </c>
      <c r="B99" s="8">
        <f>'Dezembro 2021'!B13</f>
        <v>50</v>
      </c>
      <c r="C99" s="8">
        <f>'Dezembro 2021'!$C$13</f>
        <v>4</v>
      </c>
      <c r="D99" s="8">
        <f>'Dezembro 2021'!$D$13</f>
        <v>42</v>
      </c>
      <c r="E99" s="8" t="str">
        <f>'[1]Dezembro 2021'!$E$13</f>
        <v>#REF!</v>
      </c>
      <c r="F99" s="8" t="str">
        <f>'[1]Dezembro 2021'!$F$13</f>
        <v>#REF!</v>
      </c>
      <c r="G99" s="8" t="str">
        <f>'[1]Dezembro 2021'!$G$13</f>
        <v>#REF!</v>
      </c>
      <c r="H99" s="8" t="str">
        <f>'[1]Dezembro 2021'!$H$13</f>
        <v>#REF!</v>
      </c>
      <c r="I99" s="8" t="str">
        <f>'[1]Dezembro 2021'!$I$13</f>
        <v>#REF!</v>
      </c>
      <c r="J99" s="8">
        <f>'Dezembro 2021'!$J$13</f>
        <v>8</v>
      </c>
      <c r="K99" s="8" t="str">
        <f>'[1]Dezembro 2021'!$K$13</f>
        <v>#REF!</v>
      </c>
      <c r="L99" s="8">
        <f>'Dezembro 2021'!$L$13</f>
        <v>5</v>
      </c>
      <c r="M99" s="8">
        <f>'Dezembro 2021'!$M$13</f>
        <v>2</v>
      </c>
      <c r="N99" s="8" t="str">
        <f>'[1]Dezembro 2021'!$N$13</f>
        <v>#REF!</v>
      </c>
      <c r="O99" s="8" t="str">
        <f>'[1]Dezembro 2021'!$O$13</f>
        <v>#REF!</v>
      </c>
      <c r="P99" s="8" t="str">
        <f>'[1]Dezembro 2021'!$P$13</f>
        <v>#REF!</v>
      </c>
      <c r="Q99" s="8">
        <f>'Dezembro 2021'!$Q$13</f>
        <v>3</v>
      </c>
      <c r="R99" s="8">
        <f>'Dezembro 2021'!$R$13</f>
        <v>3</v>
      </c>
      <c r="S99" s="8" t="str">
        <f>'[1]Dezembro 2021'!$S$13</f>
        <v>#REF!</v>
      </c>
      <c r="T99" s="11" t="str">
        <f t="shared" si="11"/>
        <v>#REF!</v>
      </c>
    </row>
    <row r="100" ht="14.25" customHeight="1">
      <c r="A100" s="5" t="s">
        <v>14</v>
      </c>
      <c r="B100" s="5">
        <f t="shared" ref="B100:S100" si="12">SUM(B88:B99)</f>
        <v>266</v>
      </c>
      <c r="C100" s="5" t="str">
        <f t="shared" si="12"/>
        <v>#REF!</v>
      </c>
      <c r="D100" s="5" t="str">
        <f t="shared" si="12"/>
        <v>#REF!</v>
      </c>
      <c r="E100" s="5" t="str">
        <f t="shared" si="12"/>
        <v>#REF!</v>
      </c>
      <c r="F100" s="5" t="str">
        <f t="shared" si="12"/>
        <v>#REF!</v>
      </c>
      <c r="G100" s="5" t="str">
        <f t="shared" si="12"/>
        <v>#REF!</v>
      </c>
      <c r="H100" s="5" t="str">
        <f t="shared" si="12"/>
        <v>#REF!</v>
      </c>
      <c r="I100" s="5" t="str">
        <f t="shared" si="12"/>
        <v>#REF!</v>
      </c>
      <c r="J100" s="5" t="str">
        <f t="shared" si="12"/>
        <v>#REF!</v>
      </c>
      <c r="K100" s="5" t="str">
        <f t="shared" si="12"/>
        <v>#REF!</v>
      </c>
      <c r="L100" s="5" t="str">
        <f t="shared" si="12"/>
        <v>#REF!</v>
      </c>
      <c r="M100" s="5" t="str">
        <f t="shared" si="12"/>
        <v>#REF!</v>
      </c>
      <c r="N100" s="5" t="str">
        <f t="shared" si="12"/>
        <v>#REF!</v>
      </c>
      <c r="O100" s="5" t="str">
        <f t="shared" si="12"/>
        <v>#REF!</v>
      </c>
      <c r="P100" s="5" t="str">
        <f t="shared" si="12"/>
        <v>#REF!</v>
      </c>
      <c r="Q100" s="5" t="str">
        <f t="shared" si="12"/>
        <v>#REF!</v>
      </c>
      <c r="R100" s="5" t="str">
        <f t="shared" si="12"/>
        <v>#REF!</v>
      </c>
      <c r="S100" s="5" t="str">
        <f t="shared" si="12"/>
        <v>#REF!</v>
      </c>
      <c r="T100" s="11" t="str">
        <f t="shared" si="11"/>
        <v>#REF!</v>
      </c>
    </row>
    <row r="101" ht="14.25" customHeight="1">
      <c r="A101" s="6"/>
      <c r="B101" s="10" t="str">
        <f t="shared" ref="B101:S101" si="13">B100/$T$100</f>
        <v>#REF!</v>
      </c>
      <c r="C101" s="10" t="str">
        <f t="shared" si="13"/>
        <v>#REF!</v>
      </c>
      <c r="D101" s="10" t="str">
        <f t="shared" si="13"/>
        <v>#REF!</v>
      </c>
      <c r="E101" s="10" t="str">
        <f t="shared" si="13"/>
        <v>#REF!</v>
      </c>
      <c r="F101" s="10" t="str">
        <f t="shared" si="13"/>
        <v>#REF!</v>
      </c>
      <c r="G101" s="10" t="str">
        <f t="shared" si="13"/>
        <v>#REF!</v>
      </c>
      <c r="H101" s="10" t="str">
        <f t="shared" si="13"/>
        <v>#REF!</v>
      </c>
      <c r="I101" s="10" t="str">
        <f t="shared" si="13"/>
        <v>#REF!</v>
      </c>
      <c r="J101" s="10" t="str">
        <f t="shared" si="13"/>
        <v>#REF!</v>
      </c>
      <c r="K101" s="10" t="str">
        <f t="shared" si="13"/>
        <v>#REF!</v>
      </c>
      <c r="L101" s="10" t="str">
        <f t="shared" si="13"/>
        <v>#REF!</v>
      </c>
      <c r="M101" s="10" t="str">
        <f t="shared" si="13"/>
        <v>#REF!</v>
      </c>
      <c r="N101" s="10" t="str">
        <f t="shared" si="13"/>
        <v>#REF!</v>
      </c>
      <c r="O101" s="10" t="str">
        <f t="shared" si="13"/>
        <v>#REF!</v>
      </c>
      <c r="P101" s="10" t="str">
        <f t="shared" si="13"/>
        <v>#REF!</v>
      </c>
      <c r="Q101" s="10" t="str">
        <f t="shared" si="13"/>
        <v>#REF!</v>
      </c>
      <c r="R101" s="10" t="str">
        <f t="shared" si="13"/>
        <v>#REF!</v>
      </c>
      <c r="S101" s="10" t="str">
        <f t="shared" si="13"/>
        <v>#REF!</v>
      </c>
      <c r="T101" s="12" t="str">
        <f>SUM(A101:S101)</f>
        <v>#REF!</v>
      </c>
    </row>
    <row r="102" ht="14.25" customHeight="1">
      <c r="A102" s="280" t="s">
        <v>276</v>
      </c>
      <c r="B102" s="281" t="str">
        <f>SUM(B100:S100)</f>
        <v>#REF!</v>
      </c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85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</row>
    <row r="104" ht="14.25" customHeight="1">
      <c r="A104" s="279">
        <v>2022.0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/>
      <c r="X104" s="271" t="s">
        <v>300</v>
      </c>
      <c r="Y104" s="272"/>
    </row>
    <row r="105" ht="14.25" customHeight="1">
      <c r="A105" s="32" t="s">
        <v>258</v>
      </c>
      <c r="B105" s="7" t="s">
        <v>285</v>
      </c>
      <c r="C105" s="7" t="s">
        <v>286</v>
      </c>
      <c r="D105" s="7" t="s">
        <v>4</v>
      </c>
      <c r="E105" s="7" t="s">
        <v>2</v>
      </c>
      <c r="F105" s="7" t="s">
        <v>5</v>
      </c>
      <c r="G105" s="7" t="s">
        <v>7</v>
      </c>
      <c r="H105" s="7" t="s">
        <v>11</v>
      </c>
      <c r="I105" s="7" t="s">
        <v>9</v>
      </c>
      <c r="J105" s="7" t="s">
        <v>179</v>
      </c>
      <c r="K105" s="7" t="s">
        <v>180</v>
      </c>
      <c r="L105" s="7" t="s">
        <v>98</v>
      </c>
      <c r="M105" s="7" t="s">
        <v>100</v>
      </c>
      <c r="N105" s="7" t="s">
        <v>6</v>
      </c>
      <c r="O105" s="7" t="s">
        <v>73</v>
      </c>
      <c r="P105" s="7" t="s">
        <v>112</v>
      </c>
      <c r="Q105" s="7" t="s">
        <v>181</v>
      </c>
      <c r="R105" s="7" t="s">
        <v>182</v>
      </c>
      <c r="S105" s="7" t="s">
        <v>8</v>
      </c>
      <c r="T105" s="4" t="s">
        <v>34</v>
      </c>
    </row>
    <row r="106" ht="14.25" customHeight="1">
      <c r="A106" s="4" t="s">
        <v>288</v>
      </c>
      <c r="B106" s="8">
        <f>'Janeiro 2022'!B14</f>
        <v>34</v>
      </c>
      <c r="C106" s="8">
        <f>'Janeiro 2022'!C14</f>
        <v>3</v>
      </c>
      <c r="D106" s="8">
        <f>'Janeiro 2022'!D14</f>
        <v>38</v>
      </c>
      <c r="E106" s="8">
        <f>'Janeiro 2022'!E14</f>
        <v>0</v>
      </c>
      <c r="F106" s="8">
        <f>'Janeiro 2022'!F14</f>
        <v>1</v>
      </c>
      <c r="G106" s="8">
        <f>'Janeiro 2022'!G14</f>
        <v>0</v>
      </c>
      <c r="H106" s="8">
        <f>'Janeiro 2022'!H14</f>
        <v>0</v>
      </c>
      <c r="I106" s="8">
        <f>'Janeiro 2022'!I14</f>
        <v>0</v>
      </c>
      <c r="J106" s="8">
        <f>'Janeiro 2022'!J14</f>
        <v>6</v>
      </c>
      <c r="K106" s="8">
        <f>'Janeiro 2022'!K14</f>
        <v>0</v>
      </c>
      <c r="L106" s="8">
        <f>'Janeiro 2022'!L14</f>
        <v>2</v>
      </c>
      <c r="M106" s="8">
        <f>'Janeiro 2022'!M14</f>
        <v>6</v>
      </c>
      <c r="N106" s="8">
        <f>'Janeiro 2022'!N14</f>
        <v>4</v>
      </c>
      <c r="O106" s="8">
        <f>'Janeiro 2022'!O14</f>
        <v>0</v>
      </c>
      <c r="P106" s="8">
        <f>'Janeiro 2022'!P14</f>
        <v>0</v>
      </c>
      <c r="Q106" s="8">
        <f>'Janeiro 2022'!Q14</f>
        <v>4</v>
      </c>
      <c r="R106" s="8">
        <f>'Janeiro 2022'!R14</f>
        <v>1</v>
      </c>
      <c r="S106" s="8">
        <f>'Janeiro 2022'!S14</f>
        <v>0</v>
      </c>
      <c r="T106" s="11">
        <f t="shared" ref="T106:T118" si="14">SUM(B106:S106)</f>
        <v>99</v>
      </c>
      <c r="X106" s="282" t="s">
        <v>116</v>
      </c>
      <c r="Y106" s="283">
        <f>'Janeiro 2022'!X3+'Fevereiro 2022'!X3+'Março 2022'!X3+'Abril 2022'!X3+'Maio 2022'!X3+'Junho 2022'!X3+'Julho 2022'!X3+'Agosto 2022'!X3+'Setembro 2022'!W3+'Outubro 2022'!W3+'Novembro 2022'!W3+'Dezembro 2022'!W3</f>
        <v>917</v>
      </c>
    </row>
    <row r="107" ht="14.25" customHeight="1">
      <c r="A107" s="4" t="s">
        <v>289</v>
      </c>
      <c r="B107" s="8">
        <f>'Fevereiro 2022'!B14</f>
        <v>40</v>
      </c>
      <c r="C107" s="8">
        <f>'Fevereiro 2022'!C14</f>
        <v>3</v>
      </c>
      <c r="D107" s="8">
        <f>'Fevereiro 2022'!D14</f>
        <v>45</v>
      </c>
      <c r="E107" s="8">
        <f>'Fevereiro 2022'!E14</f>
        <v>0</v>
      </c>
      <c r="F107" s="8">
        <f>'Fevereiro 2022'!F14</f>
        <v>1</v>
      </c>
      <c r="G107" s="8">
        <f>'Fevereiro 2022'!G14</f>
        <v>0</v>
      </c>
      <c r="H107" s="8">
        <f>'Fevereiro 2022'!H14</f>
        <v>0</v>
      </c>
      <c r="I107" s="8">
        <f>'Fevereiro 2022'!I14</f>
        <v>1</v>
      </c>
      <c r="J107" s="8">
        <f>'Fevereiro 2022'!J14</f>
        <v>14</v>
      </c>
      <c r="K107" s="8">
        <f>'Fevereiro 2022'!K14</f>
        <v>0</v>
      </c>
      <c r="L107" s="8">
        <f>'Fevereiro 2022'!L14</f>
        <v>0</v>
      </c>
      <c r="M107" s="8">
        <f>'Fevereiro 2022'!M14</f>
        <v>3</v>
      </c>
      <c r="N107" s="8">
        <f>'Fevereiro 2022'!N14</f>
        <v>0</v>
      </c>
      <c r="O107" s="8">
        <f>'Fevereiro 2022'!O14</f>
        <v>0</v>
      </c>
      <c r="P107" s="8">
        <f>'Fevereiro 2022'!P14</f>
        <v>0</v>
      </c>
      <c r="Q107" s="8">
        <f>'Fevereiro 2022'!Q14</f>
        <v>4</v>
      </c>
      <c r="R107" s="8">
        <f>'Fevereiro 2022'!R14</f>
        <v>0</v>
      </c>
      <c r="S107" s="8">
        <f>'Fevereiro 2022'!S14</f>
        <v>0</v>
      </c>
      <c r="T107" s="11">
        <f t="shared" si="14"/>
        <v>111</v>
      </c>
      <c r="X107" s="282" t="s">
        <v>129</v>
      </c>
      <c r="Y107" s="283">
        <f>'Janeiro 2022'!X4+'Fevereiro 2022'!X4+'Março 2022'!X4+'Abril 2022'!X4+'Maio 2022'!X4+'Junho 2022'!X4+'Julho 2022'!X4+'Agosto 2022'!X4+'Setembro 2022'!W4+'Outubro 2022'!W4+'Novembro 2022'!W4+'Dezembro 2022'!W4</f>
        <v>41</v>
      </c>
    </row>
    <row r="108" ht="14.25" customHeight="1">
      <c r="A108" s="4" t="s">
        <v>290</v>
      </c>
      <c r="B108" s="40">
        <f>'Março 2022'!B14</f>
        <v>45</v>
      </c>
      <c r="C108" s="40">
        <f>'Março 2022'!C14</f>
        <v>2</v>
      </c>
      <c r="D108" s="40">
        <f>'Março 2022'!D14</f>
        <v>57</v>
      </c>
      <c r="E108" s="40">
        <f>'Março 2022'!E14</f>
        <v>0</v>
      </c>
      <c r="F108" s="40">
        <f>'Março 2022'!F14</f>
        <v>2</v>
      </c>
      <c r="G108" s="40">
        <f>'Março 2022'!G14</f>
        <v>0</v>
      </c>
      <c r="H108" s="40">
        <f>'Março 2022'!H14</f>
        <v>0</v>
      </c>
      <c r="I108" s="40">
        <f>'Março 2022'!I14</f>
        <v>1</v>
      </c>
      <c r="J108" s="40">
        <f>'Março 2022'!J14</f>
        <v>12</v>
      </c>
      <c r="K108" s="40">
        <f>'Março 2022'!K14</f>
        <v>0</v>
      </c>
      <c r="L108" s="40">
        <f>'Março 2022'!L14</f>
        <v>0</v>
      </c>
      <c r="M108" s="40">
        <f>'Março 2022'!M14</f>
        <v>2</v>
      </c>
      <c r="N108" s="40">
        <f>'Março 2022'!N14</f>
        <v>0</v>
      </c>
      <c r="O108" s="40">
        <f>'Março 2022'!O14</f>
        <v>0</v>
      </c>
      <c r="P108" s="40">
        <f>'Março 2022'!P14</f>
        <v>0</v>
      </c>
      <c r="Q108" s="40">
        <f>'Março 2022'!Q14</f>
        <v>2</v>
      </c>
      <c r="R108" s="40">
        <f>'Março 2022'!R14</f>
        <v>0</v>
      </c>
      <c r="S108" s="40">
        <f>'Março 2022'!S14</f>
        <v>2</v>
      </c>
      <c r="T108" s="11">
        <f t="shared" si="14"/>
        <v>125</v>
      </c>
      <c r="X108" s="282" t="s">
        <v>128</v>
      </c>
      <c r="Y108" s="283">
        <f>'Janeiro 2022'!X5+'Fevereiro 2022'!X5+'Março 2022'!X5+'Abril 2022'!X5+'Maio 2022'!X5+'Junho 2022'!X5+'Julho 2022'!X5+'Agosto 2022'!X5+'Outubro 2022'!W5</f>
        <v>410</v>
      </c>
    </row>
    <row r="109" ht="14.25" customHeight="1">
      <c r="A109" s="4" t="s">
        <v>291</v>
      </c>
      <c r="B109" s="8">
        <f>'Abril 2022'!B14</f>
        <v>42</v>
      </c>
      <c r="C109" s="8">
        <f>'Abril 2022'!C14</f>
        <v>5</v>
      </c>
      <c r="D109" s="8">
        <f>'Abril 2022'!D14</f>
        <v>40</v>
      </c>
      <c r="E109" s="8">
        <f>'Abril 2022'!E14</f>
        <v>0</v>
      </c>
      <c r="F109" s="8">
        <f>'Abril 2022'!F14</f>
        <v>0</v>
      </c>
      <c r="G109" s="8">
        <f>'Abril 2022'!G14</f>
        <v>0</v>
      </c>
      <c r="H109" s="8">
        <f>'Abril 2022'!H14</f>
        <v>0</v>
      </c>
      <c r="I109" s="8">
        <f>'Abril 2022'!I14</f>
        <v>0</v>
      </c>
      <c r="J109" s="8">
        <f>'Abril 2022'!J14</f>
        <v>8</v>
      </c>
      <c r="K109" s="8">
        <f>'Abril 2022'!K14</f>
        <v>0</v>
      </c>
      <c r="L109" s="8">
        <f>'Abril 2022'!L14</f>
        <v>0</v>
      </c>
      <c r="M109" s="8">
        <f>'Abril 2022'!M14</f>
        <v>2</v>
      </c>
      <c r="N109" s="8">
        <f>'Abril 2022'!N14</f>
        <v>0</v>
      </c>
      <c r="O109" s="8">
        <f>'Abril 2022'!O14</f>
        <v>0</v>
      </c>
      <c r="P109" s="8">
        <f>'Abril 2022'!P14</f>
        <v>0</v>
      </c>
      <c r="Q109" s="8">
        <f>'Abril 2022'!Q14</f>
        <v>2</v>
      </c>
      <c r="R109" s="8">
        <f>'Abril 2022'!R14</f>
        <v>1</v>
      </c>
      <c r="S109" s="8">
        <f>'Abril 2022'!S14</f>
        <v>4</v>
      </c>
      <c r="T109" s="11">
        <f t="shared" si="14"/>
        <v>104</v>
      </c>
      <c r="X109" s="282" t="s">
        <v>136</v>
      </c>
      <c r="Y109" s="283">
        <f>'Janeiro 2022'!X6+'Fevereiro 2022'!X6+'Março 2022'!X6+'Abril 2022'!X6+'Maio 2022'!X6+'Junho 2022'!X6+'Julho 2022'!X6+'Agosto 2022'!X6+'Setembro 2022'!W5+'Novembro 2022'!W5+'Dezembro 2022'!W5</f>
        <v>49</v>
      </c>
    </row>
    <row r="110" ht="14.25" customHeight="1">
      <c r="A110" s="4" t="s">
        <v>292</v>
      </c>
      <c r="B110" s="8">
        <f>'Maio 2022'!B14</f>
        <v>72</v>
      </c>
      <c r="C110" s="8">
        <f>'Maio 2022'!C14</f>
        <v>3</v>
      </c>
      <c r="D110" s="8">
        <f>'Maio 2022'!D14</f>
        <v>61</v>
      </c>
      <c r="E110" s="8">
        <f>'Maio 2022'!E14</f>
        <v>0</v>
      </c>
      <c r="F110" s="8">
        <f>'Maio 2022'!F14</f>
        <v>2</v>
      </c>
      <c r="G110" s="8">
        <f>'Maio 2022'!G14</f>
        <v>0</v>
      </c>
      <c r="H110" s="8">
        <f>'Maio 2022'!H14</f>
        <v>0</v>
      </c>
      <c r="I110" s="8">
        <f>'Maio 2022'!I14</f>
        <v>0</v>
      </c>
      <c r="J110" s="8">
        <f>'Maio 2022'!J14</f>
        <v>9</v>
      </c>
      <c r="K110" s="8">
        <f>'Maio 2022'!K14</f>
        <v>0</v>
      </c>
      <c r="L110" s="8">
        <f>'Maio 2022'!L14</f>
        <v>0</v>
      </c>
      <c r="M110" s="8">
        <f>'Maio 2022'!M14</f>
        <v>4</v>
      </c>
      <c r="N110" s="8">
        <f>'Maio 2022'!N14</f>
        <v>0</v>
      </c>
      <c r="O110" s="8">
        <f>'Maio 2022'!O14</f>
        <v>0</v>
      </c>
      <c r="P110" s="8">
        <f>'Maio 2022'!P14</f>
        <v>1</v>
      </c>
      <c r="Q110" s="8">
        <f>'Maio 2022'!Q14</f>
        <v>5</v>
      </c>
      <c r="R110" s="8">
        <f>'Maio 2022'!R14</f>
        <v>2</v>
      </c>
      <c r="S110" s="8">
        <f>'Maio 2022'!S14</f>
        <v>2</v>
      </c>
      <c r="T110" s="11">
        <f t="shared" si="14"/>
        <v>161</v>
      </c>
      <c r="Y110" s="284">
        <f>SUM(Y106:Y109)</f>
        <v>1417</v>
      </c>
    </row>
    <row r="111" ht="14.25" customHeight="1">
      <c r="A111" s="4" t="s">
        <v>293</v>
      </c>
      <c r="B111" s="8">
        <f>'Junho 2022'!B14</f>
        <v>55</v>
      </c>
      <c r="C111" s="8">
        <f>'Junho 2022'!C14</f>
        <v>6</v>
      </c>
      <c r="D111" s="8">
        <f>'Junho 2022'!D14</f>
        <v>65</v>
      </c>
      <c r="E111" s="8">
        <f>'Junho 2022'!E14</f>
        <v>0</v>
      </c>
      <c r="F111" s="8">
        <f>'Junho 2022'!F14</f>
        <v>1</v>
      </c>
      <c r="G111" s="8">
        <f>'Junho 2022'!G14</f>
        <v>0</v>
      </c>
      <c r="H111" s="8">
        <f>'Junho 2022'!H14</f>
        <v>0</v>
      </c>
      <c r="I111" s="8">
        <f>'Junho 2022'!I14</f>
        <v>0</v>
      </c>
      <c r="J111" s="8">
        <f>'Junho 2022'!J14</f>
        <v>12</v>
      </c>
      <c r="K111" s="8">
        <f>'Junho 2022'!K14</f>
        <v>0</v>
      </c>
      <c r="L111" s="8">
        <f>'Junho 2022'!L14</f>
        <v>2</v>
      </c>
      <c r="M111" s="8">
        <f>'Junho 2022'!M14</f>
        <v>1</v>
      </c>
      <c r="N111" s="8">
        <f>'Junho 2022'!N14</f>
        <v>0</v>
      </c>
      <c r="O111" s="8">
        <f>'Junho 2022'!O14</f>
        <v>0</v>
      </c>
      <c r="P111" s="8">
        <f>'Junho 2022'!P14</f>
        <v>0</v>
      </c>
      <c r="Q111" s="8">
        <f>'Junho 2022'!Q14</f>
        <v>3</v>
      </c>
      <c r="R111" s="8">
        <f>'Junho 2022'!R14</f>
        <v>0</v>
      </c>
      <c r="S111" s="8">
        <f>'Junho 2022'!S14</f>
        <v>1</v>
      </c>
      <c r="T111" s="11">
        <f t="shared" si="14"/>
        <v>146</v>
      </c>
    </row>
    <row r="112" ht="14.25" customHeight="1">
      <c r="A112" s="4" t="s">
        <v>294</v>
      </c>
      <c r="B112" s="8">
        <f>'Julho 2022'!B13</f>
        <v>69</v>
      </c>
      <c r="C112" s="8">
        <f>'Julho 2022'!C13</f>
        <v>2</v>
      </c>
      <c r="D112" s="8">
        <f>'Julho 2022'!D13</f>
        <v>65</v>
      </c>
      <c r="E112" s="8">
        <f>'Julho 2022'!E13</f>
        <v>0</v>
      </c>
      <c r="F112" s="8">
        <f>'Julho 2022'!F13</f>
        <v>1</v>
      </c>
      <c r="G112" s="8">
        <f>'Julho 2022'!G13</f>
        <v>0</v>
      </c>
      <c r="H112" s="8">
        <f>'Julho 2022'!H13</f>
        <v>0</v>
      </c>
      <c r="I112" s="8">
        <f>'Julho 2022'!I13</f>
        <v>0</v>
      </c>
      <c r="J112" s="8">
        <f>'Julho 2022'!J13</f>
        <v>11</v>
      </c>
      <c r="K112" s="8">
        <f>'Julho 2022'!K13</f>
        <v>0</v>
      </c>
      <c r="L112" s="8">
        <f>'Julho 2022'!L13</f>
        <v>0</v>
      </c>
      <c r="M112" s="8">
        <f>'Julho 2022'!M13</f>
        <v>2</v>
      </c>
      <c r="N112" s="8">
        <f>'Julho 2022'!N13</f>
        <v>0</v>
      </c>
      <c r="O112" s="8">
        <f>'Julho 2022'!O13</f>
        <v>0</v>
      </c>
      <c r="P112" s="8">
        <f>'Julho 2022'!P13</f>
        <v>0</v>
      </c>
      <c r="Q112" s="8">
        <f>'Julho 2022'!Q13</f>
        <v>3</v>
      </c>
      <c r="R112" s="8">
        <f>'Julho 2022'!R13</f>
        <v>0</v>
      </c>
      <c r="S112" s="8">
        <f>'Julho 2022'!S13</f>
        <v>6</v>
      </c>
      <c r="T112" s="11">
        <f t="shared" si="14"/>
        <v>159</v>
      </c>
    </row>
    <row r="113" ht="14.25" customHeight="1">
      <c r="A113" s="4" t="s">
        <v>295</v>
      </c>
      <c r="B113" s="8">
        <f>'Agosto 2022'!B12</f>
        <v>47</v>
      </c>
      <c r="C113" s="8">
        <f>'Agosto 2022'!C12</f>
        <v>4</v>
      </c>
      <c r="D113" s="8">
        <f>'Agosto 2022'!D12</f>
        <v>65</v>
      </c>
      <c r="E113" s="8">
        <f>'Agosto 2022'!E12</f>
        <v>0</v>
      </c>
      <c r="F113" s="8">
        <f>'Agosto 2022'!F12</f>
        <v>2</v>
      </c>
      <c r="G113" s="8">
        <f>'Agosto 2022'!G12</f>
        <v>0</v>
      </c>
      <c r="H113" s="8">
        <f>'Agosto 2022'!H12</f>
        <v>0</v>
      </c>
      <c r="I113" s="8">
        <f>'Agosto 2022'!I12</f>
        <v>0</v>
      </c>
      <c r="J113" s="8">
        <f>'Agosto 2022'!J12</f>
        <v>6</v>
      </c>
      <c r="K113" s="8">
        <f>'Agosto 2022'!K12</f>
        <v>0</v>
      </c>
      <c r="L113" s="8">
        <f>'Agosto 2022'!L12</f>
        <v>0</v>
      </c>
      <c r="M113" s="8">
        <f>'Agosto 2022'!M12</f>
        <v>2</v>
      </c>
      <c r="N113" s="8">
        <f>'Agosto 2022'!N12</f>
        <v>0</v>
      </c>
      <c r="O113" s="8">
        <f>'Agosto 2022'!O12</f>
        <v>0</v>
      </c>
      <c r="P113" s="8">
        <f>'Agosto 2022'!P12</f>
        <v>0</v>
      </c>
      <c r="Q113" s="8">
        <f>'Agosto 2022'!Q12</f>
        <v>3</v>
      </c>
      <c r="R113" s="8">
        <f>'Agosto 2022'!R12</f>
        <v>1</v>
      </c>
      <c r="S113" s="8">
        <f>'Agosto 2022'!S12</f>
        <v>2</v>
      </c>
      <c r="T113" s="11">
        <f t="shared" si="14"/>
        <v>132</v>
      </c>
    </row>
    <row r="114" ht="14.25" customHeight="1">
      <c r="A114" s="4" t="s">
        <v>296</v>
      </c>
      <c r="B114" s="8">
        <v>0.0</v>
      </c>
      <c r="C114" s="8">
        <f>'Setembro 2022'!B13</f>
        <v>9</v>
      </c>
      <c r="D114" s="8">
        <f>'Setembro 2022'!C13</f>
        <v>83</v>
      </c>
      <c r="E114" s="8">
        <f>'Setembro 2022'!D13</f>
        <v>0</v>
      </c>
      <c r="F114" s="8">
        <f>'Setembro 2022'!E13</f>
        <v>5</v>
      </c>
      <c r="G114" s="8">
        <f>'Setembro 2022'!F13</f>
        <v>0</v>
      </c>
      <c r="H114" s="8">
        <f>'Setembro 2022'!G13</f>
        <v>0</v>
      </c>
      <c r="I114" s="8">
        <f>'Setembro 2022'!H13</f>
        <v>0</v>
      </c>
      <c r="J114" s="8">
        <f>'Setembro 2022'!I13</f>
        <v>1</v>
      </c>
      <c r="K114" s="8">
        <f>'Setembro 2022'!J13</f>
        <v>0</v>
      </c>
      <c r="L114" s="8">
        <f>'Setembro 2022'!K13</f>
        <v>0</v>
      </c>
      <c r="M114" s="8">
        <f>'Setembro 2022'!L13</f>
        <v>4</v>
      </c>
      <c r="N114" s="8">
        <f>'Setembro 2022'!M13</f>
        <v>0</v>
      </c>
      <c r="O114" s="8">
        <f>'Setembro 2022'!N13</f>
        <v>0</v>
      </c>
      <c r="P114" s="8">
        <f>'Setembro 2022'!O13</f>
        <v>1</v>
      </c>
      <c r="Q114" s="8">
        <f>'Setembro 2022'!P13</f>
        <v>1</v>
      </c>
      <c r="R114" s="8">
        <f>'Setembro 2022'!Q13</f>
        <v>2</v>
      </c>
      <c r="S114" s="8">
        <f>'Setembro 2022'!R13</f>
        <v>1</v>
      </c>
      <c r="T114" s="11">
        <f t="shared" si="14"/>
        <v>107</v>
      </c>
    </row>
    <row r="115" ht="14.25" customHeight="1">
      <c r="A115" s="4" t="s">
        <v>297</v>
      </c>
      <c r="B115" s="8">
        <v>0.0</v>
      </c>
      <c r="C115" s="8">
        <f>'Outubro 2022'!B14</f>
        <v>6</v>
      </c>
      <c r="D115" s="8">
        <f>'Outubro 2022'!C14</f>
        <v>75</v>
      </c>
      <c r="E115" s="8">
        <f>'Outubro 2022'!D14</f>
        <v>0</v>
      </c>
      <c r="F115" s="8">
        <f>'Outubro 2022'!E14</f>
        <v>4</v>
      </c>
      <c r="G115" s="8">
        <f>'Outubro 2022'!F14</f>
        <v>0</v>
      </c>
      <c r="H115" s="8">
        <f>'Outubro 2022'!G14</f>
        <v>0</v>
      </c>
      <c r="I115" s="8">
        <f>'Outubro 2022'!H14</f>
        <v>1</v>
      </c>
      <c r="J115" s="8">
        <f>'Outubro 2022'!I14</f>
        <v>2</v>
      </c>
      <c r="K115" s="8">
        <f>'Outubro 2022'!J14</f>
        <v>0</v>
      </c>
      <c r="L115" s="8">
        <f>'Outubro 2022'!K14</f>
        <v>0</v>
      </c>
      <c r="M115" s="8">
        <f>'Outubro 2022'!L14</f>
        <v>3</v>
      </c>
      <c r="N115" s="8">
        <f>'Outubro 2022'!M14</f>
        <v>0</v>
      </c>
      <c r="O115" s="8">
        <f>'Outubro 2022'!N14</f>
        <v>0</v>
      </c>
      <c r="P115" s="8">
        <f>'Outubro 2022'!O14</f>
        <v>0</v>
      </c>
      <c r="Q115" s="8">
        <f>'Outubro 2022'!P14</f>
        <v>10</v>
      </c>
      <c r="R115" s="8">
        <f>'Outubro 2022'!Q14</f>
        <v>0</v>
      </c>
      <c r="S115" s="8">
        <f>'Outubro 2022'!R14</f>
        <v>4</v>
      </c>
      <c r="T115" s="11">
        <f t="shared" si="14"/>
        <v>105</v>
      </c>
    </row>
    <row r="116" ht="14.25" customHeight="1">
      <c r="A116" s="4" t="s">
        <v>298</v>
      </c>
      <c r="B116" s="8">
        <v>0.0</v>
      </c>
      <c r="C116" s="8">
        <f>'Novembro 2022'!B13</f>
        <v>5</v>
      </c>
      <c r="D116" s="8">
        <f>'Novembro 2022'!C13</f>
        <v>72</v>
      </c>
      <c r="E116" s="8">
        <f>'Novembro 2022'!D13</f>
        <v>0</v>
      </c>
      <c r="F116" s="8">
        <f>'Novembro 2022'!E13</f>
        <v>1</v>
      </c>
      <c r="G116" s="8">
        <f>'Novembro 2022'!F13</f>
        <v>0</v>
      </c>
      <c r="H116" s="8">
        <f>'Novembro 2022'!G13</f>
        <v>0</v>
      </c>
      <c r="I116" s="8">
        <f>'Novembro 2022'!H13</f>
        <v>0</v>
      </c>
      <c r="J116" s="8">
        <f>'Novembro 2022'!I13</f>
        <v>0</v>
      </c>
      <c r="K116" s="8">
        <f>'Novembro 2022'!J13</f>
        <v>0</v>
      </c>
      <c r="L116" s="8">
        <f>'Novembro 2022'!K13</f>
        <v>0</v>
      </c>
      <c r="M116" s="8">
        <f>'Novembro 2022'!L13</f>
        <v>2</v>
      </c>
      <c r="N116" s="8">
        <f>'Novembro 2022'!M13</f>
        <v>0</v>
      </c>
      <c r="O116" s="8">
        <f>'Novembro 2022'!N13</f>
        <v>1</v>
      </c>
      <c r="P116" s="8">
        <f>'Novembro 2022'!O13</f>
        <v>0</v>
      </c>
      <c r="Q116" s="8">
        <f>'Novembro 2022'!P13</f>
        <v>3</v>
      </c>
      <c r="R116" s="8">
        <f>'Novembro 2022'!Q13</f>
        <v>1</v>
      </c>
      <c r="S116" s="8">
        <f>'Novembro 2022'!R13</f>
        <v>4</v>
      </c>
      <c r="T116" s="11">
        <f t="shared" si="14"/>
        <v>89</v>
      </c>
    </row>
    <row r="117" ht="14.25" customHeight="1">
      <c r="A117" s="4" t="s">
        <v>299</v>
      </c>
      <c r="B117" s="8">
        <v>0.0</v>
      </c>
      <c r="C117" s="8">
        <f>'Dezembro 2022'!B13</f>
        <v>7</v>
      </c>
      <c r="D117" s="8">
        <f>'Dezembro 2022'!C13</f>
        <v>58</v>
      </c>
      <c r="E117" s="8">
        <f>'Dezembro 2022'!D13</f>
        <v>0</v>
      </c>
      <c r="F117" s="8">
        <f>'Dezembro 2022'!E13</f>
        <v>2</v>
      </c>
      <c r="G117" s="8">
        <f>'Dezembro 2022'!F13</f>
        <v>0</v>
      </c>
      <c r="H117" s="8">
        <f>'Dezembro 2022'!G13</f>
        <v>0</v>
      </c>
      <c r="I117" s="8">
        <f>'Dezembro 2022'!H13</f>
        <v>0</v>
      </c>
      <c r="J117" s="8">
        <f>'Dezembro 2022'!I13</f>
        <v>0</v>
      </c>
      <c r="K117" s="8">
        <f>'Dezembro 2022'!J13</f>
        <v>0</v>
      </c>
      <c r="L117" s="8">
        <f>'Dezembro 2022'!K13</f>
        <v>0</v>
      </c>
      <c r="M117" s="8">
        <f>'Dezembro 2022'!L13</f>
        <v>0</v>
      </c>
      <c r="N117" s="8">
        <f>'Dezembro 2022'!M13</f>
        <v>0</v>
      </c>
      <c r="O117" s="8">
        <f>'Dezembro 2022'!N13</f>
        <v>3</v>
      </c>
      <c r="P117" s="8">
        <f>'Dezembro 2022'!O13</f>
        <v>0</v>
      </c>
      <c r="Q117" s="8">
        <f>'Dezembro 2022'!P13</f>
        <v>1</v>
      </c>
      <c r="R117" s="8">
        <f>'Dezembro 2022'!Q13</f>
        <v>1</v>
      </c>
      <c r="S117" s="8">
        <f>'Dezembro 2022'!R13</f>
        <v>7</v>
      </c>
      <c r="T117" s="11">
        <f t="shared" si="14"/>
        <v>79</v>
      </c>
    </row>
    <row r="118" ht="14.25" customHeight="1">
      <c r="A118" s="5" t="s">
        <v>14</v>
      </c>
      <c r="B118" s="5">
        <f t="shared" ref="B118:S118" si="15">SUM(B106:B117)</f>
        <v>404</v>
      </c>
      <c r="C118" s="5">
        <f t="shared" si="15"/>
        <v>55</v>
      </c>
      <c r="D118" s="5">
        <f t="shared" si="15"/>
        <v>724</v>
      </c>
      <c r="E118" s="5">
        <f t="shared" si="15"/>
        <v>0</v>
      </c>
      <c r="F118" s="5">
        <f t="shared" si="15"/>
        <v>22</v>
      </c>
      <c r="G118" s="5">
        <f t="shared" si="15"/>
        <v>0</v>
      </c>
      <c r="H118" s="5">
        <f t="shared" si="15"/>
        <v>0</v>
      </c>
      <c r="I118" s="5">
        <f t="shared" si="15"/>
        <v>3</v>
      </c>
      <c r="J118" s="5">
        <f t="shared" si="15"/>
        <v>81</v>
      </c>
      <c r="K118" s="5">
        <f t="shared" si="15"/>
        <v>0</v>
      </c>
      <c r="L118" s="5">
        <f t="shared" si="15"/>
        <v>4</v>
      </c>
      <c r="M118" s="5">
        <f t="shared" si="15"/>
        <v>31</v>
      </c>
      <c r="N118" s="5">
        <f t="shared" si="15"/>
        <v>4</v>
      </c>
      <c r="O118" s="5">
        <f t="shared" si="15"/>
        <v>4</v>
      </c>
      <c r="P118" s="5">
        <f t="shared" si="15"/>
        <v>2</v>
      </c>
      <c r="Q118" s="5">
        <f t="shared" si="15"/>
        <v>41</v>
      </c>
      <c r="R118" s="5">
        <f t="shared" si="15"/>
        <v>9</v>
      </c>
      <c r="S118" s="5">
        <f t="shared" si="15"/>
        <v>33</v>
      </c>
      <c r="T118" s="11">
        <f t="shared" si="14"/>
        <v>1417</v>
      </c>
    </row>
    <row r="119" ht="14.25" customHeight="1">
      <c r="A119" s="6"/>
      <c r="B119" s="10">
        <f t="shared" ref="B119:S119" si="16">B118/$T$118</f>
        <v>0.285109386</v>
      </c>
      <c r="C119" s="10">
        <f t="shared" si="16"/>
        <v>0.03881439661</v>
      </c>
      <c r="D119" s="10">
        <f t="shared" si="16"/>
        <v>0.5109386027</v>
      </c>
      <c r="E119" s="10">
        <f t="shared" si="16"/>
        <v>0</v>
      </c>
      <c r="F119" s="10">
        <f t="shared" si="16"/>
        <v>0.01552575865</v>
      </c>
      <c r="G119" s="10">
        <f t="shared" si="16"/>
        <v>0</v>
      </c>
      <c r="H119" s="10">
        <f t="shared" si="16"/>
        <v>0</v>
      </c>
      <c r="I119" s="10">
        <f t="shared" si="16"/>
        <v>0.002117148906</v>
      </c>
      <c r="J119" s="10">
        <f t="shared" si="16"/>
        <v>0.05716302047</v>
      </c>
      <c r="K119" s="10">
        <f t="shared" si="16"/>
        <v>0</v>
      </c>
      <c r="L119" s="10">
        <f t="shared" si="16"/>
        <v>0.002822865208</v>
      </c>
      <c r="M119" s="10">
        <f t="shared" si="16"/>
        <v>0.02187720536</v>
      </c>
      <c r="N119" s="10">
        <f t="shared" si="16"/>
        <v>0.002822865208</v>
      </c>
      <c r="O119" s="10">
        <f t="shared" si="16"/>
        <v>0.002822865208</v>
      </c>
      <c r="P119" s="10">
        <f t="shared" si="16"/>
        <v>0.001411432604</v>
      </c>
      <c r="Q119" s="10">
        <f t="shared" si="16"/>
        <v>0.02893436838</v>
      </c>
      <c r="R119" s="10">
        <f t="shared" si="16"/>
        <v>0.006351446718</v>
      </c>
      <c r="S119" s="10">
        <f t="shared" si="16"/>
        <v>0.02328863797</v>
      </c>
      <c r="T119" s="12">
        <f>SUM(A119:S119)</f>
        <v>1</v>
      </c>
    </row>
    <row r="120" ht="14.25" customHeight="1">
      <c r="A120" s="280" t="s">
        <v>276</v>
      </c>
      <c r="B120" s="281">
        <f>SUM(B118:S118)</f>
        <v>1417</v>
      </c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85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</row>
    <row r="122" ht="14.25" customHeight="1">
      <c r="A122" s="271">
        <v>2023.0</v>
      </c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272"/>
      <c r="T122" s="26"/>
      <c r="X122" s="271" t="s">
        <v>300</v>
      </c>
      <c r="Y122" s="272"/>
    </row>
    <row r="123" ht="14.25" customHeight="1">
      <c r="A123" s="32" t="s">
        <v>258</v>
      </c>
      <c r="B123" s="7" t="s">
        <v>301</v>
      </c>
      <c r="C123" s="285" t="s">
        <v>302</v>
      </c>
      <c r="D123" s="7" t="s">
        <v>2</v>
      </c>
      <c r="E123" s="7" t="s">
        <v>5</v>
      </c>
      <c r="F123" s="7" t="s">
        <v>7</v>
      </c>
      <c r="G123" s="7" t="s">
        <v>11</v>
      </c>
      <c r="H123" s="7" t="s">
        <v>9</v>
      </c>
      <c r="I123" s="7" t="s">
        <v>179</v>
      </c>
      <c r="J123" s="7" t="s">
        <v>180</v>
      </c>
      <c r="K123" s="7" t="s">
        <v>98</v>
      </c>
      <c r="L123" s="7" t="s">
        <v>100</v>
      </c>
      <c r="M123" s="7" t="s">
        <v>6</v>
      </c>
      <c r="N123" s="7" t="s">
        <v>73</v>
      </c>
      <c r="O123" s="7" t="s">
        <v>112</v>
      </c>
      <c r="P123" s="7" t="s">
        <v>181</v>
      </c>
      <c r="Q123" s="7" t="s">
        <v>182</v>
      </c>
      <c r="R123" s="76" t="s">
        <v>8</v>
      </c>
      <c r="S123" s="4" t="s">
        <v>34</v>
      </c>
    </row>
    <row r="124" ht="14.25" customHeight="1">
      <c r="A124" s="4" t="s">
        <v>288</v>
      </c>
      <c r="B124" s="8">
        <f>'Janeiro 2023'!B13</f>
        <v>1</v>
      </c>
      <c r="C124" s="8">
        <f>'Janeiro 2023'!C13</f>
        <v>65</v>
      </c>
      <c r="D124" s="8">
        <f>'Janeiro 2023'!D13</f>
        <v>0</v>
      </c>
      <c r="E124" s="8">
        <f>'Janeiro 2023'!E13</f>
        <v>0</v>
      </c>
      <c r="F124" s="8">
        <f>'Janeiro 2023'!F13</f>
        <v>0</v>
      </c>
      <c r="G124" s="8">
        <f>'Janeiro 2023'!G13</f>
        <v>0</v>
      </c>
      <c r="H124" s="8">
        <f>'Janeiro 2023'!H13</f>
        <v>0</v>
      </c>
      <c r="I124" s="8">
        <f>'Janeiro 2023'!I13</f>
        <v>0</v>
      </c>
      <c r="J124" s="8">
        <f>'Janeiro 2023'!J13</f>
        <v>0</v>
      </c>
      <c r="K124" s="8">
        <f>'Janeiro 2023'!K13</f>
        <v>0</v>
      </c>
      <c r="L124" s="8">
        <f>'Janeiro 2023'!L13</f>
        <v>0</v>
      </c>
      <c r="M124" s="8">
        <f>'Janeiro 2023'!M13</f>
        <v>0</v>
      </c>
      <c r="N124" s="8">
        <f>'Janeiro 2023'!N13</f>
        <v>4</v>
      </c>
      <c r="O124" s="8">
        <f>'Janeiro 2023'!O13</f>
        <v>0</v>
      </c>
      <c r="P124" s="8">
        <f>'Janeiro 2023'!P13</f>
        <v>3</v>
      </c>
      <c r="Q124" s="8">
        <f>'Janeiro 2023'!Q13</f>
        <v>0</v>
      </c>
      <c r="R124" s="8">
        <f>'Janeiro 2023'!R13</f>
        <v>12</v>
      </c>
      <c r="S124" s="11">
        <f t="shared" ref="S124:S136" si="17">SUM(B124:R124)</f>
        <v>85</v>
      </c>
      <c r="X124" s="282" t="s">
        <v>116</v>
      </c>
      <c r="Y124" s="283">
        <f>'Janeiro 2023'!W3+'Fevereiro 2023'!W3+'Março 2023'!W3+'Abril 2023'!W3+'Maio 2023'!W3+'Junho  2023'!W3+'Julho 2023'!W3+'Agosto 2023'!T3+'Setembro 2023'!T3+'Outubro 2023'!U3+'Novembro 2023'!U3+'Dezembro 2023'!U3</f>
        <v>716</v>
      </c>
    </row>
    <row r="125" ht="14.25" customHeight="1">
      <c r="A125" s="4" t="s">
        <v>289</v>
      </c>
      <c r="B125" s="8">
        <f>'Fevereiro 2023'!B13</f>
        <v>4</v>
      </c>
      <c r="C125" s="8">
        <f>'Fevereiro 2023'!C13</f>
        <v>69</v>
      </c>
      <c r="D125" s="8">
        <f>'Fevereiro 2023'!D13</f>
        <v>0</v>
      </c>
      <c r="E125" s="8">
        <f>'Fevereiro 2023'!E13</f>
        <v>1</v>
      </c>
      <c r="F125" s="8">
        <f>'Fevereiro 2023'!F13</f>
        <v>0</v>
      </c>
      <c r="G125" s="8">
        <f>'Fevereiro 2023'!G13</f>
        <v>0</v>
      </c>
      <c r="H125" s="8">
        <f>'Fevereiro 2023'!H13</f>
        <v>0</v>
      </c>
      <c r="I125" s="8">
        <f>'Fevereiro 2023'!I13</f>
        <v>1</v>
      </c>
      <c r="J125" s="8">
        <f>'Fevereiro 2023'!J13</f>
        <v>0</v>
      </c>
      <c r="K125" s="8">
        <f>'Fevereiro 2023'!K13</f>
        <v>0</v>
      </c>
      <c r="L125" s="8">
        <f>'Fevereiro 2023'!L13</f>
        <v>1</v>
      </c>
      <c r="M125" s="8">
        <f>'Fevereiro 2023'!M13</f>
        <v>0</v>
      </c>
      <c r="N125" s="8">
        <f>'Fevereiro 2023'!N13</f>
        <v>0</v>
      </c>
      <c r="O125" s="8">
        <f>'Fevereiro 2023'!O13</f>
        <v>0</v>
      </c>
      <c r="P125" s="8">
        <f>'Fevereiro 2023'!P13</f>
        <v>3</v>
      </c>
      <c r="Q125" s="8">
        <f>'Fevereiro 2023'!Q13</f>
        <v>0</v>
      </c>
      <c r="R125" s="8">
        <f>'Fevereiro 2023'!R13</f>
        <v>11</v>
      </c>
      <c r="S125" s="11">
        <f t="shared" si="17"/>
        <v>90</v>
      </c>
      <c r="X125" s="282" t="s">
        <v>129</v>
      </c>
      <c r="Y125" s="283">
        <f>'Janeiro 2023'!W4+'Fevereiro 2023'!W4+'Março 2023'!W4+'Abril 2023'!W4+'Maio 2023'!W4+'Junho  2023'!W4+'Julho 2023'!W4+'Agosto 2023'!T4+'Setembro 2023'!T4+'Outubro 2023'!U4+'Novembro 2023'!U4+'Dezembro 2023'!U4</f>
        <v>26</v>
      </c>
    </row>
    <row r="126">
      <c r="A126" s="4" t="s">
        <v>290</v>
      </c>
      <c r="B126" s="40">
        <f>'Março 2023'!B11</f>
        <v>7</v>
      </c>
      <c r="C126" s="40">
        <f>'Março 2023'!C11</f>
        <v>94</v>
      </c>
      <c r="D126" s="40">
        <f>'Março 2023'!D11</f>
        <v>0</v>
      </c>
      <c r="E126" s="40">
        <f>'Março 2023'!E11</f>
        <v>0</v>
      </c>
      <c r="F126" s="40">
        <f>'Março 2023'!F11</f>
        <v>0</v>
      </c>
      <c r="G126" s="40">
        <f>'Março 2023'!G11</f>
        <v>0</v>
      </c>
      <c r="H126" s="40">
        <f>'Março 2023'!H11</f>
        <v>0</v>
      </c>
      <c r="I126" s="40">
        <f>'Março 2023'!I11</f>
        <v>7</v>
      </c>
      <c r="J126" s="40">
        <f>'Março 2023'!J11</f>
        <v>0</v>
      </c>
      <c r="K126" s="40">
        <f>'Março 2023'!K11</f>
        <v>0</v>
      </c>
      <c r="L126" s="40">
        <f>'Março 2023'!L11</f>
        <v>1</v>
      </c>
      <c r="M126" s="40">
        <f>'Março 2023'!M11</f>
        <v>0</v>
      </c>
      <c r="N126" s="40">
        <f>'Março 2023'!N11</f>
        <v>0</v>
      </c>
      <c r="O126" s="40">
        <f>'Março 2023'!O11</f>
        <v>0</v>
      </c>
      <c r="P126" s="40">
        <f>'Março 2023'!P11</f>
        <v>3</v>
      </c>
      <c r="Q126" s="40">
        <f>'Março 2023'!Q11</f>
        <v>3</v>
      </c>
      <c r="R126" s="40">
        <f>'Março 2023'!R11</f>
        <v>22</v>
      </c>
      <c r="S126" s="11">
        <f t="shared" si="17"/>
        <v>137</v>
      </c>
      <c r="X126" s="286" t="s">
        <v>303</v>
      </c>
      <c r="Y126" s="283">
        <f>'Janeiro 2023'!W5+'Fevereiro 2023'!W5+'Março 2023'!W5+'Abril 2023'!W5+'Maio 2023'!W5+'Junho  2023'!W5+'Julho 2023'!W5+'Outubro 2023'!U5+'Novembro 2023'!U5+'Dezembro 2023'!U5</f>
        <v>55</v>
      </c>
    </row>
    <row r="127" ht="14.25" customHeight="1">
      <c r="A127" s="4" t="s">
        <v>291</v>
      </c>
      <c r="B127" s="8">
        <f>'Abril 2023'!B13</f>
        <v>2</v>
      </c>
      <c r="C127" s="8">
        <f>'Abril 2023'!C13</f>
        <v>78</v>
      </c>
      <c r="D127" s="8">
        <f>'Abril 2023'!D13</f>
        <v>0</v>
      </c>
      <c r="E127" s="8">
        <f>'Abril 2023'!E13</f>
        <v>0</v>
      </c>
      <c r="F127" s="8">
        <f>'Abril 2023'!F13</f>
        <v>0</v>
      </c>
      <c r="G127" s="8">
        <f>'Abril 2023'!G13</f>
        <v>0</v>
      </c>
      <c r="H127" s="8">
        <f>'Abril 2023'!H13</f>
        <v>0</v>
      </c>
      <c r="I127" s="8">
        <f>'Abril 2023'!I13</f>
        <v>4</v>
      </c>
      <c r="J127" s="8">
        <f>'Abril 2023'!J13</f>
        <v>0</v>
      </c>
      <c r="K127" s="8">
        <f>'Abril 2023'!K13</f>
        <v>0</v>
      </c>
      <c r="L127" s="8">
        <f>'Abril 2023'!L13</f>
        <v>1</v>
      </c>
      <c r="M127" s="8">
        <f>'Abril 2023'!M13</f>
        <v>0</v>
      </c>
      <c r="N127" s="8">
        <f>'Abril 2023'!N13</f>
        <v>0</v>
      </c>
      <c r="O127" s="8">
        <f>'Abril 2023'!O13</f>
        <v>0</v>
      </c>
      <c r="P127" s="8">
        <f>'Abril 2023'!P13</f>
        <v>2</v>
      </c>
      <c r="Q127" s="8">
        <f>'Abril 2023'!Q13</f>
        <v>0</v>
      </c>
      <c r="R127" s="8">
        <f>'Abril 2023'!R13</f>
        <v>20</v>
      </c>
      <c r="S127" s="11">
        <f t="shared" si="17"/>
        <v>107</v>
      </c>
      <c r="Y127" s="284">
        <f>SUM(Y124:Y126)</f>
        <v>797</v>
      </c>
    </row>
    <row r="128" ht="14.25" customHeight="1">
      <c r="A128" s="4" t="s">
        <v>292</v>
      </c>
      <c r="B128" s="8">
        <f>'Maio 2023'!B11</f>
        <v>9</v>
      </c>
      <c r="C128" s="8">
        <f>'Maio 2023'!C11</f>
        <v>2</v>
      </c>
      <c r="D128" s="8">
        <f>'Maio 2023'!D11</f>
        <v>0</v>
      </c>
      <c r="E128" s="8">
        <f>'Maio 2023'!E11</f>
        <v>0</v>
      </c>
      <c r="F128" s="8">
        <f>'Maio 2023'!F11</f>
        <v>0</v>
      </c>
      <c r="G128" s="8">
        <f>'Maio 2023'!G11</f>
        <v>0</v>
      </c>
      <c r="H128" s="8">
        <f>'Maio 2023'!H11</f>
        <v>0</v>
      </c>
      <c r="I128" s="8">
        <f>'Maio 2023'!I11</f>
        <v>13</v>
      </c>
      <c r="J128" s="8">
        <f>'Maio 2023'!J11</f>
        <v>0</v>
      </c>
      <c r="K128" s="8">
        <f>'Maio 2023'!K11</f>
        <v>0</v>
      </c>
      <c r="L128" s="8">
        <f>'Maio 2023'!L11</f>
        <v>1</v>
      </c>
      <c r="M128" s="8">
        <f>'Maio 2023'!M11</f>
        <v>0</v>
      </c>
      <c r="N128" s="8">
        <f>'Maio 2023'!N11</f>
        <v>0</v>
      </c>
      <c r="O128" s="8">
        <f>'Maio 2023'!O11</f>
        <v>0</v>
      </c>
      <c r="P128" s="8">
        <f>'Maio 2023'!P11</f>
        <v>3</v>
      </c>
      <c r="Q128" s="8">
        <f>'Maio 2023'!Q11</f>
        <v>1</v>
      </c>
      <c r="R128" s="8">
        <f>'Maio 2023'!R11</f>
        <v>18</v>
      </c>
      <c r="S128" s="11">
        <f t="shared" si="17"/>
        <v>47</v>
      </c>
    </row>
    <row r="129" ht="14.25" customHeight="1">
      <c r="A129" s="4" t="s">
        <v>293</v>
      </c>
      <c r="B129" s="8">
        <f>'Junho  2023'!B11</f>
        <v>4</v>
      </c>
      <c r="C129" s="8">
        <f>'Junho  2023'!C11</f>
        <v>0</v>
      </c>
      <c r="D129" s="8">
        <f>'Junho  2023'!D11</f>
        <v>0</v>
      </c>
      <c r="E129" s="8">
        <f>'Junho  2023'!E11</f>
        <v>1</v>
      </c>
      <c r="F129" s="8">
        <f>'Junho  2023'!F11</f>
        <v>0</v>
      </c>
      <c r="G129" s="8">
        <f>'Junho  2023'!G11</f>
        <v>0</v>
      </c>
      <c r="H129" s="8">
        <f>'Junho  2023'!H11</f>
        <v>1</v>
      </c>
      <c r="I129" s="8">
        <f>'Junho  2023'!I11</f>
        <v>3</v>
      </c>
      <c r="J129" s="8">
        <f>'Junho  2023'!J11</f>
        <v>0</v>
      </c>
      <c r="K129" s="8">
        <f>'Junho  2023'!K11</f>
        <v>0</v>
      </c>
      <c r="L129" s="8">
        <f>'Junho  2023'!L11</f>
        <v>1</v>
      </c>
      <c r="M129" s="8">
        <f>'Junho  2023'!M11</f>
        <v>0</v>
      </c>
      <c r="N129" s="8">
        <f>'Junho  2023'!N11</f>
        <v>0</v>
      </c>
      <c r="O129" s="8">
        <f>'Junho  2023'!O11</f>
        <v>0</v>
      </c>
      <c r="P129" s="8">
        <f>'Junho  2023'!P11</f>
        <v>2</v>
      </c>
      <c r="Q129" s="8">
        <f>'Junho  2023'!Q11</f>
        <v>3</v>
      </c>
      <c r="R129" s="8">
        <f>'Junho  2023'!R11</f>
        <v>22</v>
      </c>
      <c r="S129" s="11">
        <f t="shared" si="17"/>
        <v>37</v>
      </c>
    </row>
    <row r="130" ht="14.25" customHeight="1">
      <c r="A130" s="4" t="s">
        <v>294</v>
      </c>
      <c r="B130" s="287">
        <f>'Julho 2023'!B11</f>
        <v>5</v>
      </c>
      <c r="C130" s="287">
        <f>'Julho 2023'!C11</f>
        <v>0</v>
      </c>
      <c r="D130" s="287">
        <f>'Julho 2023'!D11</f>
        <v>0</v>
      </c>
      <c r="E130" s="287">
        <f>'Julho 2023'!E11</f>
        <v>0</v>
      </c>
      <c r="F130" s="287">
        <f>'Julho 2023'!F11</f>
        <v>0</v>
      </c>
      <c r="G130" s="287">
        <f>'Julho 2023'!G11</f>
        <v>0</v>
      </c>
      <c r="H130" s="287">
        <f>'Julho 2023'!H11</f>
        <v>0</v>
      </c>
      <c r="I130" s="287">
        <f>'Julho 2023'!I11</f>
        <v>0</v>
      </c>
      <c r="J130" s="287">
        <f>'Julho 2023'!J11</f>
        <v>0</v>
      </c>
      <c r="K130" s="287">
        <f>'Julho 2023'!K11</f>
        <v>0</v>
      </c>
      <c r="L130" s="287">
        <f>'Julho 2023'!L11</f>
        <v>2</v>
      </c>
      <c r="M130" s="287">
        <f>'Julho 2023'!M11</f>
        <v>0</v>
      </c>
      <c r="N130" s="287">
        <f>'Julho 2023'!N11</f>
        <v>1</v>
      </c>
      <c r="O130" s="287">
        <f>'Julho 2023'!O11</f>
        <v>0</v>
      </c>
      <c r="P130" s="287">
        <f>'Julho 2023'!P11</f>
        <v>0</v>
      </c>
      <c r="Q130" s="287">
        <f>'Julho 2023'!Q11</f>
        <v>4</v>
      </c>
      <c r="R130" s="287">
        <f>'Julho 2023'!R11</f>
        <v>19</v>
      </c>
      <c r="S130" s="11">
        <f t="shared" si="17"/>
        <v>31</v>
      </c>
    </row>
    <row r="131" ht="14.25" customHeight="1">
      <c r="A131" s="4" t="s">
        <v>295</v>
      </c>
      <c r="B131" s="96">
        <v>0.0</v>
      </c>
      <c r="C131" s="96">
        <v>0.0</v>
      </c>
      <c r="D131" s="96">
        <v>0.0</v>
      </c>
      <c r="E131" s="287">
        <f>'Agosto 2023'!B10</f>
        <v>0</v>
      </c>
      <c r="F131" s="287">
        <f>'Agosto 2023'!C10</f>
        <v>0</v>
      </c>
      <c r="G131" s="287">
        <f>'Agosto 2023'!D10</f>
        <v>0</v>
      </c>
      <c r="H131" s="287">
        <f>'Agosto 2023'!E10</f>
        <v>0</v>
      </c>
      <c r="I131" s="287">
        <f>'Agosto 2023'!F10</f>
        <v>8</v>
      </c>
      <c r="J131" s="287">
        <f>'Agosto 2023'!G10</f>
        <v>0</v>
      </c>
      <c r="K131" s="287">
        <f>'Agosto 2023'!H10</f>
        <v>0</v>
      </c>
      <c r="L131" s="287">
        <f>'Agosto 2023'!I10</f>
        <v>1</v>
      </c>
      <c r="M131" s="287">
        <f>'Agosto 2023'!J10</f>
        <v>0</v>
      </c>
      <c r="N131" s="287">
        <f>'Agosto 2023'!K10</f>
        <v>0</v>
      </c>
      <c r="O131" s="287">
        <f>'Agosto 2023'!L10</f>
        <v>0</v>
      </c>
      <c r="P131" s="287">
        <f>'Agosto 2023'!M10</f>
        <v>2</v>
      </c>
      <c r="Q131" s="287">
        <f>'Agosto 2023'!N10</f>
        <v>0</v>
      </c>
      <c r="R131" s="287">
        <f>'Agosto 2023'!O10</f>
        <v>34</v>
      </c>
      <c r="S131" s="11">
        <f t="shared" si="17"/>
        <v>45</v>
      </c>
    </row>
    <row r="132" ht="14.25" customHeight="1">
      <c r="A132" s="4" t="s">
        <v>296</v>
      </c>
      <c r="B132" s="96">
        <v>0.0</v>
      </c>
      <c r="C132" s="96">
        <v>0.0</v>
      </c>
      <c r="D132" s="96">
        <v>0.0</v>
      </c>
      <c r="E132" s="8">
        <f>'Setembro 2023'!B10</f>
        <v>0</v>
      </c>
      <c r="F132" s="8">
        <f>'Setembro 2023'!C10</f>
        <v>0</v>
      </c>
      <c r="G132" s="8">
        <f>'Setembro 2023'!D10</f>
        <v>0</v>
      </c>
      <c r="H132" s="8">
        <f>'Setembro 2023'!E10</f>
        <v>0</v>
      </c>
      <c r="I132" s="8">
        <f>'Setembro 2023'!F10</f>
        <v>10</v>
      </c>
      <c r="J132" s="8">
        <f>'Setembro 2023'!G10</f>
        <v>0</v>
      </c>
      <c r="K132" s="8">
        <f>'Setembro 2023'!H10</f>
        <v>0</v>
      </c>
      <c r="L132" s="8">
        <f>'Setembro 2023'!I10</f>
        <v>2</v>
      </c>
      <c r="M132" s="8">
        <f>'Setembro 2023'!J10</f>
        <v>0</v>
      </c>
      <c r="N132" s="8">
        <f>'Setembro 2023'!K10</f>
        <v>2</v>
      </c>
      <c r="O132" s="8">
        <f>'Setembro 2023'!L10</f>
        <v>0</v>
      </c>
      <c r="P132" s="8">
        <f>'Setembro 2023'!M10</f>
        <v>0</v>
      </c>
      <c r="Q132" s="8">
        <f>'Setembro 2023'!N10</f>
        <v>2</v>
      </c>
      <c r="R132" s="8">
        <f>'Setembro 2023'!O10</f>
        <v>33</v>
      </c>
      <c r="S132" s="11">
        <f t="shared" si="17"/>
        <v>49</v>
      </c>
    </row>
    <row r="133" ht="14.25" customHeight="1">
      <c r="A133" s="4" t="s">
        <v>297</v>
      </c>
      <c r="B133" s="96">
        <v>0.0</v>
      </c>
      <c r="C133" s="96">
        <f>'Outubro 2023'!B10</f>
        <v>10</v>
      </c>
      <c r="D133" s="96">
        <v>0.0</v>
      </c>
      <c r="E133" s="8">
        <f>'Outubro 2023'!C10</f>
        <v>0</v>
      </c>
      <c r="F133" s="8">
        <f>'Outubro 2023'!C10</f>
        <v>0</v>
      </c>
      <c r="G133" s="8">
        <f>'Outubro 2023'!D10</f>
        <v>0</v>
      </c>
      <c r="H133" s="8">
        <f>'Outubro 2023'!E10</f>
        <v>0</v>
      </c>
      <c r="I133" s="8">
        <f>'Outubro 2023'!F10</f>
        <v>0</v>
      </c>
      <c r="J133" s="8">
        <f>'Outubro 2023'!G10</f>
        <v>13</v>
      </c>
      <c r="K133" s="8">
        <f>'Outubro 2023'!H10</f>
        <v>0</v>
      </c>
      <c r="L133" s="8">
        <f>'Outubro 2023'!I10</f>
        <v>0</v>
      </c>
      <c r="M133" s="8">
        <f>'Outubro 2023'!J10</f>
        <v>2</v>
      </c>
      <c r="N133" s="8">
        <f>'Outubro 2023'!K10</f>
        <v>0</v>
      </c>
      <c r="O133" s="8">
        <f>'Outubro 2023'!L10</f>
        <v>0</v>
      </c>
      <c r="P133" s="8">
        <f>'Outubro 2023'!M10</f>
        <v>0</v>
      </c>
      <c r="Q133" s="8">
        <f>'Outubro 2023'!N10</f>
        <v>2</v>
      </c>
      <c r="R133" s="8">
        <f>'Outubro 2023'!P10</f>
        <v>23</v>
      </c>
      <c r="S133" s="11">
        <f t="shared" si="17"/>
        <v>50</v>
      </c>
    </row>
    <row r="134" ht="14.25" customHeight="1">
      <c r="A134" s="4" t="s">
        <v>298</v>
      </c>
      <c r="B134" s="96">
        <v>0.0</v>
      </c>
      <c r="C134" s="8">
        <f>'Novembro 2023'!B10</f>
        <v>0</v>
      </c>
      <c r="D134" s="96">
        <v>0.0</v>
      </c>
      <c r="E134" s="8">
        <f>'Novembro 2023'!C10</f>
        <v>0</v>
      </c>
      <c r="F134" s="8">
        <f>'Novembro 2023'!D10</f>
        <v>0</v>
      </c>
      <c r="G134" s="8">
        <f>'Novembro 2023'!E10</f>
        <v>0</v>
      </c>
      <c r="H134" s="8">
        <f>'Novembro 2023'!F10</f>
        <v>0</v>
      </c>
      <c r="I134" s="8">
        <f>'Novembro 2023'!G10</f>
        <v>21</v>
      </c>
      <c r="J134" s="8">
        <f>'Novembro 2023'!H10</f>
        <v>0</v>
      </c>
      <c r="K134" s="8">
        <f>'Novembro 2023'!I10</f>
        <v>0</v>
      </c>
      <c r="L134" s="8">
        <f>'Novembro 2023'!J10</f>
        <v>2</v>
      </c>
      <c r="M134" s="8">
        <f>'Novembro 2023'!K10</f>
        <v>0</v>
      </c>
      <c r="N134" s="8">
        <f>'Novembro 2023'!L10</f>
        <v>1</v>
      </c>
      <c r="O134" s="8">
        <f>'Novembro 2023'!M10</f>
        <v>0</v>
      </c>
      <c r="P134" s="8">
        <f>'Novembro 2023'!N10</f>
        <v>4</v>
      </c>
      <c r="Q134" s="8">
        <f>'Novembro 2023'!O10</f>
        <v>1</v>
      </c>
      <c r="R134" s="8">
        <f>'Novembro 2023'!P10</f>
        <v>40</v>
      </c>
      <c r="S134" s="11">
        <f t="shared" si="17"/>
        <v>69</v>
      </c>
    </row>
    <row r="135" ht="14.25" customHeight="1">
      <c r="A135" s="4" t="s">
        <v>299</v>
      </c>
      <c r="B135" s="96">
        <v>0.0</v>
      </c>
      <c r="C135" s="8">
        <f>'Dezembro 2023'!B10</f>
        <v>13</v>
      </c>
      <c r="D135" s="96">
        <v>0.0</v>
      </c>
      <c r="E135" s="8">
        <f>'Dezembro 2023'!C10</f>
        <v>1</v>
      </c>
      <c r="F135" s="8">
        <f>'Dezembro 2023'!D10</f>
        <v>0</v>
      </c>
      <c r="G135" s="8">
        <f>'Dezembro 2023'!E10</f>
        <v>0</v>
      </c>
      <c r="H135" s="8">
        <f>'Dezembro 2023'!F10</f>
        <v>0</v>
      </c>
      <c r="I135" s="8">
        <f>'Dezembro 2023'!G10</f>
        <v>11</v>
      </c>
      <c r="J135" s="8">
        <f>'Dezembro 2023'!H10</f>
        <v>0</v>
      </c>
      <c r="K135" s="8">
        <f>'Dezembro 2023'!I10</f>
        <v>0</v>
      </c>
      <c r="L135" s="8">
        <f>'Dezembro 2023'!J10</f>
        <v>1</v>
      </c>
      <c r="M135" s="8">
        <f>'Dezembro 2023'!K10</f>
        <v>0</v>
      </c>
      <c r="N135" s="8">
        <f>'Dezembro 2023'!L10</f>
        <v>0</v>
      </c>
      <c r="O135" s="8">
        <f>'Dezembro 2023'!M10</f>
        <v>0</v>
      </c>
      <c r="P135" s="8">
        <f>'Dezembro 2023'!N10</f>
        <v>2</v>
      </c>
      <c r="Q135" s="8">
        <f>'Dezembro 2023'!O10</f>
        <v>1</v>
      </c>
      <c r="R135" s="8">
        <f>'Dezembro 2023'!P10</f>
        <v>21</v>
      </c>
      <c r="S135" s="11">
        <f t="shared" si="17"/>
        <v>50</v>
      </c>
    </row>
    <row r="136" ht="14.25" customHeight="1">
      <c r="A136" s="5" t="s">
        <v>14</v>
      </c>
      <c r="B136" s="5">
        <f t="shared" ref="B136:R136" si="18">SUM(B124:B135)</f>
        <v>32</v>
      </c>
      <c r="C136" s="5">
        <f t="shared" si="18"/>
        <v>331</v>
      </c>
      <c r="D136" s="5">
        <f t="shared" si="18"/>
        <v>0</v>
      </c>
      <c r="E136" s="5">
        <f t="shared" si="18"/>
        <v>3</v>
      </c>
      <c r="F136" s="5">
        <f t="shared" si="18"/>
        <v>0</v>
      </c>
      <c r="G136" s="5">
        <f t="shared" si="18"/>
        <v>0</v>
      </c>
      <c r="H136" s="5">
        <f t="shared" si="18"/>
        <v>1</v>
      </c>
      <c r="I136" s="5">
        <f t="shared" si="18"/>
        <v>78</v>
      </c>
      <c r="J136" s="5">
        <f t="shared" si="18"/>
        <v>13</v>
      </c>
      <c r="K136" s="5">
        <f t="shared" si="18"/>
        <v>0</v>
      </c>
      <c r="L136" s="5">
        <f t="shared" si="18"/>
        <v>13</v>
      </c>
      <c r="M136" s="5">
        <f t="shared" si="18"/>
        <v>2</v>
      </c>
      <c r="N136" s="5">
        <f t="shared" si="18"/>
        <v>8</v>
      </c>
      <c r="O136" s="5">
        <f t="shared" si="18"/>
        <v>0</v>
      </c>
      <c r="P136" s="5">
        <f t="shared" si="18"/>
        <v>24</v>
      </c>
      <c r="Q136" s="5">
        <f t="shared" si="18"/>
        <v>17</v>
      </c>
      <c r="R136" s="5">
        <f t="shared" si="18"/>
        <v>275</v>
      </c>
      <c r="S136" s="11">
        <f t="shared" si="17"/>
        <v>797</v>
      </c>
    </row>
    <row r="137" ht="14.25" customHeight="1">
      <c r="A137" s="6"/>
      <c r="B137" s="10">
        <f t="shared" ref="B137:R137" si="19">B136/$S$136</f>
        <v>0.04015056462</v>
      </c>
      <c r="C137" s="10">
        <f t="shared" si="19"/>
        <v>0.4153074028</v>
      </c>
      <c r="D137" s="10">
        <f t="shared" si="19"/>
        <v>0</v>
      </c>
      <c r="E137" s="10">
        <f t="shared" si="19"/>
        <v>0.003764115433</v>
      </c>
      <c r="F137" s="10">
        <f t="shared" si="19"/>
        <v>0</v>
      </c>
      <c r="G137" s="10">
        <f t="shared" si="19"/>
        <v>0</v>
      </c>
      <c r="H137" s="10">
        <f t="shared" si="19"/>
        <v>0.001254705144</v>
      </c>
      <c r="I137" s="10">
        <f t="shared" si="19"/>
        <v>0.09786700125</v>
      </c>
      <c r="J137" s="10">
        <f t="shared" si="19"/>
        <v>0.01631116688</v>
      </c>
      <c r="K137" s="10">
        <f t="shared" si="19"/>
        <v>0</v>
      </c>
      <c r="L137" s="10">
        <f t="shared" si="19"/>
        <v>0.01631116688</v>
      </c>
      <c r="M137" s="10">
        <f t="shared" si="19"/>
        <v>0.002509410289</v>
      </c>
      <c r="N137" s="10">
        <f t="shared" si="19"/>
        <v>0.01003764115</v>
      </c>
      <c r="O137" s="10">
        <f t="shared" si="19"/>
        <v>0</v>
      </c>
      <c r="P137" s="10">
        <f t="shared" si="19"/>
        <v>0.03011292346</v>
      </c>
      <c r="Q137" s="10">
        <f t="shared" si="19"/>
        <v>0.02132998745</v>
      </c>
      <c r="R137" s="10">
        <f t="shared" si="19"/>
        <v>0.3450439147</v>
      </c>
      <c r="S137" s="12">
        <f>SUM(A137:R137)</f>
        <v>1</v>
      </c>
    </row>
    <row r="138" ht="14.25" customHeight="1">
      <c r="A138" s="288" t="s">
        <v>276</v>
      </c>
      <c r="B138" s="278">
        <f>SUM(B136:R136)</f>
        <v>797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272"/>
      <c r="T138" s="26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</row>
    <row r="140" ht="14.25" customHeight="1">
      <c r="A140" s="289">
        <v>2024.0</v>
      </c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272"/>
      <c r="X140" s="271" t="s">
        <v>300</v>
      </c>
      <c r="Y140" s="272"/>
    </row>
    <row r="141" ht="14.25" customHeight="1">
      <c r="A141" s="32" t="s">
        <v>258</v>
      </c>
      <c r="B141" s="290" t="s">
        <v>301</v>
      </c>
      <c r="C141" s="291" t="s">
        <v>302</v>
      </c>
      <c r="D141" s="290" t="s">
        <v>2</v>
      </c>
      <c r="E141" s="290" t="s">
        <v>5</v>
      </c>
      <c r="F141" s="290" t="s">
        <v>7</v>
      </c>
      <c r="G141" s="290" t="s">
        <v>112</v>
      </c>
      <c r="H141" s="290" t="s">
        <v>9</v>
      </c>
      <c r="I141" s="290" t="s">
        <v>179</v>
      </c>
      <c r="J141" s="290" t="s">
        <v>180</v>
      </c>
      <c r="K141" s="290" t="s">
        <v>98</v>
      </c>
      <c r="L141" s="290" t="s">
        <v>100</v>
      </c>
      <c r="M141" s="290" t="s">
        <v>186</v>
      </c>
      <c r="N141" s="290" t="s">
        <v>73</v>
      </c>
      <c r="O141" s="291" t="s">
        <v>188</v>
      </c>
      <c r="P141" s="290" t="s">
        <v>181</v>
      </c>
      <c r="Q141" s="290" t="s">
        <v>182</v>
      </c>
      <c r="R141" s="292" t="s">
        <v>8</v>
      </c>
      <c r="S141" s="293" t="s">
        <v>183</v>
      </c>
      <c r="T141" s="293" t="s">
        <v>184</v>
      </c>
      <c r="U141" s="293" t="s">
        <v>185</v>
      </c>
      <c r="V141" s="4" t="s">
        <v>34</v>
      </c>
    </row>
    <row r="142" ht="14.25" customHeight="1">
      <c r="A142" s="4" t="s">
        <v>288</v>
      </c>
      <c r="B142" s="96">
        <v>0.0</v>
      </c>
      <c r="C142" s="8">
        <f>'Janeiro 2024'!B10</f>
        <v>0</v>
      </c>
      <c r="D142" s="96">
        <v>0.0</v>
      </c>
      <c r="E142" s="8">
        <f>'Janeiro 2024'!C10</f>
        <v>0</v>
      </c>
      <c r="F142" s="8">
        <f>'Janeiro 2024'!D10</f>
        <v>0</v>
      </c>
      <c r="G142" s="8">
        <f>'Janeiro 2024'!E10</f>
        <v>0</v>
      </c>
      <c r="H142" s="8">
        <f>'Janeiro 2024'!F10</f>
        <v>0</v>
      </c>
      <c r="I142" s="8">
        <f>'Janeiro 2024'!G10</f>
        <v>13</v>
      </c>
      <c r="J142" s="8">
        <f>'Janeiro 2024'!H10</f>
        <v>0</v>
      </c>
      <c r="K142" s="8">
        <f>'Janeiro 2024'!I10</f>
        <v>0</v>
      </c>
      <c r="L142" s="8">
        <f>'Janeiro 2024'!J10</f>
        <v>1</v>
      </c>
      <c r="M142" s="8">
        <f>'Janeiro 2024'!K10</f>
        <v>0</v>
      </c>
      <c r="N142" s="8">
        <f>'Janeiro 2024'!L10</f>
        <v>0</v>
      </c>
      <c r="O142" s="8">
        <f>'Janeiro 2024'!M10</f>
        <v>0</v>
      </c>
      <c r="P142" s="8">
        <f>'Janeiro 2024'!N10</f>
        <v>7</v>
      </c>
      <c r="Q142" s="8">
        <f>'Janeiro 2024'!O10</f>
        <v>0</v>
      </c>
      <c r="R142" s="8">
        <f>'Janeiro 2024'!P10</f>
        <v>40</v>
      </c>
      <c r="S142" s="96">
        <v>0.0</v>
      </c>
      <c r="T142" s="96">
        <v>0.0</v>
      </c>
      <c r="U142" s="96">
        <v>0.0</v>
      </c>
      <c r="V142" s="11">
        <f t="shared" ref="V142:V148" si="20">SUM(D142:U142)</f>
        <v>61</v>
      </c>
      <c r="Y142" s="282" t="s">
        <v>116</v>
      </c>
      <c r="Z142" s="283">
        <f>'Janeiro 2024'!U3+'Fevereiro 2024'!U3+'Março 2024'!U3+'Abril 2024'!W3+'Maio 2024'!X3+'Junho 2024'!X3+'Julho 2024'!X3+'Agosto 2024'!X3+'Setembro 2024'!X3+'Outubro 2024'!X3+'Novembro 2024'!X3+'Dezembro 2024'!X3</f>
        <v>1062</v>
      </c>
    </row>
    <row r="143" ht="14.25" customHeight="1">
      <c r="A143" s="4" t="s">
        <v>289</v>
      </c>
      <c r="B143" s="96">
        <v>0.0</v>
      </c>
      <c r="C143" s="8">
        <f>'Fevereiro 2024'!B10</f>
        <v>0</v>
      </c>
      <c r="D143" s="96">
        <v>0.0</v>
      </c>
      <c r="E143" s="8">
        <f>'Fevereiro 2024'!C10</f>
        <v>0</v>
      </c>
      <c r="F143" s="8">
        <f>'Fevereiro 2024'!D10</f>
        <v>0</v>
      </c>
      <c r="G143" s="8">
        <f>'Fevereiro 2024'!E10</f>
        <v>0</v>
      </c>
      <c r="H143" s="8">
        <f>'Fevereiro 2024'!F10</f>
        <v>0</v>
      </c>
      <c r="I143" s="8">
        <f>'Fevereiro 2024'!G10</f>
        <v>8</v>
      </c>
      <c r="J143" s="8">
        <f>'Fevereiro 2024'!H10</f>
        <v>0</v>
      </c>
      <c r="K143" s="8">
        <f>'Fevereiro 2024'!I10</f>
        <v>0</v>
      </c>
      <c r="L143" s="8">
        <f>'Fevereiro 2024'!J10</f>
        <v>1</v>
      </c>
      <c r="M143" s="8">
        <f>'Fevereiro 2024'!K10</f>
        <v>0</v>
      </c>
      <c r="N143" s="8">
        <f>'Fevereiro 2024'!L10</f>
        <v>0</v>
      </c>
      <c r="O143" s="8">
        <f>'Fevereiro 2024'!M10</f>
        <v>0</v>
      </c>
      <c r="P143" s="8">
        <f>'Fevereiro 2024'!N10</f>
        <v>2</v>
      </c>
      <c r="Q143" s="8">
        <f>'Fevereiro 2024'!O10</f>
        <v>1</v>
      </c>
      <c r="R143" s="8">
        <f>'Fevereiro 2024'!P10</f>
        <v>35</v>
      </c>
      <c r="S143" s="96">
        <v>0.0</v>
      </c>
      <c r="T143" s="96">
        <v>0.0</v>
      </c>
      <c r="U143" s="96">
        <v>0.0</v>
      </c>
      <c r="V143" s="11">
        <f t="shared" si="20"/>
        <v>47</v>
      </c>
      <c r="Y143" s="282" t="s">
        <v>129</v>
      </c>
      <c r="Z143" s="283">
        <f>'Janeiro 2024'!U4+'Fevereiro 2024'!U4+'Março 2024'!U4+'Abril 2024'!W4+'Maio 2024'!X4+'Junho 2024'!X4+'Julho 2024'!X4+'Agosto 2024'!X4+'Setembro 2024'!X4+'Outubro 2024'!X4+'Novembro 2024'!X4+'Dezembro 2024'!X4</f>
        <v>31</v>
      </c>
    </row>
    <row r="144" ht="14.25" customHeight="1">
      <c r="A144" s="4" t="s">
        <v>290</v>
      </c>
      <c r="B144" s="294">
        <f>'Março 2024'!B10</f>
        <v>0</v>
      </c>
      <c r="C144" s="40">
        <f>'Março 2024'!B10</f>
        <v>0</v>
      </c>
      <c r="D144" s="40">
        <f>'Março 2024'!C10</f>
        <v>0</v>
      </c>
      <c r="E144" s="40">
        <f>'Março 2024'!C10</f>
        <v>0</v>
      </c>
      <c r="F144" s="40">
        <f>'Março 2024'!D10</f>
        <v>0</v>
      </c>
      <c r="G144" s="40">
        <f>'Março 2024'!E10</f>
        <v>0</v>
      </c>
      <c r="H144" s="40">
        <f>'Março 2024'!F10</f>
        <v>0</v>
      </c>
      <c r="I144" s="40">
        <f>'Março 2024'!G10</f>
        <v>14</v>
      </c>
      <c r="J144" s="40">
        <f>'Março 2024'!H10</f>
        <v>0</v>
      </c>
      <c r="K144" s="40">
        <f>'Março 2024'!I10</f>
        <v>0</v>
      </c>
      <c r="L144" s="40">
        <f>'Março 2024'!J10</f>
        <v>2</v>
      </c>
      <c r="M144" s="40">
        <f>'Março 2024'!K10</f>
        <v>0</v>
      </c>
      <c r="N144" s="40">
        <f>'Março 2024'!L10</f>
        <v>5</v>
      </c>
      <c r="O144" s="40">
        <f>'Março 2024'!M10</f>
        <v>0</v>
      </c>
      <c r="P144" s="40">
        <f>'Março 2024'!N10</f>
        <v>2</v>
      </c>
      <c r="Q144" s="40">
        <f>'Março 2024'!O10</f>
        <v>3</v>
      </c>
      <c r="R144" s="40">
        <f>'Março 2024'!P10</f>
        <v>39</v>
      </c>
      <c r="S144" s="294">
        <v>0.0</v>
      </c>
      <c r="T144" s="294">
        <v>0.0</v>
      </c>
      <c r="U144" s="294">
        <v>0.0</v>
      </c>
      <c r="V144" s="11">
        <f t="shared" si="20"/>
        <v>65</v>
      </c>
      <c r="Y144" s="286" t="s">
        <v>303</v>
      </c>
      <c r="Z144" s="283">
        <f>'Janeiro 2024'!U5+'Fevereiro 2024'!U5+'Março 2024'!U5+'Abril 2024'!W5+'Maio 2024'!X5+'Junho 2024'!X5+'Julho 2024'!X5+'Agosto 2024'!X5+'Setembro 2024'!X5+'Outubro 2024'!X5+'Novembro 2024'!X5+'Dezembro 2024'!X5</f>
        <v>50</v>
      </c>
    </row>
    <row r="145" ht="14.25" customHeight="1">
      <c r="A145" s="4" t="s">
        <v>291</v>
      </c>
      <c r="B145" s="96">
        <v>0.0</v>
      </c>
      <c r="C145" s="8">
        <f>'Abril 2024'!B10</f>
        <v>0</v>
      </c>
      <c r="D145" s="96">
        <v>0.0</v>
      </c>
      <c r="E145" s="8">
        <f>'Abril 2024'!C10</f>
        <v>0</v>
      </c>
      <c r="F145" s="8">
        <f>'Abril 2024'!D10</f>
        <v>0</v>
      </c>
      <c r="G145" s="8">
        <f>'Abril 2024'!E10</f>
        <v>0</v>
      </c>
      <c r="H145" s="8">
        <f>'Abril 2024'!F10</f>
        <v>0</v>
      </c>
      <c r="I145" s="8">
        <f>'Abril 2024'!G10</f>
        <v>9</v>
      </c>
      <c r="J145" s="8">
        <f>'Abril 2024'!H10</f>
        <v>0</v>
      </c>
      <c r="K145" s="8">
        <f>'Abril 2024'!I10</f>
        <v>0</v>
      </c>
      <c r="L145" s="8">
        <f>'Abril 2024'!J10</f>
        <v>0</v>
      </c>
      <c r="M145" s="8">
        <f>'Abril 2024'!K10</f>
        <v>0</v>
      </c>
      <c r="N145" s="8">
        <f>'Abril 2024'!L10</f>
        <v>14</v>
      </c>
      <c r="O145" s="8">
        <f>'Abril 2024'!M10</f>
        <v>0</v>
      </c>
      <c r="P145" s="8">
        <f>'Abril 2024'!N10</f>
        <v>5</v>
      </c>
      <c r="Q145" s="8">
        <f>'Abril 2024'!O10</f>
        <v>0</v>
      </c>
      <c r="R145" s="8">
        <f>'Abril 2024'!P10</f>
        <v>64</v>
      </c>
      <c r="S145" s="96">
        <v>0.0</v>
      </c>
      <c r="T145" s="8">
        <f>'Abril 2024'!Q10</f>
        <v>1</v>
      </c>
      <c r="U145" s="8">
        <f>'Abril 2024'!R10</f>
        <v>1</v>
      </c>
      <c r="V145" s="11">
        <f t="shared" si="20"/>
        <v>94</v>
      </c>
      <c r="Y145" s="286" t="s">
        <v>304</v>
      </c>
      <c r="Z145" s="283">
        <f>'Julho 2024'!X6+'Agosto 2024'!X6+'Setembro 2024'!X6+'Outubro 2024'!X6+'Novembro 2024'!X6+'Dezembro 2024'!X6</f>
        <v>2</v>
      </c>
    </row>
    <row r="146" ht="14.25" customHeight="1">
      <c r="A146" s="4" t="s">
        <v>292</v>
      </c>
      <c r="B146" s="96">
        <f>'Maio 2024'!B10</f>
        <v>0</v>
      </c>
      <c r="C146" s="8">
        <f>'Maio 2024'!B10</f>
        <v>0</v>
      </c>
      <c r="D146" s="96">
        <v>0.0</v>
      </c>
      <c r="E146" s="8">
        <f>'Maio 2024'!C10</f>
        <v>0</v>
      </c>
      <c r="F146" s="8">
        <f>'Maio 2024'!D10</f>
        <v>0</v>
      </c>
      <c r="G146" s="8">
        <f>'Maio 2024'!E10</f>
        <v>0</v>
      </c>
      <c r="H146" s="8">
        <f>'Maio 2024'!F10</f>
        <v>0</v>
      </c>
      <c r="I146" s="8">
        <f>'Maio 2024'!G10</f>
        <v>19</v>
      </c>
      <c r="J146" s="8">
        <f>'Maio 2024'!H10</f>
        <v>0</v>
      </c>
      <c r="K146" s="8">
        <f>'Maio 2024'!I10</f>
        <v>0</v>
      </c>
      <c r="L146" s="8">
        <f>'Maio 2024'!J10</f>
        <v>1</v>
      </c>
      <c r="M146" s="8">
        <f>'Maio 2024'!K10</f>
        <v>0</v>
      </c>
      <c r="N146" s="8">
        <f>'Maio 2024'!L10</f>
        <v>2</v>
      </c>
      <c r="O146" s="8">
        <f>'Maio 2024'!M10</f>
        <v>0</v>
      </c>
      <c r="P146" s="8">
        <f>'Maio 2024'!N10</f>
        <v>4</v>
      </c>
      <c r="Q146" s="8">
        <f>'Maio 2024'!O10</f>
        <v>0</v>
      </c>
      <c r="R146" s="8">
        <f>'Maio 2024'!P10</f>
        <v>39</v>
      </c>
      <c r="S146" s="8">
        <f>'Maio 2024'!Q10</f>
        <v>17</v>
      </c>
      <c r="T146" s="8">
        <f>'Maio 2024'!R10</f>
        <v>6</v>
      </c>
      <c r="U146" s="8">
        <f>'Maio 2024'!S10</f>
        <v>2</v>
      </c>
      <c r="V146" s="11">
        <f t="shared" si="20"/>
        <v>90</v>
      </c>
      <c r="Z146" s="284">
        <f>SUM(Z142:Z145)</f>
        <v>1145</v>
      </c>
    </row>
    <row r="147" ht="14.25" customHeight="1">
      <c r="A147" s="4" t="s">
        <v>293</v>
      </c>
      <c r="B147" s="96">
        <v>0.0</v>
      </c>
      <c r="C147" s="8">
        <f>'Junho 2024'!B10</f>
        <v>0</v>
      </c>
      <c r="D147" s="96">
        <v>0.0</v>
      </c>
      <c r="E147" s="8">
        <f>'Junho 2024'!C10</f>
        <v>0</v>
      </c>
      <c r="F147" s="8">
        <f>'Junho 2024'!D10</f>
        <v>0</v>
      </c>
      <c r="G147" s="8">
        <f>'Junho 2024'!E10</f>
        <v>0</v>
      </c>
      <c r="H147" s="8">
        <f>'Junho 2024'!F10</f>
        <v>0</v>
      </c>
      <c r="I147" s="8">
        <f>'Junho 2024'!G10</f>
        <v>10</v>
      </c>
      <c r="J147" s="8">
        <f>'Junho 2024'!H10</f>
        <v>0</v>
      </c>
      <c r="K147" s="8">
        <f>'Junho 2024'!I10</f>
        <v>0</v>
      </c>
      <c r="L147" s="8">
        <f>'Junho 2024'!J10</f>
        <v>1</v>
      </c>
      <c r="M147" s="8">
        <f>'Junho 2024'!K10</f>
        <v>0</v>
      </c>
      <c r="N147" s="8">
        <f>'Junho 2024'!L10</f>
        <v>2</v>
      </c>
      <c r="O147" s="8">
        <f>'Junho 2024'!M10</f>
        <v>0</v>
      </c>
      <c r="P147" s="8">
        <f>'Junho 2024'!N10</f>
        <v>2</v>
      </c>
      <c r="Q147" s="8">
        <f>'Junho 2024'!O10</f>
        <v>0</v>
      </c>
      <c r="R147" s="8">
        <f>'Junho 2024'!P10</f>
        <v>37</v>
      </c>
      <c r="S147" s="8">
        <f>'Junho 2024'!Q10</f>
        <v>16</v>
      </c>
      <c r="T147" s="8">
        <f>'Junho 2024'!R10</f>
        <v>3</v>
      </c>
      <c r="U147" s="8">
        <f>'Junho 2024'!S10</f>
        <v>6</v>
      </c>
      <c r="V147" s="11">
        <f t="shared" si="20"/>
        <v>77</v>
      </c>
    </row>
    <row r="148" ht="14.25" customHeight="1">
      <c r="A148" s="4" t="s">
        <v>294</v>
      </c>
      <c r="B148" s="295">
        <v>0.0</v>
      </c>
      <c r="C148" s="287">
        <f>'Julho 2024'!B10</f>
        <v>0</v>
      </c>
      <c r="D148" s="295">
        <v>0.0</v>
      </c>
      <c r="E148" s="287">
        <f>'Julho 2024'!C10</f>
        <v>0</v>
      </c>
      <c r="F148" s="287">
        <f>'Julho 2024'!D10</f>
        <v>0</v>
      </c>
      <c r="G148" s="287">
        <f>'Julho 2024'!E10</f>
        <v>0</v>
      </c>
      <c r="H148" s="287">
        <f>'Julho 2024'!F10</f>
        <v>0</v>
      </c>
      <c r="I148" s="287">
        <f>'Julho 2024'!G10</f>
        <v>17</v>
      </c>
      <c r="J148" s="287">
        <f>'Julho 2024'!H10</f>
        <v>0</v>
      </c>
      <c r="K148" s="287">
        <f>'Julho 2024'!I10</f>
        <v>0</v>
      </c>
      <c r="L148" s="287">
        <f>'Julho 2024'!J10</f>
        <v>2</v>
      </c>
      <c r="M148" s="287">
        <f>'Julho 2024'!K10</f>
        <v>1</v>
      </c>
      <c r="N148" s="287">
        <f>'Julho 2024'!L10</f>
        <v>3</v>
      </c>
      <c r="O148" s="287">
        <f>'Julho 2024'!M10</f>
        <v>0</v>
      </c>
      <c r="P148" s="287">
        <f>'Julho 2024'!N10</f>
        <v>0</v>
      </c>
      <c r="Q148" s="287">
        <f>'Julho 2024'!O10</f>
        <v>0</v>
      </c>
      <c r="R148" s="287">
        <f>'Julho 2024'!P10</f>
        <v>49</v>
      </c>
      <c r="S148" s="287">
        <f>'Julho 2024'!Q10</f>
        <v>24</v>
      </c>
      <c r="T148" s="287">
        <f>'Julho 2024'!R10</f>
        <v>4</v>
      </c>
      <c r="U148" s="287">
        <f>'Julho 2024'!S10</f>
        <v>1</v>
      </c>
      <c r="V148" s="11">
        <f t="shared" si="20"/>
        <v>101</v>
      </c>
    </row>
    <row r="149" ht="14.25" customHeight="1">
      <c r="A149" s="4" t="s">
        <v>295</v>
      </c>
      <c r="B149" s="96">
        <v>0.0</v>
      </c>
      <c r="C149" s="96">
        <f>'Agosto 2024'!B10</f>
        <v>1</v>
      </c>
      <c r="D149" s="96">
        <v>0.0</v>
      </c>
      <c r="E149" s="287">
        <f>'Agosto 2024'!C10</f>
        <v>0</v>
      </c>
      <c r="F149" s="287">
        <f>'Agosto 2024'!D10</f>
        <v>0</v>
      </c>
      <c r="G149" s="287">
        <f>'Agosto 2024'!E10</f>
        <v>0</v>
      </c>
      <c r="H149" s="287">
        <f>'Agosto 2024'!F10</f>
        <v>0</v>
      </c>
      <c r="I149" s="287">
        <f>'Agosto 2024'!G10</f>
        <v>12</v>
      </c>
      <c r="J149" s="287">
        <f>'Agosto 2024'!H10</f>
        <v>0</v>
      </c>
      <c r="K149" s="287">
        <f>'Agosto 2024'!I10</f>
        <v>0</v>
      </c>
      <c r="L149" s="287">
        <f>'Agosto 2024'!J10</f>
        <v>1</v>
      </c>
      <c r="M149" s="287">
        <f>'Agosto 2024'!K10</f>
        <v>0</v>
      </c>
      <c r="N149" s="287">
        <f>'Agosto 2024'!L10</f>
        <v>1</v>
      </c>
      <c r="O149" s="287">
        <f>'Agosto 2024'!M10</f>
        <v>0</v>
      </c>
      <c r="P149" s="287">
        <f>'Agosto 2024'!N10</f>
        <v>0</v>
      </c>
      <c r="Q149" s="287">
        <f>'Agosto 2024'!O10</f>
        <v>0</v>
      </c>
      <c r="R149" s="287">
        <f>'Agosto 2024'!P10</f>
        <v>55</v>
      </c>
      <c r="S149" s="287">
        <f>'Agosto 2024'!Q10</f>
        <v>39</v>
      </c>
      <c r="T149" s="287">
        <f>'Agosto 2024'!R10</f>
        <v>7</v>
      </c>
      <c r="U149" s="287">
        <f>'Agosto 2024'!S10</f>
        <v>1</v>
      </c>
      <c r="V149" s="11">
        <f>SUM(C149:U149)</f>
        <v>117</v>
      </c>
    </row>
    <row r="150" ht="14.25" customHeight="1">
      <c r="A150" s="4" t="s">
        <v>296</v>
      </c>
      <c r="B150" s="96">
        <v>0.0</v>
      </c>
      <c r="C150" s="96">
        <f>'Setembro 2024'!B10</f>
        <v>0</v>
      </c>
      <c r="D150" s="96">
        <v>0.0</v>
      </c>
      <c r="E150" s="8">
        <f>'Setembro 2024'!C10</f>
        <v>0</v>
      </c>
      <c r="F150" s="8">
        <f>'Setembro 2024'!D10</f>
        <v>0</v>
      </c>
      <c r="G150" s="8">
        <f>'Setembro 2024'!E10</f>
        <v>0</v>
      </c>
      <c r="H150" s="8">
        <f>'Setembro 2024'!F10</f>
        <v>0</v>
      </c>
      <c r="I150" s="8">
        <f>'Setembro 2024'!G10</f>
        <v>14</v>
      </c>
      <c r="J150" s="8">
        <f>'Setembro 2024'!H10</f>
        <v>0</v>
      </c>
      <c r="K150" s="8">
        <f>'Setembro 2024'!I10</f>
        <v>0</v>
      </c>
      <c r="L150" s="8">
        <f>'Setembro 2024'!J10</f>
        <v>0</v>
      </c>
      <c r="M150" s="8">
        <f>'Setembro 2024'!K10</f>
        <v>0</v>
      </c>
      <c r="N150" s="8">
        <f>'Setembro 2024'!L10</f>
        <v>0</v>
      </c>
      <c r="O150" s="8">
        <f>'Setembro 2024'!M10</f>
        <v>9</v>
      </c>
      <c r="P150" s="8">
        <f>'Setembro 2024'!N10</f>
        <v>5</v>
      </c>
      <c r="Q150" s="8">
        <f>'Setembro 2024'!O10</f>
        <v>0</v>
      </c>
      <c r="R150" s="8">
        <f>'Setembro 2024'!P10</f>
        <v>50</v>
      </c>
      <c r="S150" s="8">
        <f>'Setembro 2024'!Q10</f>
        <v>27</v>
      </c>
      <c r="T150" s="8">
        <f>'Setembro 2024'!R10</f>
        <v>5</v>
      </c>
      <c r="U150" s="8">
        <f>'Setembro 2024'!S10</f>
        <v>5</v>
      </c>
      <c r="V150" s="11">
        <f t="shared" ref="V150:V153" si="21">SUM(D150:U150)</f>
        <v>115</v>
      </c>
    </row>
    <row r="151" ht="14.25" customHeight="1">
      <c r="A151" s="4" t="s">
        <v>297</v>
      </c>
      <c r="B151" s="96">
        <v>0.0</v>
      </c>
      <c r="C151" s="96">
        <f>'Outubro 2024'!B10</f>
        <v>0</v>
      </c>
      <c r="D151" s="96">
        <v>0.0</v>
      </c>
      <c r="E151" s="8">
        <f>'Outubro 2024'!C10</f>
        <v>0</v>
      </c>
      <c r="F151" s="8">
        <f>'Outubro 2024'!D10</f>
        <v>0</v>
      </c>
      <c r="G151" s="8">
        <f>'Outubro 2024'!E10</f>
        <v>0</v>
      </c>
      <c r="H151" s="8">
        <f>'Outubro 2024'!F10</f>
        <v>0</v>
      </c>
      <c r="I151" s="8">
        <f>'Outubro 2024'!G10</f>
        <v>31</v>
      </c>
      <c r="J151" s="8">
        <f>'Outubro 2024'!H10</f>
        <v>0</v>
      </c>
      <c r="K151" s="8">
        <f>'Outubro 2024'!I10</f>
        <v>0</v>
      </c>
      <c r="L151" s="8">
        <f>'Outubro 2024'!J10</f>
        <v>1</v>
      </c>
      <c r="M151" s="8">
        <f>'Outubro 2024'!K10</f>
        <v>1</v>
      </c>
      <c r="N151" s="8">
        <f>'Outubro 2024'!L10</f>
        <v>4</v>
      </c>
      <c r="O151" s="8">
        <f>'Outubro 2024'!M10</f>
        <v>22</v>
      </c>
      <c r="P151" s="8">
        <f>'Outubro 2024'!N10</f>
        <v>1</v>
      </c>
      <c r="Q151" s="8">
        <f>'Outubro 2024'!O10</f>
        <v>0</v>
      </c>
      <c r="R151" s="8">
        <f>'Outubro 2024'!P10</f>
        <v>52</v>
      </c>
      <c r="S151" s="8">
        <f>'Outubro 2024'!Q10</f>
        <v>28</v>
      </c>
      <c r="T151" s="8">
        <f>'Outubro 2024'!R10</f>
        <v>6</v>
      </c>
      <c r="U151" s="8">
        <f>'Outubro 2024'!S10</f>
        <v>5</v>
      </c>
      <c r="V151" s="11">
        <f t="shared" si="21"/>
        <v>151</v>
      </c>
    </row>
    <row r="152" ht="14.25" customHeight="1">
      <c r="A152" s="4" t="s">
        <v>298</v>
      </c>
      <c r="B152" s="96">
        <v>0.0</v>
      </c>
      <c r="C152" s="8">
        <f>'Novembro 2024'!B11</f>
        <v>0</v>
      </c>
      <c r="D152" s="96">
        <v>0.0</v>
      </c>
      <c r="E152" s="8">
        <f>'Novembro 2024'!C11</f>
        <v>0</v>
      </c>
      <c r="F152" s="8">
        <f>'Novembro 2024'!D11</f>
        <v>0</v>
      </c>
      <c r="G152" s="8">
        <f>'Novembro 2024'!E11</f>
        <v>0</v>
      </c>
      <c r="H152" s="8">
        <f>'Novembro 2024'!F11</f>
        <v>0</v>
      </c>
      <c r="I152" s="8">
        <f>'Novembro 2024'!G11</f>
        <v>30</v>
      </c>
      <c r="J152" s="8">
        <f>'Novembro 2024'!H11</f>
        <v>0</v>
      </c>
      <c r="K152" s="8">
        <f>'Novembro 2024'!I11</f>
        <v>0</v>
      </c>
      <c r="L152" s="8">
        <f>'Novembro 2024'!J11</f>
        <v>1</v>
      </c>
      <c r="M152" s="8">
        <f>'Novembro 2024'!K11</f>
        <v>0</v>
      </c>
      <c r="N152" s="8">
        <f>'Novembro 2024'!L11</f>
        <v>1</v>
      </c>
      <c r="O152" s="8">
        <f>'Novembro 2024'!M11</f>
        <v>5</v>
      </c>
      <c r="P152" s="8">
        <f>'Novembro 2024'!N11</f>
        <v>3</v>
      </c>
      <c r="Q152" s="8">
        <f>'Novembro 2024'!O11</f>
        <v>0</v>
      </c>
      <c r="R152" s="8">
        <f>'Novembro 2024'!P11</f>
        <v>35</v>
      </c>
      <c r="S152" s="8">
        <f>'Novembro 2024'!Q11</f>
        <v>21</v>
      </c>
      <c r="T152" s="8">
        <f>'Novembro 2024'!R11</f>
        <v>9</v>
      </c>
      <c r="U152" s="8">
        <f>'Novembro 2024'!S11</f>
        <v>3</v>
      </c>
      <c r="V152" s="11">
        <f t="shared" si="21"/>
        <v>108</v>
      </c>
    </row>
    <row r="153" ht="14.25" customHeight="1">
      <c r="A153" s="4" t="s">
        <v>299</v>
      </c>
      <c r="B153" s="96">
        <v>0.0</v>
      </c>
      <c r="C153" s="8">
        <f>'Dezembro 2024'!B11</f>
        <v>0</v>
      </c>
      <c r="D153" s="96">
        <v>0.0</v>
      </c>
      <c r="E153" s="8">
        <f>'Dezembro 2024'!C11</f>
        <v>0</v>
      </c>
      <c r="F153" s="8">
        <f>'Dezembro 2024'!D11</f>
        <v>0</v>
      </c>
      <c r="G153" s="8">
        <f>'Dezembro 2024'!E11</f>
        <v>0</v>
      </c>
      <c r="H153" s="8">
        <f>'Dezembro 2024'!F11</f>
        <v>0</v>
      </c>
      <c r="I153" s="8">
        <f>'Dezembro 2024'!G11</f>
        <v>21</v>
      </c>
      <c r="J153" s="8">
        <f>'Dezembro 2024'!H11</f>
        <v>0</v>
      </c>
      <c r="K153" s="8">
        <f>'Dezembro 2024'!I11</f>
        <v>0</v>
      </c>
      <c r="L153" s="8">
        <f>'Dezembro 2024'!J11</f>
        <v>0</v>
      </c>
      <c r="M153" s="8">
        <f>'Dezembro 2024'!K11</f>
        <v>0</v>
      </c>
      <c r="N153" s="8">
        <f>'Dezembro 2024'!L11</f>
        <v>0</v>
      </c>
      <c r="O153" s="8">
        <f>'Dezembro 2024'!M11</f>
        <v>4</v>
      </c>
      <c r="P153" s="8">
        <f>'Dezembro 2024'!N11</f>
        <v>0</v>
      </c>
      <c r="Q153" s="8">
        <f>'Dezembro 2024'!O11</f>
        <v>0</v>
      </c>
      <c r="R153" s="8">
        <f>'Dezembro 2024'!P11</f>
        <v>38</v>
      </c>
      <c r="S153" s="8">
        <f>'Dezembro 2024'!Q11</f>
        <v>44</v>
      </c>
      <c r="T153" s="8">
        <f>'Dezembro 2024'!R11</f>
        <v>9</v>
      </c>
      <c r="U153" s="8">
        <f>'Dezembro 2024'!S11</f>
        <v>3</v>
      </c>
      <c r="V153" s="11">
        <f t="shared" si="21"/>
        <v>119</v>
      </c>
    </row>
    <row r="154" ht="14.25" customHeight="1">
      <c r="A154" s="5" t="s">
        <v>14</v>
      </c>
      <c r="B154" s="5">
        <f t="shared" ref="B154:C154" si="22">SUM(B142:B153)</f>
        <v>0</v>
      </c>
      <c r="C154" s="5">
        <f t="shared" si="22"/>
        <v>1</v>
      </c>
      <c r="D154" s="296">
        <v>0.0</v>
      </c>
      <c r="E154" s="5">
        <f t="shared" ref="E154:U154" si="23">SUM(E142:E153)</f>
        <v>0</v>
      </c>
      <c r="F154" s="5">
        <f t="shared" si="23"/>
        <v>0</v>
      </c>
      <c r="G154" s="5">
        <f t="shared" si="23"/>
        <v>0</v>
      </c>
      <c r="H154" s="5">
        <f t="shared" si="23"/>
        <v>0</v>
      </c>
      <c r="I154" s="5">
        <f t="shared" si="23"/>
        <v>198</v>
      </c>
      <c r="J154" s="5">
        <f t="shared" si="23"/>
        <v>0</v>
      </c>
      <c r="K154" s="5">
        <f t="shared" si="23"/>
        <v>0</v>
      </c>
      <c r="L154" s="5">
        <f t="shared" si="23"/>
        <v>11</v>
      </c>
      <c r="M154" s="5">
        <f t="shared" si="23"/>
        <v>2</v>
      </c>
      <c r="N154" s="5">
        <f t="shared" si="23"/>
        <v>32</v>
      </c>
      <c r="O154" s="5">
        <f t="shared" si="23"/>
        <v>40</v>
      </c>
      <c r="P154" s="5">
        <f t="shared" si="23"/>
        <v>31</v>
      </c>
      <c r="Q154" s="5">
        <f t="shared" si="23"/>
        <v>4</v>
      </c>
      <c r="R154" s="5">
        <f t="shared" si="23"/>
        <v>533</v>
      </c>
      <c r="S154" s="5">
        <f t="shared" si="23"/>
        <v>216</v>
      </c>
      <c r="T154" s="5">
        <f t="shared" si="23"/>
        <v>50</v>
      </c>
      <c r="U154" s="5">
        <f t="shared" si="23"/>
        <v>27</v>
      </c>
      <c r="V154" s="11">
        <f>SUM(C154:U154)</f>
        <v>1145</v>
      </c>
    </row>
    <row r="155" ht="14.25" customHeight="1">
      <c r="A155" s="6"/>
      <c r="B155" s="10">
        <f t="shared" ref="B155:V155" si="24">B154/$V$154</f>
        <v>0</v>
      </c>
      <c r="C155" s="10">
        <f t="shared" si="24"/>
        <v>0.0008733624454</v>
      </c>
      <c r="D155" s="10">
        <f t="shared" si="24"/>
        <v>0</v>
      </c>
      <c r="E155" s="10">
        <f t="shared" si="24"/>
        <v>0</v>
      </c>
      <c r="F155" s="10">
        <f t="shared" si="24"/>
        <v>0</v>
      </c>
      <c r="G155" s="10">
        <f t="shared" si="24"/>
        <v>0</v>
      </c>
      <c r="H155" s="10">
        <f t="shared" si="24"/>
        <v>0</v>
      </c>
      <c r="I155" s="10">
        <f t="shared" si="24"/>
        <v>0.1729257642</v>
      </c>
      <c r="J155" s="10">
        <f t="shared" si="24"/>
        <v>0</v>
      </c>
      <c r="K155" s="10">
        <f t="shared" si="24"/>
        <v>0</v>
      </c>
      <c r="L155" s="10">
        <f t="shared" si="24"/>
        <v>0.0096069869</v>
      </c>
      <c r="M155" s="10">
        <f t="shared" si="24"/>
        <v>0.001746724891</v>
      </c>
      <c r="N155" s="10">
        <f t="shared" si="24"/>
        <v>0.02794759825</v>
      </c>
      <c r="O155" s="10">
        <f t="shared" si="24"/>
        <v>0.03493449782</v>
      </c>
      <c r="P155" s="10">
        <f t="shared" si="24"/>
        <v>0.02707423581</v>
      </c>
      <c r="Q155" s="10">
        <f t="shared" si="24"/>
        <v>0.003493449782</v>
      </c>
      <c r="R155" s="10">
        <f t="shared" si="24"/>
        <v>0.4655021834</v>
      </c>
      <c r="S155" s="10">
        <f t="shared" si="24"/>
        <v>0.1886462882</v>
      </c>
      <c r="T155" s="10">
        <f t="shared" si="24"/>
        <v>0.04366812227</v>
      </c>
      <c r="U155" s="10">
        <f t="shared" si="24"/>
        <v>0.02358078603</v>
      </c>
      <c r="V155" s="10">
        <f t="shared" si="24"/>
        <v>1</v>
      </c>
    </row>
    <row r="156" ht="14.25" customHeight="1">
      <c r="A156" s="288" t="s">
        <v>276</v>
      </c>
      <c r="B156" s="278">
        <f>SUM(B154:U154)</f>
        <v>1145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272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</row>
    <row r="158" ht="14.25" customHeight="1">
      <c r="A158" s="289">
        <v>2025.0</v>
      </c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272"/>
      <c r="X158" s="271" t="s">
        <v>300</v>
      </c>
      <c r="Y158" s="272"/>
    </row>
    <row r="159" ht="14.25" customHeight="1">
      <c r="A159" s="32" t="s">
        <v>258</v>
      </c>
      <c r="B159" s="290" t="s">
        <v>301</v>
      </c>
      <c r="C159" s="291" t="s">
        <v>302</v>
      </c>
      <c r="D159" s="290" t="s">
        <v>2</v>
      </c>
      <c r="E159" s="290" t="s">
        <v>5</v>
      </c>
      <c r="F159" s="290" t="s">
        <v>7</v>
      </c>
      <c r="G159" s="290" t="s">
        <v>112</v>
      </c>
      <c r="H159" s="290" t="s">
        <v>9</v>
      </c>
      <c r="I159" s="290" t="s">
        <v>179</v>
      </c>
      <c r="J159" s="290" t="s">
        <v>180</v>
      </c>
      <c r="K159" s="290" t="s">
        <v>98</v>
      </c>
      <c r="L159" s="290" t="s">
        <v>100</v>
      </c>
      <c r="M159" s="290" t="s">
        <v>186</v>
      </c>
      <c r="N159" s="290" t="s">
        <v>73</v>
      </c>
      <c r="O159" s="291" t="s">
        <v>188</v>
      </c>
      <c r="P159" s="290" t="s">
        <v>181</v>
      </c>
      <c r="Q159" s="290" t="s">
        <v>182</v>
      </c>
      <c r="R159" s="292" t="s">
        <v>8</v>
      </c>
      <c r="S159" s="293" t="s">
        <v>183</v>
      </c>
      <c r="T159" s="293" t="s">
        <v>184</v>
      </c>
      <c r="U159" s="293" t="s">
        <v>185</v>
      </c>
      <c r="V159" s="4" t="s">
        <v>34</v>
      </c>
    </row>
    <row r="160" ht="14.25" customHeight="1">
      <c r="A160" s="4" t="s">
        <v>288</v>
      </c>
      <c r="B160" s="96">
        <v>0.0</v>
      </c>
      <c r="C160" s="8">
        <f>'Janeiro 2025'!B12</f>
        <v>0</v>
      </c>
      <c r="D160" s="96">
        <v>0.0</v>
      </c>
      <c r="E160" s="8">
        <f>'Janeiro 2025'!C12</f>
        <v>0</v>
      </c>
      <c r="F160" s="8">
        <f>'Janeiro 2025'!D12</f>
        <v>0</v>
      </c>
      <c r="G160" s="8">
        <f>'Janeiro 2025'!E12</f>
        <v>0</v>
      </c>
      <c r="H160" s="8">
        <f>'Janeiro 2025'!F12</f>
        <v>0</v>
      </c>
      <c r="I160" s="8">
        <f>'Janeiro 2025'!G12</f>
        <v>22</v>
      </c>
      <c r="J160" s="8">
        <f>'Janeiro 2025'!H12</f>
        <v>0</v>
      </c>
      <c r="K160" s="8">
        <f>'Janeiro 2025'!I12</f>
        <v>0</v>
      </c>
      <c r="L160" s="8">
        <f>'Janeiro 2025'!J12</f>
        <v>1</v>
      </c>
      <c r="M160" s="8">
        <f>'Janeiro 2025'!K12</f>
        <v>0</v>
      </c>
      <c r="N160" s="8">
        <f>'Janeiro 2025'!L12</f>
        <v>1</v>
      </c>
      <c r="O160" s="8">
        <f>'Janeiro 2025'!M12</f>
        <v>26</v>
      </c>
      <c r="P160" s="8">
        <f>'Janeiro 2025'!N12</f>
        <v>0</v>
      </c>
      <c r="Q160" s="8">
        <f>'Janeiro 2025'!O12</f>
        <v>0</v>
      </c>
      <c r="R160" s="8">
        <f>'Janeiro 2025'!P12</f>
        <v>42</v>
      </c>
      <c r="S160" s="8">
        <f>'Janeiro 2025'!Q12</f>
        <v>25</v>
      </c>
      <c r="T160" s="8">
        <f>'Janeiro 2025'!R12</f>
        <v>15</v>
      </c>
      <c r="U160" s="8">
        <f>'Janeiro 2025'!S12</f>
        <v>1</v>
      </c>
      <c r="V160" s="11">
        <f t="shared" ref="V160:V164" si="25">SUM(D160:U160)</f>
        <v>133</v>
      </c>
      <c r="Y160" s="282" t="s">
        <v>116</v>
      </c>
      <c r="Z160" s="283">
        <f>'Janeiro 2025'!X3+'Fevereiro 2025'!X3+'Março 2025'!X3+'Abril 2025'!X3+'Maio 2025'!X3+'Junho 2025'!X3+'Julho 2025'!X3+'Agosto 2025'!X3+'Setembro 2025'!X3+'Outubro 2025'!X3+'Novembro 2025'!X3+'Dezembro 2025'!X3</f>
        <v>1976</v>
      </c>
    </row>
    <row r="161" ht="14.25" customHeight="1">
      <c r="A161" s="4" t="s">
        <v>289</v>
      </c>
      <c r="B161" s="96">
        <v>0.0</v>
      </c>
      <c r="C161" s="96" t="s">
        <v>239</v>
      </c>
      <c r="D161" s="96">
        <v>0.0</v>
      </c>
      <c r="E161" s="8">
        <f>'Fevereiro 2025'!C11</f>
        <v>0</v>
      </c>
      <c r="F161" s="8">
        <f>'Fevereiro 2025'!D11</f>
        <v>0</v>
      </c>
      <c r="G161" s="8">
        <f>'Fevereiro 2025'!E11</f>
        <v>0</v>
      </c>
      <c r="H161" s="8">
        <f>'Fevereiro 2025'!F11</f>
        <v>0</v>
      </c>
      <c r="I161" s="8">
        <f>'Fevereiro 2025'!G11</f>
        <v>13</v>
      </c>
      <c r="J161" s="8">
        <f>'Fevereiro 2025'!H11</f>
        <v>0</v>
      </c>
      <c r="K161" s="8">
        <f>'Fevereiro 2025'!I11</f>
        <v>0</v>
      </c>
      <c r="L161" s="8">
        <f>'Fevereiro 2025'!J11</f>
        <v>0</v>
      </c>
      <c r="M161" s="8">
        <f>'Fevereiro 2025'!K11</f>
        <v>0</v>
      </c>
      <c r="N161" s="8">
        <f>'Fevereiro 2025'!L11</f>
        <v>1</v>
      </c>
      <c r="O161" s="8">
        <f>'Fevereiro 2025'!M11</f>
        <v>34</v>
      </c>
      <c r="P161" s="8">
        <f>'Fevereiro 2025'!N11</f>
        <v>0</v>
      </c>
      <c r="Q161" s="8">
        <f>'Fevereiro 2025'!O11</f>
        <v>0</v>
      </c>
      <c r="R161" s="8">
        <f>'Fevereiro 2025'!P11</f>
        <v>68</v>
      </c>
      <c r="S161" s="8">
        <f>'Fevereiro 2025'!Q11</f>
        <v>45</v>
      </c>
      <c r="T161" s="8">
        <f>'Fevereiro 2025'!R11</f>
        <v>11</v>
      </c>
      <c r="U161" s="8">
        <f>'Fevereiro 2025'!S11</f>
        <v>3</v>
      </c>
      <c r="V161" s="11">
        <f t="shared" si="25"/>
        <v>175</v>
      </c>
      <c r="Y161" s="282" t="s">
        <v>129</v>
      </c>
      <c r="Z161" s="283">
        <f>'Janeiro 2025'!X4+'Fevereiro 2025'!X4+'Março 2025'!X4+'Abril 2025'!X4+'Maio 2025'!X4+'Junho 2025'!X4+'Julho 2025'!X4+'Agosto 2025'!X4+'Setembro 2025'!X4+'Outubro 2025'!X4+'Novembro 2025'!X4</f>
        <v>0</v>
      </c>
    </row>
    <row r="162" ht="20.25" customHeight="1">
      <c r="A162" s="4" t="s">
        <v>290</v>
      </c>
      <c r="B162" s="294">
        <f>'Março 2025'!B12</f>
        <v>0</v>
      </c>
      <c r="C162" s="40">
        <f>'Março 2025'!B12</f>
        <v>0</v>
      </c>
      <c r="D162" s="294">
        <v>0.0</v>
      </c>
      <c r="E162" s="40">
        <f>'Março 2025'!C12:S12</f>
        <v>0</v>
      </c>
      <c r="F162" s="40">
        <f>'Março 2025'!D12</f>
        <v>0</v>
      </c>
      <c r="G162" s="40">
        <f>'Março 2025'!E12</f>
        <v>0</v>
      </c>
      <c r="H162" s="40">
        <f>'Março 2025'!F12</f>
        <v>0</v>
      </c>
      <c r="I162" s="40">
        <f>'Março 2025'!G12</f>
        <v>22</v>
      </c>
      <c r="J162" s="40">
        <f>'Março 2025'!H12</f>
        <v>0</v>
      </c>
      <c r="K162" s="40">
        <f>'Março 2025'!I12</f>
        <v>0</v>
      </c>
      <c r="L162" s="40">
        <f>'Março 2025'!J12</f>
        <v>0</v>
      </c>
      <c r="M162" s="40">
        <f>'Março 2025'!K12</f>
        <v>0</v>
      </c>
      <c r="N162" s="40">
        <f>'Março 2025'!L12</f>
        <v>2</v>
      </c>
      <c r="O162" s="40">
        <f>'Março 2025'!M12</f>
        <v>16</v>
      </c>
      <c r="P162" s="40">
        <f>'Março 2025'!N12</f>
        <v>0</v>
      </c>
      <c r="Q162" s="40">
        <f>'Março 2025'!O12</f>
        <v>0</v>
      </c>
      <c r="R162" s="40">
        <f>'Março 2025'!P12</f>
        <v>68</v>
      </c>
      <c r="S162" s="40">
        <f>'Março 2025'!Q12</f>
        <v>32</v>
      </c>
      <c r="T162" s="40">
        <f>'Março 2025'!R12</f>
        <v>7</v>
      </c>
      <c r="U162" s="40">
        <f>'Março 2025'!S12</f>
        <v>2</v>
      </c>
      <c r="V162" s="11">
        <f t="shared" si="25"/>
        <v>149</v>
      </c>
      <c r="Y162" s="286" t="s">
        <v>303</v>
      </c>
      <c r="Z162" s="283">
        <f>'Janeiro 2025'!X5+'Fevereiro 2025'!X5+'Março 2025'!X5+'Abril 2025'!X5+'Maio 2025'!X5+'Junho 2025'!X5+'Julho 2025'!X5+'Agosto 2025'!X5+'Setembro 2025'!X5+'Outubro 2025'!X5+'Novembro 2025'!X5+'Dezembro 2025'!X5</f>
        <v>434</v>
      </c>
    </row>
    <row r="163" ht="14.25" customHeight="1">
      <c r="A163" s="4" t="s">
        <v>291</v>
      </c>
      <c r="B163" s="96">
        <v>0.0</v>
      </c>
      <c r="C163" s="8">
        <f>'Abril 2025'!B12</f>
        <v>0</v>
      </c>
      <c r="D163" s="96">
        <v>0.0</v>
      </c>
      <c r="E163" s="8">
        <f>'Abril 2025'!C12</f>
        <v>0</v>
      </c>
      <c r="F163" s="8">
        <f>'Abril 2025'!D12</f>
        <v>0</v>
      </c>
      <c r="G163" s="8">
        <f>'Abril 2025'!E12</f>
        <v>0</v>
      </c>
      <c r="H163" s="8">
        <f>'Abril 2025'!F12</f>
        <v>0</v>
      </c>
      <c r="I163" s="8">
        <f>'Abril 2025'!G12</f>
        <v>17</v>
      </c>
      <c r="J163" s="8">
        <f>'Abril 2025'!H12</f>
        <v>0</v>
      </c>
      <c r="K163" s="8">
        <f>'Abril 2025'!I12</f>
        <v>0</v>
      </c>
      <c r="L163" s="8">
        <f>'Abril 2025'!J12</f>
        <v>0</v>
      </c>
      <c r="M163" s="8">
        <f>'Abril 2025'!K12</f>
        <v>0</v>
      </c>
      <c r="N163" s="8">
        <f>'Abril 2025'!L12</f>
        <v>0</v>
      </c>
      <c r="O163" s="8">
        <f>'Abril 2025'!M12</f>
        <v>0</v>
      </c>
      <c r="P163" s="8">
        <f>'Abril 2025'!N12</f>
        <v>0</v>
      </c>
      <c r="Q163" s="8">
        <f>'Abril 2025'!O12</f>
        <v>0</v>
      </c>
      <c r="R163" s="8">
        <f>'Abril 2025'!P12</f>
        <v>61</v>
      </c>
      <c r="S163" s="8">
        <f>'Abril 2025'!Q12</f>
        <v>43</v>
      </c>
      <c r="T163" s="8">
        <f>'Abril 2025'!R12</f>
        <v>11</v>
      </c>
      <c r="U163" s="8">
        <f>'Abril 2025'!S12</f>
        <v>3</v>
      </c>
      <c r="V163" s="11">
        <f t="shared" si="25"/>
        <v>135</v>
      </c>
      <c r="Y163" s="286" t="s">
        <v>304</v>
      </c>
      <c r="Z163" s="283">
        <f>'Janeiro 2025'!X6+'Fevereiro 2025'!X6+'Março 2025'!X6+'Abril 2025'!X6+'Maio 2025'!X6+'Junho 2025'!X6+'Julho 2025'!X6+'Agosto 2025'!X6+'Setembro 2025'!X6+'Outubro 2025'!X6+'Novembro 2025'!X6+'Dezembro 2025'!X6</f>
        <v>122</v>
      </c>
    </row>
    <row r="164" ht="14.25" customHeight="1">
      <c r="A164" s="4" t="s">
        <v>292</v>
      </c>
      <c r="B164" s="96">
        <f>'Maio 2025'!B13</f>
        <v>0</v>
      </c>
      <c r="C164" s="8">
        <f>'Maio 2025'!B13</f>
        <v>0</v>
      </c>
      <c r="D164" s="96">
        <v>0.0</v>
      </c>
      <c r="E164" s="8">
        <f>'Maio 2025'!C13</f>
        <v>1</v>
      </c>
      <c r="F164" s="8">
        <f>'Maio 2025'!D13</f>
        <v>0</v>
      </c>
      <c r="G164" s="8">
        <f>'Maio 2025'!E13</f>
        <v>0</v>
      </c>
      <c r="H164" s="8">
        <f>'Maio 2025'!F13</f>
        <v>0</v>
      </c>
      <c r="I164" s="8">
        <f>'Maio 2025'!G13</f>
        <v>13</v>
      </c>
      <c r="J164" s="8">
        <f>'Maio 2025'!H13</f>
        <v>0</v>
      </c>
      <c r="K164" s="8">
        <f>'Maio 2025'!I13</f>
        <v>0</v>
      </c>
      <c r="L164" s="8">
        <f>'Maio 2025'!J13</f>
        <v>0</v>
      </c>
      <c r="M164" s="8">
        <f>'Maio 2025'!K13</f>
        <v>0</v>
      </c>
      <c r="N164" s="8">
        <f>'Maio 2025'!L13</f>
        <v>2</v>
      </c>
      <c r="O164" s="8">
        <f>'Maio 2025'!M13</f>
        <v>0</v>
      </c>
      <c r="P164" s="8">
        <f>'Maio 2025'!N13</f>
        <v>0</v>
      </c>
      <c r="Q164" s="8">
        <f>'Maio 2025'!O13</f>
        <v>0</v>
      </c>
      <c r="R164" s="8">
        <f>'Maio 2025'!P13</f>
        <v>60</v>
      </c>
      <c r="S164" s="8">
        <f>'Maio 2025'!Q13</f>
        <v>41</v>
      </c>
      <c r="T164" s="8">
        <f>'Maio 2025'!R13</f>
        <v>11</v>
      </c>
      <c r="U164" s="8">
        <f>'Maio 2025'!S13</f>
        <v>3</v>
      </c>
      <c r="V164" s="11">
        <f t="shared" si="25"/>
        <v>131</v>
      </c>
      <c r="Z164" s="284">
        <f>SUM(Z160:Z163)</f>
        <v>2532</v>
      </c>
    </row>
    <row r="165" ht="14.25" customHeight="1">
      <c r="A165" s="4" t="s">
        <v>293</v>
      </c>
      <c r="B165" s="96">
        <v>0.0</v>
      </c>
      <c r="C165" s="8">
        <f>'Junho 2025'!B15</f>
        <v>43</v>
      </c>
      <c r="D165" s="96">
        <v>0.0</v>
      </c>
      <c r="E165" s="8">
        <f>'Junho 2025'!C15</f>
        <v>2</v>
      </c>
      <c r="F165" s="8">
        <f>'Junho 2025'!D15</f>
        <v>0</v>
      </c>
      <c r="G165" s="8">
        <f>'Junho 2025'!E15</f>
        <v>0</v>
      </c>
      <c r="H165" s="8">
        <f>'Junho 2025'!F15</f>
        <v>0</v>
      </c>
      <c r="I165" s="8">
        <f>'Junho 2025'!G15</f>
        <v>7</v>
      </c>
      <c r="J165" s="8">
        <f>'Junho 2025'!H15</f>
        <v>0</v>
      </c>
      <c r="K165" s="8">
        <f>'Junho 2025'!I15</f>
        <v>0</v>
      </c>
      <c r="L165" s="8">
        <f>'Junho 2025'!J15</f>
        <v>0</v>
      </c>
      <c r="M165" s="8">
        <f>'Junho 2025'!K15</f>
        <v>0</v>
      </c>
      <c r="N165" s="8">
        <f>'Junho 2025'!L15</f>
        <v>0</v>
      </c>
      <c r="O165" s="8">
        <f>'Junho 2025'!M15</f>
        <v>0</v>
      </c>
      <c r="P165" s="8">
        <f>'Junho 2025'!N15</f>
        <v>0</v>
      </c>
      <c r="Q165" s="8">
        <f>'Junho 2025'!O15</f>
        <v>0</v>
      </c>
      <c r="R165" s="8">
        <f>'Junho 2025'!P15</f>
        <v>56</v>
      </c>
      <c r="S165" s="8">
        <f>'Junho 2025'!Q15</f>
        <v>49</v>
      </c>
      <c r="T165" s="8">
        <f>'Junho 2025'!R15</f>
        <v>9</v>
      </c>
      <c r="U165" s="8">
        <f>'Junho 2025'!S15</f>
        <v>3</v>
      </c>
      <c r="V165" s="11">
        <f>SUM(B165:U165)</f>
        <v>169</v>
      </c>
    </row>
    <row r="166" ht="14.25" customHeight="1">
      <c r="A166" s="4" t="s">
        <v>294</v>
      </c>
      <c r="B166" s="295">
        <v>0.0</v>
      </c>
      <c r="C166" s="287">
        <f>'Julho 2025'!B15</f>
        <v>84</v>
      </c>
      <c r="D166" s="295">
        <v>0.0</v>
      </c>
      <c r="E166" s="287">
        <f>'Julho 2025'!C15</f>
        <v>7</v>
      </c>
      <c r="F166" s="295">
        <v>0.0</v>
      </c>
      <c r="G166" s="295">
        <v>0.0</v>
      </c>
      <c r="H166" s="295">
        <v>0.0</v>
      </c>
      <c r="I166" s="287">
        <f>'Julho 2025'!G15</f>
        <v>20</v>
      </c>
      <c r="J166" s="287">
        <f>'Julho 2025'!H15</f>
        <v>0</v>
      </c>
      <c r="K166" s="287">
        <f>'Julho 2025'!I15</f>
        <v>0</v>
      </c>
      <c r="L166" s="287">
        <f>'Julho 2025'!J15</f>
        <v>0</v>
      </c>
      <c r="M166" s="287">
        <f>'Julho 2025'!K15</f>
        <v>0</v>
      </c>
      <c r="N166" s="287">
        <f>'Julho 2025'!L15</f>
        <v>0</v>
      </c>
      <c r="O166" s="287">
        <f>'Julho 2025'!M15</f>
        <v>0</v>
      </c>
      <c r="P166" s="287">
        <f>'Julho 2025'!N15</f>
        <v>0</v>
      </c>
      <c r="Q166" s="287">
        <f>'Julho 2025'!O15</f>
        <v>0</v>
      </c>
      <c r="R166" s="287">
        <f>'Julho 2025'!P15</f>
        <v>71</v>
      </c>
      <c r="S166" s="287">
        <f>'Julho 2025'!Q15</f>
        <v>76</v>
      </c>
      <c r="T166" s="287">
        <f>'Julho 2025'!R15</f>
        <v>11</v>
      </c>
      <c r="U166" s="287">
        <f>'Julho 2025'!S15</f>
        <v>3</v>
      </c>
      <c r="V166" s="11">
        <f t="shared" ref="V166:V168" si="26">SUM(C166:U166)</f>
        <v>272</v>
      </c>
    </row>
    <row r="167" ht="14.25" customHeight="1">
      <c r="A167" s="4" t="s">
        <v>295</v>
      </c>
      <c r="B167" s="295">
        <v>0.0</v>
      </c>
      <c r="C167" s="287">
        <f>'Agosto 2025'!B15</f>
        <v>59</v>
      </c>
      <c r="D167" s="287">
        <f>'Agosto 2025'!D15</f>
        <v>0</v>
      </c>
      <c r="E167" s="287">
        <f>'Agosto 2025'!C15</f>
        <v>4</v>
      </c>
      <c r="F167" s="287">
        <f>'Agosto 2025'!E15</f>
        <v>0</v>
      </c>
      <c r="G167" s="287">
        <f>'Agosto 2025'!F15</f>
        <v>0</v>
      </c>
      <c r="H167" s="287">
        <f>'Agosto 2025'!F15</f>
        <v>0</v>
      </c>
      <c r="I167" s="287">
        <f>'Agosto 2025'!G15</f>
        <v>19</v>
      </c>
      <c r="J167" s="287">
        <f>'Agosto 2025'!I15</f>
        <v>0</v>
      </c>
      <c r="K167" s="287">
        <f>'Agosto 2025'!J15</f>
        <v>0</v>
      </c>
      <c r="L167" s="287">
        <f>'Agosto 2025'!K15</f>
        <v>0</v>
      </c>
      <c r="M167" s="287">
        <f>'Agosto 2025'!L15</f>
        <v>0</v>
      </c>
      <c r="N167" s="287">
        <f>'Agosto 2025'!M15</f>
        <v>0</v>
      </c>
      <c r="O167" s="287">
        <f>'Agosto 2025'!N15</f>
        <v>0</v>
      </c>
      <c r="P167" s="287">
        <f>'Agosto 2025'!O15</f>
        <v>0</v>
      </c>
      <c r="Q167" s="287">
        <f>'Agosto 2025'!O15</f>
        <v>0</v>
      </c>
      <c r="R167" s="287">
        <f>'Agosto 2025'!P15</f>
        <v>88</v>
      </c>
      <c r="S167" s="287">
        <f>'Agosto 2025'!Q15</f>
        <v>53</v>
      </c>
      <c r="T167" s="287">
        <f>'Agosto 2025'!R15</f>
        <v>11</v>
      </c>
      <c r="U167" s="287">
        <f>'Agosto 2025'!S15</f>
        <v>2</v>
      </c>
      <c r="V167" s="11">
        <f t="shared" si="26"/>
        <v>236</v>
      </c>
    </row>
    <row r="168" ht="14.25" customHeight="1">
      <c r="A168" s="4" t="s">
        <v>296</v>
      </c>
      <c r="B168" s="96">
        <v>0.0</v>
      </c>
      <c r="C168" s="96">
        <f>'Setembro 2025'!B16</f>
        <v>129</v>
      </c>
      <c r="D168" s="96">
        <v>0.0</v>
      </c>
      <c r="E168" s="8">
        <f>'Setembro 2025'!C16</f>
        <v>10</v>
      </c>
      <c r="F168" s="8">
        <f>'Setembro 2025'!D16</f>
        <v>0</v>
      </c>
      <c r="G168" s="8">
        <f>'Setembro 2025'!E16</f>
        <v>0</v>
      </c>
      <c r="H168" s="8">
        <f>'Setembro 2025'!F16</f>
        <v>0</v>
      </c>
      <c r="I168" s="8">
        <f>'Setembro 2025'!G16</f>
        <v>32</v>
      </c>
      <c r="J168" s="8">
        <f>'Setembro 2025'!H16</f>
        <v>0</v>
      </c>
      <c r="K168" s="8">
        <f>'Setembro 2025'!I16</f>
        <v>0</v>
      </c>
      <c r="L168" s="8">
        <f>'Setembro 2025'!J16</f>
        <v>0</v>
      </c>
      <c r="M168" s="8">
        <f>'Setembro 2025'!K16</f>
        <v>0</v>
      </c>
      <c r="N168" s="8">
        <f>'Setembro 2025'!L16</f>
        <v>0</v>
      </c>
      <c r="O168" s="8">
        <f>'Setembro 2025'!M16</f>
        <v>0</v>
      </c>
      <c r="P168" s="8">
        <f>'Setembro 2025'!N16</f>
        <v>0</v>
      </c>
      <c r="Q168" s="8">
        <f>'Setembro 2025'!O16</f>
        <v>0</v>
      </c>
      <c r="R168" s="8">
        <f>'Setembro 2025'!P16</f>
        <v>95</v>
      </c>
      <c r="S168" s="8">
        <f>'Setembro 2025'!Q16</f>
        <v>49</v>
      </c>
      <c r="T168" s="8">
        <f>'Setembro 2025'!R16</f>
        <v>8</v>
      </c>
      <c r="U168" s="8">
        <f>'Setembro 2025'!S16</f>
        <v>0</v>
      </c>
      <c r="V168" s="11">
        <f t="shared" si="26"/>
        <v>323</v>
      </c>
    </row>
    <row r="169" ht="14.25" customHeight="1">
      <c r="A169" s="4" t="s">
        <v>297</v>
      </c>
      <c r="B169" s="96">
        <v>0.0</v>
      </c>
      <c r="C169" s="96">
        <f>'Outubro 2025'!B20</f>
        <v>109</v>
      </c>
      <c r="D169" s="96">
        <v>0.0</v>
      </c>
      <c r="E169" s="96">
        <f>'Outubro 2025'!C20</f>
        <v>8</v>
      </c>
      <c r="F169" s="96">
        <f>'Outubro 2025'!E20</f>
        <v>0</v>
      </c>
      <c r="G169" s="96">
        <f>'Outubro 2025'!F20</f>
        <v>0</v>
      </c>
      <c r="H169" s="96">
        <v>0.0</v>
      </c>
      <c r="I169" s="96">
        <f>'Outubro 2025'!G20</f>
        <v>33</v>
      </c>
      <c r="J169" s="96">
        <f>'Outubro 2025'!I20</f>
        <v>0</v>
      </c>
      <c r="K169" s="96">
        <f>'Outubro 2025'!J20</f>
        <v>0</v>
      </c>
      <c r="L169" s="96">
        <f>'Outubro 2025'!K20</f>
        <v>0</v>
      </c>
      <c r="M169" s="96">
        <f>'Outubro 2025'!L20</f>
        <v>0</v>
      </c>
      <c r="N169" s="96">
        <f>'Outubro 2025'!M20</f>
        <v>0</v>
      </c>
      <c r="O169" s="96">
        <f>'Outubro 2025'!N20</f>
        <v>0</v>
      </c>
      <c r="P169" s="96">
        <f>'Outubro 2025'!O20</f>
        <v>0</v>
      </c>
      <c r="Q169" s="96">
        <v>0.0</v>
      </c>
      <c r="R169" s="96">
        <f>'Outubro 2025'!P20</f>
        <v>79</v>
      </c>
      <c r="S169" s="96">
        <f>'Outubro 2025'!Q20</f>
        <v>50</v>
      </c>
      <c r="T169" s="96">
        <f>'Outubro 2025'!R20</f>
        <v>33</v>
      </c>
      <c r="U169" s="96">
        <f>'Outubro 2025'!S20</f>
        <v>0</v>
      </c>
      <c r="V169" s="11">
        <f>SUM(B169:U169)</f>
        <v>312</v>
      </c>
    </row>
    <row r="170" ht="14.25" customHeight="1">
      <c r="A170" s="4" t="s">
        <v>298</v>
      </c>
      <c r="B170" s="96">
        <v>0.0</v>
      </c>
      <c r="C170" s="96">
        <f>'Novembro 2025'!B23</f>
        <v>97</v>
      </c>
      <c r="D170" s="96">
        <v>0.0</v>
      </c>
      <c r="E170" s="8">
        <f>'Novembro 2025'!C23</f>
        <v>2</v>
      </c>
      <c r="F170" s="8">
        <f>'Novembro 2025'!D23</f>
        <v>0</v>
      </c>
      <c r="G170" s="8">
        <f>'Novembro 2025'!E23</f>
        <v>0</v>
      </c>
      <c r="H170" s="8">
        <f>'Novembro 2025'!F23</f>
        <v>0</v>
      </c>
      <c r="I170" s="8">
        <f>'Novembro 2025'!G23</f>
        <v>27</v>
      </c>
      <c r="J170" s="8">
        <f>'Novembro 2025'!H23</f>
        <v>0</v>
      </c>
      <c r="K170" s="8">
        <f>'Novembro 2025'!I23</f>
        <v>0</v>
      </c>
      <c r="L170" s="8">
        <f>'Novembro 2025'!J23</f>
        <v>0</v>
      </c>
      <c r="M170" s="8">
        <f>'Novembro 2025'!K23</f>
        <v>0</v>
      </c>
      <c r="N170" s="8">
        <f>'Novembro 2025'!L23</f>
        <v>0</v>
      </c>
      <c r="O170" s="8">
        <f>'Novembro 2025'!M23</f>
        <v>0</v>
      </c>
      <c r="P170" s="8">
        <f>'Novembro 2025'!N23</f>
        <v>0</v>
      </c>
      <c r="Q170" s="8">
        <f>'Novembro 2025'!O23</f>
        <v>0</v>
      </c>
      <c r="R170" s="8">
        <f>'Novembro 2025'!P23</f>
        <v>61</v>
      </c>
      <c r="S170" s="8">
        <f>'Novembro 2025'!Q23</f>
        <v>54</v>
      </c>
      <c r="T170" s="8">
        <f>'Novembro 2025'!R23</f>
        <v>28</v>
      </c>
      <c r="U170" s="8">
        <f>'Novembro 2025'!S23</f>
        <v>0</v>
      </c>
      <c r="V170" s="11">
        <f t="shared" ref="V170:V172" si="27">SUM(C170:U170)</f>
        <v>269</v>
      </c>
    </row>
    <row r="171" ht="14.25" customHeight="1">
      <c r="A171" s="4" t="s">
        <v>299</v>
      </c>
      <c r="B171" s="96">
        <v>0.0</v>
      </c>
      <c r="C171" s="8">
        <f>'Dezembro 2025'!B24</f>
        <v>84</v>
      </c>
      <c r="D171" s="96">
        <v>0.0</v>
      </c>
      <c r="E171" s="8">
        <f>'Dezembro 2025'!C24</f>
        <v>1</v>
      </c>
      <c r="F171" s="8">
        <f>'Dezembro 2025'!D24</f>
        <v>0</v>
      </c>
      <c r="G171" s="8">
        <f>'Dezembro 2025'!E24</f>
        <v>0</v>
      </c>
      <c r="H171" s="8">
        <f>'Dezembro 2025'!F24</f>
        <v>0</v>
      </c>
      <c r="I171" s="8">
        <f>'Dezembro 2025'!G24</f>
        <v>13</v>
      </c>
      <c r="J171" s="8">
        <f>'Dezembro 2025'!H24</f>
        <v>0</v>
      </c>
      <c r="K171" s="8">
        <f>'Dezembro 2025'!I24</f>
        <v>0</v>
      </c>
      <c r="L171" s="8">
        <f>'Dezembro 2025'!J24</f>
        <v>0</v>
      </c>
      <c r="M171" s="8">
        <f>'Dezembro 2025'!K24</f>
        <v>0</v>
      </c>
      <c r="N171" s="8">
        <f>'Dezembro 2025'!L24</f>
        <v>0</v>
      </c>
      <c r="O171" s="8">
        <f>'Dezembro 2025'!M24</f>
        <v>0</v>
      </c>
      <c r="P171" s="8">
        <f>'Dezembro 2025'!N24</f>
        <v>0</v>
      </c>
      <c r="Q171" s="8">
        <f>'Dezembro 2025'!O24</f>
        <v>0</v>
      </c>
      <c r="R171" s="8">
        <f>'Dezembro 2025'!P24</f>
        <v>54</v>
      </c>
      <c r="S171" s="8">
        <f>'Dezembro 2025'!Q24</f>
        <v>45</v>
      </c>
      <c r="T171" s="8">
        <f>'Dezembro 2025'!R24</f>
        <v>31</v>
      </c>
      <c r="U171" s="8">
        <f>'Dezembro 2025'!S24</f>
        <v>0</v>
      </c>
      <c r="V171" s="11">
        <f t="shared" si="27"/>
        <v>228</v>
      </c>
    </row>
    <row r="172" ht="14.25" customHeight="1">
      <c r="A172" s="5" t="s">
        <v>14</v>
      </c>
      <c r="B172" s="5">
        <f t="shared" ref="B172:C172" si="28">SUM(B160:B171)</f>
        <v>0</v>
      </c>
      <c r="C172" s="5">
        <f t="shared" si="28"/>
        <v>605</v>
      </c>
      <c r="D172" s="296">
        <v>0.0</v>
      </c>
      <c r="E172" s="5">
        <f t="shared" ref="E172:U172" si="29">SUM(E160:E171)</f>
        <v>35</v>
      </c>
      <c r="F172" s="5">
        <f t="shared" si="29"/>
        <v>0</v>
      </c>
      <c r="G172" s="5">
        <f t="shared" si="29"/>
        <v>0</v>
      </c>
      <c r="H172" s="5">
        <f t="shared" si="29"/>
        <v>0</v>
      </c>
      <c r="I172" s="5">
        <f t="shared" si="29"/>
        <v>238</v>
      </c>
      <c r="J172" s="5">
        <f t="shared" si="29"/>
        <v>0</v>
      </c>
      <c r="K172" s="5">
        <f t="shared" si="29"/>
        <v>0</v>
      </c>
      <c r="L172" s="5">
        <f t="shared" si="29"/>
        <v>1</v>
      </c>
      <c r="M172" s="5">
        <f t="shared" si="29"/>
        <v>0</v>
      </c>
      <c r="N172" s="5">
        <f t="shared" si="29"/>
        <v>6</v>
      </c>
      <c r="O172" s="5">
        <f t="shared" si="29"/>
        <v>76</v>
      </c>
      <c r="P172" s="5">
        <f t="shared" si="29"/>
        <v>0</v>
      </c>
      <c r="Q172" s="5">
        <f t="shared" si="29"/>
        <v>0</v>
      </c>
      <c r="R172" s="5">
        <f t="shared" si="29"/>
        <v>803</v>
      </c>
      <c r="S172" s="5">
        <f t="shared" si="29"/>
        <v>562</v>
      </c>
      <c r="T172" s="5">
        <f t="shared" si="29"/>
        <v>186</v>
      </c>
      <c r="U172" s="5">
        <f t="shared" si="29"/>
        <v>20</v>
      </c>
      <c r="V172" s="11">
        <f t="shared" si="27"/>
        <v>2532</v>
      </c>
    </row>
    <row r="173" ht="14.25" customHeight="1">
      <c r="A173" s="6"/>
      <c r="B173" s="10">
        <f t="shared" ref="B173:U173" si="30">B172/$V$154</f>
        <v>0</v>
      </c>
      <c r="C173" s="10">
        <f t="shared" si="30"/>
        <v>0.5283842795</v>
      </c>
      <c r="D173" s="10">
        <f t="shared" si="30"/>
        <v>0</v>
      </c>
      <c r="E173" s="10">
        <f t="shared" si="30"/>
        <v>0.03056768559</v>
      </c>
      <c r="F173" s="10">
        <f t="shared" si="30"/>
        <v>0</v>
      </c>
      <c r="G173" s="10">
        <f t="shared" si="30"/>
        <v>0</v>
      </c>
      <c r="H173" s="10">
        <f t="shared" si="30"/>
        <v>0</v>
      </c>
      <c r="I173" s="10">
        <f t="shared" si="30"/>
        <v>0.207860262</v>
      </c>
      <c r="J173" s="10">
        <f t="shared" si="30"/>
        <v>0</v>
      </c>
      <c r="K173" s="10">
        <f t="shared" si="30"/>
        <v>0</v>
      </c>
      <c r="L173" s="10">
        <f t="shared" si="30"/>
        <v>0.0008733624454</v>
      </c>
      <c r="M173" s="10">
        <f t="shared" si="30"/>
        <v>0</v>
      </c>
      <c r="N173" s="10">
        <f t="shared" si="30"/>
        <v>0.005240174672</v>
      </c>
      <c r="O173" s="10">
        <f t="shared" si="30"/>
        <v>0.06637554585</v>
      </c>
      <c r="P173" s="10">
        <f t="shared" si="30"/>
        <v>0</v>
      </c>
      <c r="Q173" s="10">
        <f t="shared" si="30"/>
        <v>0</v>
      </c>
      <c r="R173" s="10">
        <f t="shared" si="30"/>
        <v>0.7013100437</v>
      </c>
      <c r="S173" s="10">
        <f t="shared" si="30"/>
        <v>0.4908296943</v>
      </c>
      <c r="T173" s="10">
        <f t="shared" si="30"/>
        <v>0.1624454148</v>
      </c>
      <c r="U173" s="10">
        <f t="shared" si="30"/>
        <v>0.01746724891</v>
      </c>
      <c r="V173" s="10">
        <f>V172/$V$172</f>
        <v>1</v>
      </c>
    </row>
    <row r="174" ht="14.25" customHeight="1">
      <c r="A174" s="288" t="s">
        <v>276</v>
      </c>
      <c r="B174" s="278">
        <f>SUM(B172:U172)</f>
        <v>2532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272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</row>
    <row r="177" ht="14.25" customHeight="1">
      <c r="A177" s="289">
        <v>2026.0</v>
      </c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</row>
    <row r="178" ht="14.25" customHeight="1">
      <c r="A178" s="32" t="s">
        <v>258</v>
      </c>
      <c r="B178" s="297" t="s">
        <v>161</v>
      </c>
      <c r="C178" s="298" t="s">
        <v>5</v>
      </c>
      <c r="D178" s="297" t="s">
        <v>8</v>
      </c>
      <c r="E178" s="299" t="s">
        <v>183</v>
      </c>
      <c r="F178" s="299" t="s">
        <v>184</v>
      </c>
      <c r="G178" s="297" t="s">
        <v>9</v>
      </c>
      <c r="H178" s="297" t="s">
        <v>179</v>
      </c>
      <c r="I178" s="299" t="s">
        <v>185</v>
      </c>
      <c r="J178" s="298" t="s">
        <v>100</v>
      </c>
      <c r="K178" s="300" t="s">
        <v>73</v>
      </c>
      <c r="L178" s="301" t="s">
        <v>34</v>
      </c>
    </row>
    <row r="179" ht="14.25" customHeight="1">
      <c r="A179" s="4" t="s">
        <v>288</v>
      </c>
      <c r="B179" s="8">
        <f>'Janeiro 2026'!B23</f>
        <v>90</v>
      </c>
      <c r="C179" s="8">
        <f>'Janeiro 2026'!C23</f>
        <v>2</v>
      </c>
      <c r="D179" s="8">
        <f>'Janeiro 2026'!D23</f>
        <v>61</v>
      </c>
      <c r="E179" s="8">
        <f>'Janeiro 2026'!E23</f>
        <v>42</v>
      </c>
      <c r="F179" s="8">
        <f>'Janeiro 2026'!F23</f>
        <v>42</v>
      </c>
      <c r="G179" s="8">
        <f>'Janeiro 2026'!G23</f>
        <v>1</v>
      </c>
      <c r="H179" s="8">
        <f>'Janeiro 2026'!H23</f>
        <v>19</v>
      </c>
      <c r="I179" s="8">
        <f>'Janeiro 2026'!I23</f>
        <v>0</v>
      </c>
      <c r="J179" s="8">
        <f>'Janeiro 2026'!J23</f>
        <v>0</v>
      </c>
      <c r="K179" s="8">
        <f>'Janeiro 2026'!K23</f>
        <v>0</v>
      </c>
      <c r="L179" s="11">
        <f t="shared" ref="L179:L191" si="31">SUM(B179:K179)</f>
        <v>257</v>
      </c>
    </row>
    <row r="180" ht="14.25" customHeight="1">
      <c r="A180" s="4" t="s">
        <v>289</v>
      </c>
      <c r="B180" s="96">
        <f>'Fevereiro 2026'!B23</f>
        <v>93</v>
      </c>
      <c r="C180" s="96">
        <f>'Fevereiro 2026'!C23</f>
        <v>7</v>
      </c>
      <c r="D180" s="96">
        <f>'Fevereiro 2026'!D23</f>
        <v>62</v>
      </c>
      <c r="E180" s="96">
        <f>'Fevereiro 2026'!E23</f>
        <v>35</v>
      </c>
      <c r="F180" s="96">
        <f>'Fevereiro 2026'!F23</f>
        <v>32</v>
      </c>
      <c r="G180" s="96">
        <f>'Fevereiro 2026'!G23</f>
        <v>0</v>
      </c>
      <c r="H180" s="96">
        <f>'Fevereiro 2026'!H23</f>
        <v>19</v>
      </c>
      <c r="I180" s="96">
        <f>'Fevereiro 2026'!I23</f>
        <v>0</v>
      </c>
      <c r="J180" s="96">
        <f>'Fevereiro 2026'!J23</f>
        <v>0</v>
      </c>
      <c r="K180" s="96">
        <f>'Fevereiro 2026'!K23</f>
        <v>0</v>
      </c>
      <c r="L180" s="11">
        <f t="shared" si="31"/>
        <v>248</v>
      </c>
    </row>
    <row r="181" ht="14.25" customHeight="1">
      <c r="A181" s="4" t="s">
        <v>290</v>
      </c>
      <c r="B181" s="96">
        <f>'Março 2026'!B23</f>
        <v>66</v>
      </c>
      <c r="C181" s="96">
        <f>'Março 2026'!C23</f>
        <v>2</v>
      </c>
      <c r="D181" s="96">
        <f>'Março 2026'!D23</f>
        <v>106</v>
      </c>
      <c r="E181" s="96">
        <f>'Março 2026'!E23</f>
        <v>70</v>
      </c>
      <c r="F181" s="96">
        <f>'Março 2026'!F23</f>
        <v>39</v>
      </c>
      <c r="G181" s="96">
        <f>'Março 2026'!G23</f>
        <v>0</v>
      </c>
      <c r="H181" s="96">
        <f>'Março 2026'!H23</f>
        <v>11</v>
      </c>
      <c r="I181" s="96">
        <f>'Março 2026'!I23</f>
        <v>0</v>
      </c>
      <c r="J181" s="96">
        <f>'Março 2026'!J23</f>
        <v>0</v>
      </c>
      <c r="K181" s="96">
        <f>'Março 2026'!K23</f>
        <v>0</v>
      </c>
      <c r="L181" s="11">
        <f t="shared" si="31"/>
        <v>294</v>
      </c>
    </row>
    <row r="182" ht="14.25" customHeight="1">
      <c r="A182" s="4" t="s">
        <v>291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1">
        <f t="shared" si="31"/>
        <v>0</v>
      </c>
    </row>
    <row r="183" ht="14.25" customHeight="1">
      <c r="A183" s="4" t="s">
        <v>292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1">
        <f t="shared" si="31"/>
        <v>0</v>
      </c>
    </row>
    <row r="184" ht="14.25" customHeight="1">
      <c r="A184" s="4" t="s">
        <v>293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1">
        <f t="shared" si="31"/>
        <v>0</v>
      </c>
    </row>
    <row r="185" ht="14.25" customHeight="1">
      <c r="A185" s="4" t="s">
        <v>294</v>
      </c>
      <c r="B185" s="287"/>
      <c r="C185" s="287"/>
      <c r="D185" s="295"/>
      <c r="E185" s="287"/>
      <c r="F185" s="287"/>
      <c r="G185" s="287"/>
      <c r="H185" s="287"/>
      <c r="I185" s="287"/>
      <c r="J185" s="287"/>
      <c r="K185" s="287"/>
      <c r="L185" s="11">
        <f t="shared" si="31"/>
        <v>0</v>
      </c>
    </row>
    <row r="186" ht="14.25" customHeight="1">
      <c r="A186" s="4" t="s">
        <v>295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11">
        <f t="shared" si="31"/>
        <v>0</v>
      </c>
    </row>
    <row r="187" ht="14.25" customHeight="1">
      <c r="A187" s="4" t="s">
        <v>296</v>
      </c>
      <c r="B187" s="96"/>
      <c r="C187" s="8"/>
      <c r="D187" s="8"/>
      <c r="E187" s="8"/>
      <c r="F187" s="8"/>
      <c r="G187" s="8"/>
      <c r="H187" s="8"/>
      <c r="I187" s="8"/>
      <c r="J187" s="8"/>
      <c r="K187" s="8"/>
      <c r="L187" s="11">
        <f t="shared" si="31"/>
        <v>0</v>
      </c>
    </row>
    <row r="188" ht="14.25" customHeight="1">
      <c r="A188" s="4" t="s">
        <v>297</v>
      </c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11">
        <f t="shared" si="31"/>
        <v>0</v>
      </c>
    </row>
    <row r="189" ht="14.25" customHeight="1">
      <c r="A189" s="4" t="s">
        <v>298</v>
      </c>
      <c r="B189" s="96"/>
      <c r="C189" s="8"/>
      <c r="D189" s="8"/>
      <c r="E189" s="8"/>
      <c r="F189" s="8"/>
      <c r="G189" s="8"/>
      <c r="H189" s="8"/>
      <c r="I189" s="8"/>
      <c r="J189" s="8"/>
      <c r="K189" s="8"/>
      <c r="L189" s="11">
        <f t="shared" si="31"/>
        <v>0</v>
      </c>
    </row>
    <row r="190" ht="14.25" customHeight="1">
      <c r="A190" s="4" t="s">
        <v>299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1">
        <f t="shared" si="31"/>
        <v>0</v>
      </c>
    </row>
    <row r="191" ht="14.25" customHeight="1">
      <c r="A191" s="5" t="s">
        <v>14</v>
      </c>
      <c r="B191" s="5">
        <f t="shared" ref="B191:H191" si="32">SUM(B179:B190)</f>
        <v>249</v>
      </c>
      <c r="C191" s="5">
        <f t="shared" si="32"/>
        <v>11</v>
      </c>
      <c r="D191" s="5">
        <f t="shared" si="32"/>
        <v>229</v>
      </c>
      <c r="E191" s="5">
        <f t="shared" si="32"/>
        <v>147</v>
      </c>
      <c r="F191" s="5">
        <f t="shared" si="32"/>
        <v>113</v>
      </c>
      <c r="G191" s="5">
        <f t="shared" si="32"/>
        <v>1</v>
      </c>
      <c r="H191" s="5">
        <f t="shared" si="32"/>
        <v>49</v>
      </c>
      <c r="I191" s="5"/>
      <c r="J191" s="5"/>
      <c r="K191" s="5">
        <f>SUM(K179:K190)</f>
        <v>0</v>
      </c>
      <c r="L191" s="11">
        <f t="shared" si="31"/>
        <v>799</v>
      </c>
    </row>
    <row r="192" ht="14.25" customHeight="1">
      <c r="A192" s="6"/>
      <c r="B192" s="10">
        <f t="shared" ref="B192:L192" si="33">B191/$V$154</f>
        <v>0.2174672489</v>
      </c>
      <c r="C192" s="10">
        <f t="shared" si="33"/>
        <v>0.0096069869</v>
      </c>
      <c r="D192" s="10">
        <f t="shared" si="33"/>
        <v>0.2</v>
      </c>
      <c r="E192" s="10">
        <f t="shared" si="33"/>
        <v>0.1283842795</v>
      </c>
      <c r="F192" s="10">
        <f t="shared" si="33"/>
        <v>0.09868995633</v>
      </c>
      <c r="G192" s="10">
        <f t="shared" si="33"/>
        <v>0.0008733624454</v>
      </c>
      <c r="H192" s="10">
        <f t="shared" si="33"/>
        <v>0.04279475983</v>
      </c>
      <c r="I192" s="10">
        <f t="shared" si="33"/>
        <v>0</v>
      </c>
      <c r="J192" s="10">
        <f t="shared" si="33"/>
        <v>0</v>
      </c>
      <c r="K192" s="10">
        <f t="shared" si="33"/>
        <v>0</v>
      </c>
      <c r="L192" s="10">
        <f t="shared" si="33"/>
        <v>0.6978165939</v>
      </c>
    </row>
    <row r="193" ht="14.25" customHeight="1">
      <c r="A193" s="288" t="s">
        <v>276</v>
      </c>
      <c r="B193" s="278">
        <f>SUM(B191:K191)</f>
        <v>799</v>
      </c>
      <c r="C193" s="68"/>
      <c r="D193" s="68"/>
      <c r="E193" s="68"/>
      <c r="F193" s="68"/>
      <c r="G193" s="68"/>
      <c r="H193" s="68"/>
      <c r="I193" s="68"/>
      <c r="J193" s="68"/>
      <c r="K193" s="68"/>
      <c r="L193" s="68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</row>
  </sheetData>
  <mergeCells count="34">
    <mergeCell ref="A1:D1"/>
    <mergeCell ref="F1:M1"/>
    <mergeCell ref="O1:T1"/>
    <mergeCell ref="B16:D16"/>
    <mergeCell ref="G16:M16"/>
    <mergeCell ref="P16:T16"/>
    <mergeCell ref="I18:W18"/>
    <mergeCell ref="A69:L69"/>
    <mergeCell ref="N69:AE69"/>
    <mergeCell ref="O84:AE84"/>
    <mergeCell ref="A18:G18"/>
    <mergeCell ref="B33:G33"/>
    <mergeCell ref="J33:W33"/>
    <mergeCell ref="A35:M35"/>
    <mergeCell ref="B50:M50"/>
    <mergeCell ref="A52:L52"/>
    <mergeCell ref="B67:L67"/>
    <mergeCell ref="B84:L84"/>
    <mergeCell ref="A86:T86"/>
    <mergeCell ref="B102:T102"/>
    <mergeCell ref="A104:T104"/>
    <mergeCell ref="X104:Y104"/>
    <mergeCell ref="B120:T120"/>
    <mergeCell ref="X122:Y122"/>
    <mergeCell ref="B174:V174"/>
    <mergeCell ref="A177:L177"/>
    <mergeCell ref="B193:L193"/>
    <mergeCell ref="A122:S122"/>
    <mergeCell ref="B138:S138"/>
    <mergeCell ref="A140:V140"/>
    <mergeCell ref="X140:Y140"/>
    <mergeCell ref="B156:V156"/>
    <mergeCell ref="A158:V158"/>
    <mergeCell ref="X158:Y15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14" width="8.71"/>
    <col customWidth="1" min="15" max="16" width="12.14"/>
    <col customWidth="1" min="17" max="27" width="8.71"/>
  </cols>
  <sheetData>
    <row r="1" ht="14.25" customHeight="1">
      <c r="A1" s="302" t="s">
        <v>305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272"/>
    </row>
    <row r="2" ht="14.25" customHeight="1">
      <c r="A2" s="303" t="s">
        <v>306</v>
      </c>
      <c r="B2" s="303">
        <v>2012.0</v>
      </c>
      <c r="C2" s="303">
        <v>2013.0</v>
      </c>
      <c r="D2" s="303">
        <v>2014.0</v>
      </c>
      <c r="E2" s="303">
        <v>2015.0</v>
      </c>
      <c r="F2" s="303">
        <v>2016.0</v>
      </c>
      <c r="G2" s="33">
        <v>2017.0</v>
      </c>
      <c r="H2" s="33">
        <v>2018.0</v>
      </c>
      <c r="I2" s="33">
        <v>2019.0</v>
      </c>
      <c r="J2" s="33">
        <v>2020.0</v>
      </c>
      <c r="K2" s="33">
        <v>2021.0</v>
      </c>
      <c r="L2" s="33">
        <v>2022.0</v>
      </c>
      <c r="M2" s="33">
        <v>2023.0</v>
      </c>
      <c r="N2" s="33">
        <v>2024.0</v>
      </c>
      <c r="O2" s="33">
        <v>2025.0</v>
      </c>
      <c r="P2" s="33">
        <v>2026.0</v>
      </c>
    </row>
    <row r="3" ht="14.25" customHeight="1">
      <c r="A3" s="304" t="s">
        <v>264</v>
      </c>
      <c r="B3" s="305"/>
      <c r="C3" s="305">
        <v>4.0</v>
      </c>
      <c r="D3" s="305">
        <v>6.0</v>
      </c>
      <c r="E3" s="305">
        <v>54.0</v>
      </c>
      <c r="F3" s="305">
        <v>76.0</v>
      </c>
      <c r="G3" s="306">
        <v>103.0</v>
      </c>
      <c r="H3" s="307">
        <f>'Janeiro 2018'!N22</f>
        <v>60</v>
      </c>
      <c r="I3" s="308">
        <f>'Janeiro 2019'!O13</f>
        <v>117</v>
      </c>
      <c r="J3" s="307">
        <f>'Janeiro 2020'!O12</f>
        <v>58</v>
      </c>
      <c r="K3" s="307">
        <f>'Janeiro 2021'!O12</f>
        <v>59</v>
      </c>
      <c r="L3" s="307">
        <f>'Janeiro 2022'!T14</f>
        <v>99</v>
      </c>
      <c r="M3" s="275">
        <f>'Janeiro 2023'!S13</f>
        <v>85</v>
      </c>
      <c r="N3" s="265">
        <f>'Janeiro 2024'!Q10</f>
        <v>61</v>
      </c>
      <c r="O3" s="265">
        <f>'Resumo mensal por CIA'!V160</f>
        <v>133</v>
      </c>
      <c r="P3" s="265">
        <f>'Resumo mensal por CIA'!L179</f>
        <v>257</v>
      </c>
    </row>
    <row r="4" ht="14.25" customHeight="1">
      <c r="A4" s="304" t="s">
        <v>265</v>
      </c>
      <c r="B4" s="305"/>
      <c r="C4" s="305"/>
      <c r="D4" s="305">
        <v>7.0</v>
      </c>
      <c r="E4" s="305">
        <v>51.0</v>
      </c>
      <c r="F4" s="305">
        <v>72.0</v>
      </c>
      <c r="G4" s="306">
        <v>70.0</v>
      </c>
      <c r="H4" s="307">
        <f>'Fevereiro 2018'!N20</f>
        <v>59</v>
      </c>
      <c r="I4" s="307">
        <f>'Fevereiro 2019'!O13</f>
        <v>96</v>
      </c>
      <c r="J4" s="307">
        <f>'Fevereiro 2020'!O12</f>
        <v>57</v>
      </c>
      <c r="K4" s="307">
        <f>'Fevereiro 2021'!O12</f>
        <v>60</v>
      </c>
      <c r="L4" s="307">
        <f>'Fevereiro 2022'!T14</f>
        <v>111</v>
      </c>
      <c r="M4" s="275">
        <f>'Fevereiro 2023'!S13</f>
        <v>90</v>
      </c>
      <c r="N4" s="265">
        <f>'Fevereiro 2024'!Q10</f>
        <v>47</v>
      </c>
      <c r="O4" s="265">
        <f>'Resumo mensal por CIA'!V161</f>
        <v>175</v>
      </c>
      <c r="P4" s="265">
        <f>'Resumo mensal por CIA'!L180</f>
        <v>248</v>
      </c>
    </row>
    <row r="5" ht="14.25" customHeight="1">
      <c r="A5" s="304" t="s">
        <v>266</v>
      </c>
      <c r="B5" s="305"/>
      <c r="C5" s="305">
        <v>4.0</v>
      </c>
      <c r="D5" s="305">
        <v>20.0</v>
      </c>
      <c r="E5" s="305">
        <v>81.0</v>
      </c>
      <c r="F5" s="305">
        <v>122.0</v>
      </c>
      <c r="G5" s="306">
        <v>96.0</v>
      </c>
      <c r="H5" s="307">
        <f>'Março 2018'!N20</f>
        <v>88</v>
      </c>
      <c r="I5" s="307">
        <f>'Março 2019'!O13</f>
        <v>84</v>
      </c>
      <c r="J5" s="307">
        <f>'Março 2020'!O12</f>
        <v>65</v>
      </c>
      <c r="K5" s="307">
        <f>'Março 2021'!O17</f>
        <v>88</v>
      </c>
      <c r="L5" s="307">
        <f>'Março 2022'!T14</f>
        <v>125</v>
      </c>
      <c r="M5" s="308">
        <f>'Março 2023'!W6</f>
        <v>137</v>
      </c>
      <c r="N5" s="265">
        <f>'Março 2024'!Q10</f>
        <v>65</v>
      </c>
      <c r="O5" s="265">
        <f>'Resumo mensal por CIA'!V162</f>
        <v>149</v>
      </c>
      <c r="P5" s="265">
        <f>'Resumo mensal por CIA'!L181</f>
        <v>294</v>
      </c>
    </row>
    <row r="6" ht="14.25" customHeight="1">
      <c r="A6" s="304" t="s">
        <v>267</v>
      </c>
      <c r="B6" s="305"/>
      <c r="C6" s="305">
        <v>3.0</v>
      </c>
      <c r="D6" s="305">
        <v>4.0</v>
      </c>
      <c r="E6" s="305">
        <v>67.0</v>
      </c>
      <c r="F6" s="309">
        <v>229.0</v>
      </c>
      <c r="G6" s="306">
        <v>59.0</v>
      </c>
      <c r="H6" s="307">
        <f>'Abril 2018'!P15</f>
        <v>85</v>
      </c>
      <c r="I6" s="307">
        <f>'Abril 2019'!O13</f>
        <v>82</v>
      </c>
      <c r="J6" s="307">
        <f>'Abril 2020'!O12</f>
        <v>37</v>
      </c>
      <c r="K6" s="307">
        <f>'Abril 2021'!O16</f>
        <v>86</v>
      </c>
      <c r="L6" s="307">
        <f>'Abril 2022'!T14</f>
        <v>104</v>
      </c>
      <c r="M6" s="275">
        <f>'Abril 2023'!W6</f>
        <v>107</v>
      </c>
      <c r="N6" s="265">
        <f>'Abril 2024'!S10</f>
        <v>94</v>
      </c>
      <c r="O6" s="265">
        <f>'Resumo mensal por CIA'!V163</f>
        <v>135</v>
      </c>
    </row>
    <row r="7" ht="14.25" customHeight="1">
      <c r="A7" s="304" t="s">
        <v>268</v>
      </c>
      <c r="B7" s="305">
        <v>2.0</v>
      </c>
      <c r="C7" s="305">
        <v>6.0</v>
      </c>
      <c r="D7" s="305">
        <v>9.0</v>
      </c>
      <c r="E7" s="305">
        <v>59.0</v>
      </c>
      <c r="F7" s="305">
        <v>127.0</v>
      </c>
      <c r="G7" s="306">
        <v>102.0</v>
      </c>
      <c r="H7" s="307">
        <f>'Maio 2018'!O15</f>
        <v>97</v>
      </c>
      <c r="I7" s="307">
        <f>'Maio 2019'!O13</f>
        <v>83</v>
      </c>
      <c r="J7" s="307">
        <f>'Maio 2020'!O13</f>
        <v>41</v>
      </c>
      <c r="K7" s="307">
        <f>'Maio 2021'!P11</f>
        <v>68</v>
      </c>
      <c r="L7" s="308">
        <f>'Maio 2022'!T14</f>
        <v>161</v>
      </c>
      <c r="M7" s="275">
        <f>'Maio 2023'!W6</f>
        <v>47</v>
      </c>
      <c r="N7" s="265">
        <f>'Maio 2024'!T10</f>
        <v>90</v>
      </c>
      <c r="O7" s="310">
        <f>'Resumo mensal por CIA'!V164</f>
        <v>131</v>
      </c>
    </row>
    <row r="8" ht="14.25" customHeight="1">
      <c r="A8" s="304" t="s">
        <v>269</v>
      </c>
      <c r="B8" s="305"/>
      <c r="C8" s="305">
        <v>2.0</v>
      </c>
      <c r="D8" s="305">
        <v>5.0</v>
      </c>
      <c r="E8" s="309">
        <v>106.0</v>
      </c>
      <c r="F8" s="305">
        <v>192.0</v>
      </c>
      <c r="G8" s="311">
        <v>110.0</v>
      </c>
      <c r="H8" s="307">
        <f>'Junho 2018'!O17</f>
        <v>82</v>
      </c>
      <c r="I8" s="307">
        <f>'Junho 2019'!O13</f>
        <v>55</v>
      </c>
      <c r="J8" s="307">
        <f>'Junho 2020'!O13</f>
        <v>45</v>
      </c>
      <c r="K8" s="307">
        <f>'Junho 2021'!Q12</f>
        <v>106</v>
      </c>
      <c r="L8" s="307">
        <f>'Junho 2022'!T14</f>
        <v>146</v>
      </c>
      <c r="M8" s="275">
        <f>'Junho  2023'!W6</f>
        <v>37</v>
      </c>
      <c r="N8" s="265">
        <f>'Junho 2024'!T10</f>
        <v>77</v>
      </c>
      <c r="O8" s="310">
        <f>'Resumo mensal por CIA'!V165</f>
        <v>169</v>
      </c>
    </row>
    <row r="9" ht="14.25" customHeight="1">
      <c r="A9" s="304" t="s">
        <v>270</v>
      </c>
      <c r="B9" s="305"/>
      <c r="C9" s="305">
        <v>8.0</v>
      </c>
      <c r="D9" s="305">
        <v>13.0</v>
      </c>
      <c r="E9" s="305">
        <v>64.0</v>
      </c>
      <c r="F9" s="305">
        <v>166.0</v>
      </c>
      <c r="G9" s="306">
        <v>77.0</v>
      </c>
      <c r="H9" s="307">
        <f>'Julho 2018'!O16</f>
        <v>117</v>
      </c>
      <c r="I9" s="307">
        <f>'Julho 2019'!O13</f>
        <v>61</v>
      </c>
      <c r="J9" s="307">
        <f>'Julho 2020'!O13</f>
        <v>59</v>
      </c>
      <c r="K9" s="307">
        <f>'Julho 2021'!R13</f>
        <v>100</v>
      </c>
      <c r="L9" s="307">
        <f>'Julho 2022'!T13</f>
        <v>159</v>
      </c>
      <c r="M9" s="275">
        <f>'Julho 2023'!W6</f>
        <v>31</v>
      </c>
      <c r="N9" s="265">
        <f>'Julho 2024'!X7</f>
        <v>101</v>
      </c>
      <c r="O9" s="312">
        <f>'Resumo mensal por CIA'!V166</f>
        <v>272</v>
      </c>
    </row>
    <row r="10" ht="14.25" customHeight="1">
      <c r="A10" s="304" t="s">
        <v>271</v>
      </c>
      <c r="B10" s="305"/>
      <c r="C10" s="309">
        <v>22.0</v>
      </c>
      <c r="D10" s="305">
        <v>17.0</v>
      </c>
      <c r="E10" s="305">
        <v>43.0</v>
      </c>
      <c r="F10" s="305">
        <v>184.0</v>
      </c>
      <c r="G10" s="306">
        <v>84.0</v>
      </c>
      <c r="H10" s="308">
        <f>'Agosto 2018'!O15</f>
        <v>131</v>
      </c>
      <c r="I10" s="307">
        <f>'Agosto 2019'!O12</f>
        <v>92</v>
      </c>
      <c r="J10" s="307">
        <f>'Agosto 2020'!O13</f>
        <v>77</v>
      </c>
      <c r="K10" s="307">
        <f>'Agosto 2021'!R13</f>
        <v>112</v>
      </c>
      <c r="L10" s="307">
        <f>'Agosto 2022'!T12</f>
        <v>132</v>
      </c>
      <c r="M10" s="275">
        <f>'Agosto 2023'!T6</f>
        <v>45</v>
      </c>
      <c r="N10" s="265">
        <f>'Agosto 2024'!X7</f>
        <v>117</v>
      </c>
      <c r="O10" s="312">
        <f>'Resumo mensal por CIA'!V167</f>
        <v>236</v>
      </c>
    </row>
    <row r="11" ht="14.25" customHeight="1">
      <c r="A11" s="304" t="s">
        <v>272</v>
      </c>
      <c r="B11" s="305"/>
      <c r="C11" s="305">
        <v>17.0</v>
      </c>
      <c r="D11" s="305">
        <v>29.0</v>
      </c>
      <c r="E11" s="305">
        <v>40.0</v>
      </c>
      <c r="F11" s="305">
        <v>91.0</v>
      </c>
      <c r="G11" s="306">
        <v>67.0</v>
      </c>
      <c r="H11" s="307">
        <f>'Setembro 2018'!O15</f>
        <v>89</v>
      </c>
      <c r="I11" s="307">
        <f>'Setembro 2019'!O15</f>
        <v>76</v>
      </c>
      <c r="J11" s="307">
        <f>'Setembro 2020'!O13</f>
        <v>63</v>
      </c>
      <c r="K11" s="307">
        <f>'Agosto 2021'!R13</f>
        <v>112</v>
      </c>
      <c r="L11" s="307">
        <f>'Setembro 2022'!S13</f>
        <v>107</v>
      </c>
      <c r="M11" s="275">
        <f>'Setembro 2023'!T6</f>
        <v>49</v>
      </c>
      <c r="N11" s="265">
        <f>'Setembro 2024'!X7</f>
        <v>115</v>
      </c>
      <c r="O11" s="313">
        <f>'Resumo mensal por CIA'!V168</f>
        <v>323</v>
      </c>
    </row>
    <row r="12" ht="14.25" customHeight="1">
      <c r="A12" s="304" t="s">
        <v>273</v>
      </c>
      <c r="B12" s="309">
        <v>7.0</v>
      </c>
      <c r="C12" s="305">
        <v>11.0</v>
      </c>
      <c r="D12" s="305">
        <v>56.0</v>
      </c>
      <c r="E12" s="305">
        <v>56.0</v>
      </c>
      <c r="F12" s="305">
        <v>116.0</v>
      </c>
      <c r="G12" s="306">
        <v>79.0</v>
      </c>
      <c r="H12" s="307">
        <f>'Outubro 2018'!O14</f>
        <v>126</v>
      </c>
      <c r="I12" s="307">
        <f>'Outubro 2019'!O12</f>
        <v>87</v>
      </c>
      <c r="J12" s="308">
        <f>'Outubro 2020'!O13</f>
        <v>100</v>
      </c>
      <c r="K12" s="307">
        <f>'Setembro 2021'!T13</f>
        <v>114</v>
      </c>
      <c r="L12" s="307">
        <f>'Outubro 2022'!S14</f>
        <v>105</v>
      </c>
      <c r="M12" s="275">
        <f>'Outubro 2023'!U6</f>
        <v>50</v>
      </c>
      <c r="N12" s="314">
        <f>'Outubro 2024'!X7</f>
        <v>151</v>
      </c>
      <c r="O12" s="310">
        <f>'Resumo mensal por CIA'!V169</f>
        <v>312</v>
      </c>
    </row>
    <row r="13" ht="14.25" customHeight="1">
      <c r="A13" s="304" t="s">
        <v>274</v>
      </c>
      <c r="B13" s="305">
        <v>5.0</v>
      </c>
      <c r="C13" s="305">
        <v>7.0</v>
      </c>
      <c r="D13" s="305">
        <v>54.0</v>
      </c>
      <c r="E13" s="305">
        <v>47.0</v>
      </c>
      <c r="F13" s="305">
        <v>96.0</v>
      </c>
      <c r="G13" s="306">
        <v>68.0</v>
      </c>
      <c r="H13" s="307">
        <f>'Novembro 2018'!O14</f>
        <v>130</v>
      </c>
      <c r="I13" s="307">
        <f>'Novembro 2019'!O12</f>
        <v>63</v>
      </c>
      <c r="J13" s="307">
        <f>'Novembro 2020'!O13</f>
        <v>67</v>
      </c>
      <c r="K13" s="307">
        <f>'Novembro 2021'!T13</f>
        <v>109</v>
      </c>
      <c r="L13" s="307">
        <f>'Novembro 2022'!S13</f>
        <v>89</v>
      </c>
      <c r="M13" s="275">
        <f>'Novembro 2023'!U6</f>
        <v>69</v>
      </c>
      <c r="N13" s="265">
        <f>'Novembro 2024'!X7</f>
        <v>108</v>
      </c>
      <c r="O13" s="310">
        <f>'Resumo mensal por CIA'!V170</f>
        <v>269</v>
      </c>
    </row>
    <row r="14" ht="14.25" customHeight="1">
      <c r="A14" s="304" t="s">
        <v>275</v>
      </c>
      <c r="B14" s="305">
        <v>2.0</v>
      </c>
      <c r="C14" s="305">
        <v>5.0</v>
      </c>
      <c r="D14" s="309">
        <v>64.0</v>
      </c>
      <c r="E14" s="305">
        <v>81.0</v>
      </c>
      <c r="F14" s="305">
        <v>79.0</v>
      </c>
      <c r="G14" s="306">
        <v>66.0</v>
      </c>
      <c r="H14" s="307">
        <f>'Dezembro 2018'!O14</f>
        <v>120</v>
      </c>
      <c r="I14" s="307">
        <f>'Dezembro 2019'!O12</f>
        <v>44</v>
      </c>
      <c r="J14" s="307">
        <f>'Dezembro 2020'!O13</f>
        <v>90</v>
      </c>
      <c r="K14" s="308">
        <f>'Dezembro 2021'!T13</f>
        <v>118</v>
      </c>
      <c r="L14" s="307">
        <f>'Dezembro 2022'!S13</f>
        <v>79</v>
      </c>
      <c r="M14" s="275">
        <f>'Dezembro 2023'!U6</f>
        <v>50</v>
      </c>
      <c r="N14" s="265">
        <f>'Dezembro 2024'!X7</f>
        <v>119</v>
      </c>
      <c r="O14" s="310">
        <f>'Resumo mensal por CIA'!V171</f>
        <v>228</v>
      </c>
    </row>
    <row r="15" ht="14.25" customHeight="1">
      <c r="A15" s="303" t="s">
        <v>14</v>
      </c>
      <c r="B15" s="303">
        <f>SUM(B7:B14)</f>
        <v>16</v>
      </c>
      <c r="C15" s="303">
        <f t="shared" ref="C15:P15" si="1">SUM(C3:C14)</f>
        <v>89</v>
      </c>
      <c r="D15" s="303">
        <f t="shared" si="1"/>
        <v>284</v>
      </c>
      <c r="E15" s="303">
        <f t="shared" si="1"/>
        <v>749</v>
      </c>
      <c r="F15" s="303">
        <f t="shared" si="1"/>
        <v>1550</v>
      </c>
      <c r="G15" s="33">
        <f t="shared" si="1"/>
        <v>981</v>
      </c>
      <c r="H15" s="315">
        <f t="shared" si="1"/>
        <v>1184</v>
      </c>
      <c r="I15" s="315">
        <f t="shared" si="1"/>
        <v>940</v>
      </c>
      <c r="J15" s="315">
        <f t="shared" si="1"/>
        <v>759</v>
      </c>
      <c r="K15" s="315">
        <f t="shared" si="1"/>
        <v>1132</v>
      </c>
      <c r="L15" s="315">
        <f t="shared" si="1"/>
        <v>1417</v>
      </c>
      <c r="M15" s="315">
        <f t="shared" si="1"/>
        <v>797</v>
      </c>
      <c r="N15" s="315">
        <f t="shared" si="1"/>
        <v>1145</v>
      </c>
      <c r="O15" s="315">
        <f t="shared" si="1"/>
        <v>2532</v>
      </c>
      <c r="P15" s="315">
        <f t="shared" si="1"/>
        <v>799</v>
      </c>
    </row>
    <row r="16" ht="14.25" customHeight="1">
      <c r="A16" s="316" t="s">
        <v>307</v>
      </c>
      <c r="B16" s="317">
        <f t="shared" ref="B16:P16" si="2">AVERAGE(B3:B14)</f>
        <v>4</v>
      </c>
      <c r="C16" s="317">
        <f t="shared" si="2"/>
        <v>8.090909091</v>
      </c>
      <c r="D16" s="317">
        <f t="shared" si="2"/>
        <v>23.66666667</v>
      </c>
      <c r="E16" s="317">
        <f t="shared" si="2"/>
        <v>62.41666667</v>
      </c>
      <c r="F16" s="317">
        <f t="shared" si="2"/>
        <v>129.1666667</v>
      </c>
      <c r="G16" s="317">
        <f t="shared" si="2"/>
        <v>81.75</v>
      </c>
      <c r="H16" s="317">
        <f t="shared" si="2"/>
        <v>98.66666667</v>
      </c>
      <c r="I16" s="317">
        <f t="shared" si="2"/>
        <v>78.33333333</v>
      </c>
      <c r="J16" s="317">
        <f t="shared" si="2"/>
        <v>63.25</v>
      </c>
      <c r="K16" s="317">
        <f t="shared" si="2"/>
        <v>94.33333333</v>
      </c>
      <c r="L16" s="317">
        <f t="shared" si="2"/>
        <v>118.0833333</v>
      </c>
      <c r="M16" s="317">
        <f t="shared" si="2"/>
        <v>66.41666667</v>
      </c>
      <c r="N16" s="317">
        <f t="shared" si="2"/>
        <v>95.41666667</v>
      </c>
      <c r="O16" s="317">
        <f t="shared" si="2"/>
        <v>211</v>
      </c>
      <c r="P16" s="317">
        <f t="shared" si="2"/>
        <v>266.3333333</v>
      </c>
    </row>
    <row r="17" ht="14.25" customHeight="1"/>
    <row r="18" ht="14.25" customHeight="1">
      <c r="A18" s="32" t="s">
        <v>308</v>
      </c>
      <c r="B18" s="32">
        <v>2012.0</v>
      </c>
      <c r="C18" s="32">
        <v>2013.0</v>
      </c>
      <c r="D18" s="32">
        <v>2014.0</v>
      </c>
      <c r="E18" s="32">
        <v>2015.0</v>
      </c>
      <c r="F18" s="32">
        <v>2016.0</v>
      </c>
      <c r="G18" s="32">
        <v>2017.0</v>
      </c>
      <c r="H18" s="32">
        <v>2018.0</v>
      </c>
      <c r="I18" s="32">
        <v>2019.0</v>
      </c>
      <c r="J18" s="32">
        <v>2020.0</v>
      </c>
      <c r="K18" s="32">
        <v>2021.0</v>
      </c>
      <c r="L18" s="32">
        <v>2022.0</v>
      </c>
      <c r="M18" s="32">
        <v>2023.0</v>
      </c>
      <c r="N18" s="32">
        <v>2024.0</v>
      </c>
      <c r="O18" s="318">
        <v>2025.0</v>
      </c>
      <c r="P18" s="32">
        <v>2026.0</v>
      </c>
    </row>
    <row r="19" ht="14.25" customHeight="1">
      <c r="A19" s="32" t="s">
        <v>309</v>
      </c>
      <c r="B19" s="34">
        <v>16.0</v>
      </c>
      <c r="C19" s="34">
        <v>89.0</v>
      </c>
      <c r="D19" s="34">
        <v>284.0</v>
      </c>
      <c r="E19" s="34">
        <v>749.0</v>
      </c>
      <c r="F19" s="34">
        <v>1550.0</v>
      </c>
      <c r="G19" s="34">
        <v>981.0</v>
      </c>
      <c r="H19" s="275">
        <f t="shared" ref="H19:P19" si="3">H15</f>
        <v>1184</v>
      </c>
      <c r="I19" s="275">
        <f t="shared" si="3"/>
        <v>940</v>
      </c>
      <c r="J19" s="275">
        <f t="shared" si="3"/>
        <v>759</v>
      </c>
      <c r="K19" s="275">
        <f t="shared" si="3"/>
        <v>1132</v>
      </c>
      <c r="L19" s="275">
        <f t="shared" si="3"/>
        <v>1417</v>
      </c>
      <c r="M19" s="275">
        <f t="shared" si="3"/>
        <v>797</v>
      </c>
      <c r="N19" s="275">
        <f t="shared" si="3"/>
        <v>1145</v>
      </c>
      <c r="O19" s="275">
        <f t="shared" si="3"/>
        <v>2532</v>
      </c>
      <c r="P19" s="275">
        <f t="shared" si="3"/>
        <v>799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P1"/>
  </mergeCells>
  <printOptions/>
  <pageMargins bottom="0.787401575" footer="0.0" header="0.0" left="0.511811024" right="0.511811024" top="0.787401575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9.29"/>
    <col customWidth="1" min="17" max="17" width="8.71"/>
    <col customWidth="1" min="18" max="18" width="11.43"/>
    <col customWidth="1" min="19" max="19" width="12.86"/>
    <col customWidth="1" min="20" max="20" width="11.57"/>
    <col customWidth="1" min="21" max="24" width="10.71"/>
    <col customWidth="1" min="25" max="27" width="8.71"/>
  </cols>
  <sheetData>
    <row r="1" ht="14.25" customHeight="1">
      <c r="A1" s="319" t="s">
        <v>310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1"/>
    </row>
    <row r="2" ht="14.25" customHeight="1">
      <c r="A2" s="54" t="s">
        <v>311</v>
      </c>
      <c r="B2" s="54" t="s">
        <v>130</v>
      </c>
      <c r="C2" s="54" t="s">
        <v>137</v>
      </c>
      <c r="D2" s="54" t="s">
        <v>36</v>
      </c>
      <c r="E2" s="54" t="s">
        <v>37</v>
      </c>
      <c r="F2" s="54" t="s">
        <v>38</v>
      </c>
      <c r="G2" s="54" t="s">
        <v>39</v>
      </c>
      <c r="H2" s="322" t="s">
        <v>40</v>
      </c>
      <c r="I2" s="54" t="s">
        <v>41</v>
      </c>
      <c r="J2" s="322" t="s">
        <v>99</v>
      </c>
      <c r="K2" s="322" t="s">
        <v>43</v>
      </c>
      <c r="L2" s="322" t="s">
        <v>44</v>
      </c>
      <c r="M2" s="322" t="s">
        <v>45</v>
      </c>
      <c r="N2" s="322" t="s">
        <v>46</v>
      </c>
      <c r="O2" s="322" t="s">
        <v>117</v>
      </c>
      <c r="P2" s="323" t="s">
        <v>47</v>
      </c>
      <c r="Q2" s="322" t="s">
        <v>199</v>
      </c>
      <c r="S2" s="324"/>
      <c r="T2" s="324"/>
      <c r="U2" s="325"/>
      <c r="V2" s="325"/>
      <c r="W2" s="325"/>
      <c r="X2" s="325"/>
      <c r="Y2" s="326"/>
      <c r="Z2" s="327"/>
      <c r="AA2" s="327"/>
    </row>
    <row r="3" ht="14.25" customHeight="1">
      <c r="A3" s="16">
        <v>2021.0</v>
      </c>
      <c r="B3" s="17">
        <f>'Junho 2021'!B16+'Julho 2021'!B17+'Agosto 2021'!B17+'Setembro 2021'!B17+'Outubro 2021'!B17+'Novembro 2021'!B17+'Dezembro 2021'!B17</f>
        <v>260</v>
      </c>
      <c r="C3" s="17">
        <f>'Julho 2021'!C17+'Agosto 2021'!C17+'Setembro 2021'!C17+'Outubro 2021'!C17+'Novembro 2021'!C17+'Dezembro 2021'!C17</f>
        <v>9</v>
      </c>
      <c r="D3" s="17">
        <f>'Janeiro 2021'!B16+'Fevereiro 2021'!B16+'Março 2021'!B21+'Abril 2021'!B20+'Maio 2021'!B15+'Junho 2021'!C16+'Julho 2021'!D17+'Agosto 2021'!D17+'Setembro 2021'!D17+'Outubro 2021'!D17+'Novembro 2021'!D17+'Dezembro 2021'!D17</f>
        <v>194</v>
      </c>
      <c r="E3" s="17">
        <f>'Janeiro 2021'!C16+'Fevereiro 2021'!C16+'Março 2021'!C21+'Abril 2021'!C20+'Maio 2021'!C15+'Junho 2021'!D16+'Julho 2021'!E17+'Agosto 2021'!E17+'Setembro 2021'!E17+'Outubro 2021'!E17+'Novembro 2021'!E17+'Dezembro 2021'!E17</f>
        <v>97</v>
      </c>
      <c r="F3" s="17">
        <f>'Janeiro 2021'!D16+'Fevereiro 2021'!D16+'Março 2021'!D21+'Abril 2021'!D20+'Maio 2021'!D15+'Junho 2021'!E16+'Julho 2021'!F17+'Agosto 2021'!F17+'Setembro 2021'!F17+'Outubro 2021'!F17+'Novembro 2021'!F17+'Dezembro 2021'!F17</f>
        <v>289</v>
      </c>
      <c r="G3" s="17">
        <f>'Janeiro 2021'!E16+'Fevereiro 2021'!E16+'Março 2021'!E21+'Abril 2021'!E20+'Maio 2021'!E15+'Junho 2021'!F16+'Julho 2021'!G17+'Agosto 2021'!G17+'Setembro 2021'!G17+'Outubro 2021'!G17+'Novembro 2021'!G17+'Dezembro 2021'!G17</f>
        <v>57</v>
      </c>
      <c r="H3" s="17">
        <f>'Janeiro 2021'!F16+'Fevereiro 2021'!F16+'Março 2021'!F21+'Abril 2021'!F20+'Maio 2021'!F15+'Junho 2021'!G16+'Julho 2021'!H17+'Agosto 2021'!H17+'Setembro 2021'!H17+'Outubro 2021'!H17+'Novembro 2021'!H17+'Dezembro 2021'!H17</f>
        <v>0</v>
      </c>
      <c r="I3" s="17">
        <f>'Janeiro 2021'!G16+'Fevereiro 2021'!G16+'Março 2021'!G21+'Abril 2021'!G20+'Maio 2021'!G15+'Junho 2021'!H16+'Julho 2021'!I17+'Agosto 2021'!I17+'Setembro 2021'!I17+'Outubro 2021'!I17+'Novembro 2021'!I17+'Dezembro 2021'!I17</f>
        <v>34</v>
      </c>
      <c r="J3" s="17">
        <f>'Janeiro 2021'!H16+'Fevereiro 2021'!H16+'Março 2021'!H21+'Abril 2021'!H20+'Maio 2021'!H15+'Junho 2021'!I16+'Julho 2021'!J17+'Agosto 2021'!J17+'Setembro 2021'!J17+'Outubro 2021'!J17+'Novembro 2021'!J17+'Dezembro 2021'!J17</f>
        <v>7</v>
      </c>
      <c r="K3" s="17">
        <f>'Janeiro 2021'!I16+'Fevereiro 2021'!I16+'Março 2021'!I21+'Abril 2021'!I20+'Maio 2021'!I15+'Junho 2021'!J16+'Julho 2021'!K17+'Agosto 2021'!K17+'Setembro 2021'!K17+'Outubro 2021'!K17+'Novembro 2021'!K17+'Dezembro 2021'!K17</f>
        <v>3</v>
      </c>
      <c r="L3" s="17">
        <f>'Janeiro 2021'!J16+'Fevereiro 2021'!J16+'Março 2021'!J21+'Abril 2021'!J20+'Maio 2021'!J15+'Junho 2021'!K16+'Julho 2021'!L17+'Agosto 2021'!L17+'Setembro 2021'!L17+'Outubro 2021'!L17+'Novembro 2021'!L17+'Dezembro 2021'!L17</f>
        <v>23</v>
      </c>
      <c r="M3" s="17">
        <f>'Janeiro 2021'!K16+'Fevereiro 2021'!K16+'Março 2021'!K21+'Abril 2021'!K20+'Maio 2021'!K15+'Junho 2021'!L16+'Julho 2021'!M17+'Agosto 2021'!M17+'Setembro 2021'!M17+'Outubro 2021'!M17+'Novembro 2021'!M17+'Dezembro 2021'!M17</f>
        <v>0</v>
      </c>
      <c r="N3" s="17">
        <f>'Janeiro 2021'!L16+'Fevereiro 2021'!L16+'Março 2021'!L21+'Abril 2021'!L20+'Maio 2021'!L15+'Junho 2021'!M16+'Julho 2021'!N17+'Agosto 2021'!N17+'Setembro 2021'!N17+'Outubro 2021'!N17+'Novembro 2021'!N17+'Dezembro 2021'!N17</f>
        <v>15</v>
      </c>
      <c r="O3" s="25">
        <f>'Maio 2021'!M15+'Junho 2021'!N16+'Julho 2021'!O17+'Agosto 2021'!O17+'Setembro 2021'!O17+'Outubro 2021'!O17+'Novembro 2021'!O17+'Dezembro 2021'!O17</f>
        <v>17</v>
      </c>
      <c r="P3" s="328">
        <f>'Janeiro 2021'!M16+'Fevereiro 2021'!M16+'Março 2021'!M21+'Abril 2021'!M20+'Maio 2021'!N15+'Junho 2021'!O16+'Julho 2021'!P17+'Agosto 2021'!P17+'Setembro 2021'!P17+'Outubro 2021'!P17+'Novembro 2021'!P17+'Dezembro 2021'!P17</f>
        <v>104</v>
      </c>
      <c r="Q3" s="56">
        <f>SUM(B3:P3)</f>
        <v>1109</v>
      </c>
    </row>
    <row r="4" ht="14.25" customHeight="1"/>
    <row r="5" ht="14.25" customHeight="1">
      <c r="A5" s="329" t="s">
        <v>35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2"/>
      <c r="W5" s="32"/>
      <c r="X5" s="32"/>
      <c r="Y5" s="330"/>
    </row>
    <row r="6" ht="14.25" customHeight="1">
      <c r="A6" s="15" t="s">
        <v>311</v>
      </c>
      <c r="B6" s="15" t="s">
        <v>130</v>
      </c>
      <c r="C6" s="15" t="s">
        <v>137</v>
      </c>
      <c r="D6" s="15" t="s">
        <v>36</v>
      </c>
      <c r="E6" s="15" t="s">
        <v>37</v>
      </c>
      <c r="F6" s="15" t="s">
        <v>38</v>
      </c>
      <c r="G6" s="15" t="s">
        <v>39</v>
      </c>
      <c r="H6" s="15" t="s">
        <v>40</v>
      </c>
      <c r="I6" s="15" t="s">
        <v>41</v>
      </c>
      <c r="J6" s="15" t="s">
        <v>99</v>
      </c>
      <c r="K6" s="15" t="s">
        <v>43</v>
      </c>
      <c r="L6" s="15" t="s">
        <v>44</v>
      </c>
      <c r="M6" s="15" t="s">
        <v>45</v>
      </c>
      <c r="N6" s="15" t="s">
        <v>46</v>
      </c>
      <c r="O6" s="15" t="s">
        <v>117</v>
      </c>
      <c r="P6" s="15" t="s">
        <v>145</v>
      </c>
      <c r="Q6" s="15" t="s">
        <v>146</v>
      </c>
      <c r="R6" s="15" t="s">
        <v>147</v>
      </c>
      <c r="S6" s="65" t="s">
        <v>148</v>
      </c>
      <c r="T6" s="66" t="s">
        <v>149</v>
      </c>
      <c r="U6" s="66" t="s">
        <v>150</v>
      </c>
      <c r="V6" s="70" t="s">
        <v>152</v>
      </c>
      <c r="W6" s="66" t="s">
        <v>153</v>
      </c>
      <c r="X6" s="66" t="s">
        <v>157</v>
      </c>
      <c r="Y6" s="66" t="s">
        <v>199</v>
      </c>
    </row>
    <row r="7" ht="14.25" customHeight="1">
      <c r="A7" s="57">
        <v>2022.0</v>
      </c>
      <c r="B7" s="57">
        <f>'Janeiro 2022'!B18+'Fevereiro 2022'!B18+'Março 2022'!B48+'Abril 2022'!B48+'Maio 2022'!B48+'Junho 2022'!B48+'Julho 2022'!B48+'Agosto 2022'!B48</f>
        <v>403</v>
      </c>
      <c r="C7" s="57">
        <f>'Janeiro 2022'!C18+'Fevereiro 2022'!C18+'Março 2022'!C48+'Abril 2022'!C48+'Maio 2022'!C48+'Junho 2022'!C48+'Julho 2022'!C48+'Agosto 2022'!C48+'Setembro 2022'!B49+'Outubro 2022'!B50+'Novembro 2022'!B49+'Dezembro 2022'!B49</f>
        <v>51</v>
      </c>
      <c r="D7" s="57">
        <f>'Janeiro 2022'!D18+'Fevereiro 2022'!D18+'Março 2022'!D48+'Abril 2022'!D48+'Maio 2022'!D48+'Junho 2022'!D48+'Julho 2022'!D48+'Agosto 2022'!D48+'Setembro 2022'!C49+'Outubro 2022'!C50+'Novembro 2022'!C49+'Dezembro 2022'!C49</f>
        <v>98</v>
      </c>
      <c r="E7" s="57">
        <f>'Janeiro 2022'!E47+'Fevereiro 2022'!E47+'Março 2022'!E48+'Abril 2022'!E48+'Maio 2022'!E48+'Junho 2022'!E48+'Julho 2022'!E48+'Agosto 2022'!E48+'Setembro 2022'!D49+'Outubro 2022'!D50+'Novembro 2022'!D49+'Dezembro 2022'!D49</f>
        <v>130</v>
      </c>
      <c r="F7" s="57">
        <f>'Janeiro 2022'!F47+'Fevereiro 2022'!F47+'Março 2022'!F48+'Abril 2022'!F48+'Maio 2022'!F48+'Junho 2022'!F48+'Julho 2022'!F48+'Agosto 2022'!F48+'Setembro 2022'!E49+'Outubro 2022'!E50+'Novembro 2022'!E49+'Dezembro 2022'!E49</f>
        <v>333</v>
      </c>
      <c r="G7" s="57">
        <f>'Janeiro 2022'!G47+'Fevereiro 2022'!G47+'Março 2022'!G48+'Abril 2022'!G48+'Maio 2022'!G48+'Junho 2022'!G48+'Julho 2022'!G48+'Agosto 2022'!G48+'Setembro 2022'!F49+'Outubro 2022'!F50+'Novembro 2022'!F49+'Dezembro 2022'!F49</f>
        <v>95</v>
      </c>
      <c r="H7" s="57">
        <f>'Janeiro 2022'!H47+'Fevereiro 2022'!H47+'Março 2022'!H48+'Abril 2022'!H48+'Maio 2022'!H48+'Junho 2022'!H48+'Julho 2022'!H48+'Agosto 2022'!H48+'Setembro 2022'!G49+'Outubro 2022'!G50+'Novembro 2022'!G49+'Dezembro 2022'!G49</f>
        <v>0</v>
      </c>
      <c r="I7" s="57">
        <f>'Janeiro 2022'!I47+'Fevereiro 2022'!I47+'Março 2022'!I48+'Abril 2022'!I48+'Maio 2022'!I48+'Junho 2022'!I48+'Julho 2022'!I48+'Agosto 2022'!I48+'Setembro 2022'!H49+'Outubro 2022'!H50+'Novembro 2022'!H49+'Dezembro 2022'!H49</f>
        <v>41</v>
      </c>
      <c r="J7" s="57">
        <f>'Janeiro 2022'!J47+'Fevereiro 2022'!J47+'Março 2022'!J48+'Abril 2022'!J48+'Maio 2022'!J48+'Junho 2022'!J48+'Julho 2022'!J48+'Agosto 2022'!J48+'Setembro 2022'!I49+'Outubro 2022'!I50+'Novembro 2022'!I49+'Dezembro 2022'!I49</f>
        <v>6</v>
      </c>
      <c r="K7" s="57">
        <f>'Janeiro 2022'!K47+'Fevereiro 2022'!K47+'Março 2022'!K48+'Abril 2022'!K48+'Maio 2022'!K48+'Junho 2022'!K48+'Julho 2022'!K48+'Agosto 2022'!K48+'Setembro 2022'!J49+'Outubro 2022'!J50+'Novembro 2022'!J49+'Dezembro 2022'!J49</f>
        <v>7</v>
      </c>
      <c r="L7" s="57">
        <f>'Janeiro 2022'!L47+'Fevereiro 2022'!L47+'Março 2022'!L48+'Abril 2022'!L48+'Maio 2022'!L48+'Junho 2022'!L48+'Julho 2022'!L48+'Agosto 2022'!L48+'Setembro 2022'!K49+'Outubro 2022'!K50+'Novembro 2022'!K49+'Dezembro 2022'!K49</f>
        <v>19</v>
      </c>
      <c r="M7" s="57">
        <f>'Janeiro 2022'!M47+'Fevereiro 2022'!M47+'Março 2022'!M48+'Abril 2022'!M48+'Maio 2022'!M48+'Junho 2022'!M48+'Julho 2022'!M48+'Agosto 2022'!M48+'Setembro 2022'!L49+'Outubro 2022'!L50+'Novembro 2022'!L49+'Dezembro 2022'!L49</f>
        <v>1</v>
      </c>
      <c r="N7" s="57">
        <f>'Janeiro 2022'!N47+'Fevereiro 2022'!N47+'Março 2022'!N48+'Abril 2022'!N48+'Maio 2022'!N48+'Junho 2022'!N48+'Julho 2022'!N48+'Agosto 2022'!N48+'Setembro 2022'!M49+'Outubro 2022'!M50+'Novembro 2022'!M49+'Dezembro 2022'!M49</f>
        <v>48</v>
      </c>
      <c r="O7" s="57">
        <f>'Janeiro 2022'!O47+'Fevereiro 2022'!O47+'Março 2022'!O48+'Abril 2022'!O48+'Maio 2022'!O48+'Junho 2022'!O48+'Julho 2022'!O48+'Agosto 2022'!O48+'Setembro 2022'!N49+'Outubro 2022'!N50+'Novembro 2022'!N49+'Dezembro 2022'!N49</f>
        <v>40</v>
      </c>
      <c r="P7" s="57">
        <f>'Janeiro 2022'!P47+'Fevereiro 2022'!P47+'Março 2022'!P48+'Abril 2022'!P48+'Maio 2022'!P48+'Junho 2022'!P48+'Julho 2022'!P48+'Agosto 2022'!P48+'Setembro 2022'!O49+'Outubro 2022'!O50+'Novembro 2022'!O49+'Dezembro 2022'!O49</f>
        <v>26</v>
      </c>
      <c r="Q7" s="57">
        <f>'Janeiro 2022'!Q47+'Fevereiro 2022'!Q47+'Março 2022'!Q48+'Abril 2022'!Q48+'Maio 2022'!Q48+'Junho 2022'!Q48+'Julho 2022'!Q48+'Agosto 2022'!Q48+'Setembro 2022'!P49+'Outubro 2022'!P50+'Novembro 2022'!P49+'Dezembro 2022'!P49</f>
        <v>0</v>
      </c>
      <c r="R7" s="57">
        <f>'Janeiro 2022'!R47+'Fevereiro 2022'!R47+'Março 2022'!R48+'Abril 2022'!R48+'Maio 2022'!R48+'Junho 2022'!R48+'Julho 2022'!R48+'Agosto 2022'!R48+'Setembro 2022'!Q49+'Outubro 2022'!Q50+'Novembro 2022'!Q49+'Dezembro 2022'!Q49</f>
        <v>7</v>
      </c>
      <c r="S7" s="57">
        <f>'Janeiro 2022'!S47+'Fevereiro 2022'!S47+'Março 2022'!S48+'Abril 2022'!S48+'Maio 2022'!S48+'Junho 2022'!S48+'Julho 2022'!S48+'Agosto 2022'!S48+'Setembro 2022'!R49+'Outubro 2022'!R50+'Novembro 2022'!R49+'Dezembro 2022'!R49</f>
        <v>25</v>
      </c>
      <c r="T7" s="57">
        <f>'Janeiro 2022'!T47+'Fevereiro 2022'!T47+'Março 2022'!T48+'Abril 2022'!T48+'Maio 2022'!T48+'Junho 2022'!T48+'Julho 2022'!T48+'Agosto 2022'!T48+'Setembro 2022'!S49+'Outubro 2022'!S50+'Novembro 2022'!S49+'Dezembro 2022'!S49</f>
        <v>2</v>
      </c>
      <c r="U7" s="57">
        <f>'Janeiro 2022'!U47+'Fevereiro 2022'!U47+'Março 2022'!U48+'Abril 2022'!U48+'Maio 2022'!U48+'Junho 2022'!U48+'Julho 2022'!U48+'Agosto 2022'!U48+'Setembro 2022'!T49+'Outubro 2022'!T50+'Novembro 2022'!T49+'Dezembro 2022'!T49</f>
        <v>1</v>
      </c>
      <c r="V7" s="57">
        <f>'Janeiro 2022'!V47+'Fevereiro 2022'!V47+'Março 2022'!V48+'Abril 2022'!V48+'Maio 2022'!V48+'Junho 2022'!V48+'Julho 2022'!V48+'Agosto 2022'!V48+'Setembro 2022'!U49+'Outubro 2022'!U50+'Novembro 2022'!U49+'Dezembro 2022'!U49</f>
        <v>11</v>
      </c>
      <c r="W7" s="57">
        <f>'Janeiro 2022'!W47+'Fevereiro 2022'!W47+'Março 2022'!W48+'Abril 2022'!W48+'Maio 2022'!W48+'Junho 2022'!W48+'Julho 2022'!W48+'Agosto 2022'!W48+'Setembro 2022'!V49+'Outubro 2022'!V50+'Novembro 2022'!V49+'Dezembro 2022'!V49</f>
        <v>32</v>
      </c>
      <c r="X7" s="57">
        <f>'Janeiro 2022'!X47+'Fevereiro 2022'!X47+'Março 2022'!X48+'Abril 2022'!X48+'Maio 2022'!X48+'Junho 2022'!X48+'Julho 2022'!X48+'Agosto 2022'!X48+'Setembro 2022'!W49+'Outubro 2022'!W50+'Novembro 2022'!W49+'Dezembro 2022'!W49</f>
        <v>2</v>
      </c>
      <c r="Y7" s="57">
        <f>SUM(B7:X7)</f>
        <v>1378</v>
      </c>
    </row>
    <row r="8" ht="14.25" customHeight="1"/>
    <row r="9" ht="14.25" customHeight="1">
      <c r="A9" s="329" t="s">
        <v>35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</row>
    <row r="10" ht="14.25" customHeight="1">
      <c r="A10" s="15" t="s">
        <v>311</v>
      </c>
      <c r="B10" s="4" t="s">
        <v>137</v>
      </c>
      <c r="C10" s="4" t="s">
        <v>36</v>
      </c>
      <c r="D10" s="4" t="s">
        <v>37</v>
      </c>
      <c r="E10" s="4" t="s">
        <v>38</v>
      </c>
      <c r="F10" s="4" t="s">
        <v>39</v>
      </c>
      <c r="G10" s="15" t="s">
        <v>40</v>
      </c>
      <c r="H10" s="4" t="s">
        <v>41</v>
      </c>
      <c r="I10" s="15" t="s">
        <v>99</v>
      </c>
      <c r="J10" s="15" t="s">
        <v>43</v>
      </c>
      <c r="K10" s="15" t="s">
        <v>44</v>
      </c>
      <c r="L10" s="15" t="s">
        <v>45</v>
      </c>
      <c r="M10" s="15" t="s">
        <v>46</v>
      </c>
      <c r="N10" s="15" t="s">
        <v>117</v>
      </c>
      <c r="O10" s="15" t="s">
        <v>145</v>
      </c>
      <c r="P10" s="15" t="s">
        <v>146</v>
      </c>
      <c r="Q10" s="4" t="s">
        <v>147</v>
      </c>
      <c r="R10" s="66" t="s">
        <v>148</v>
      </c>
      <c r="S10" s="66" t="s">
        <v>149</v>
      </c>
      <c r="T10" s="66" t="s">
        <v>150</v>
      </c>
      <c r="U10" s="70" t="s">
        <v>152</v>
      </c>
      <c r="V10" s="66" t="s">
        <v>153</v>
      </c>
      <c r="W10" s="66" t="s">
        <v>157</v>
      </c>
      <c r="X10" s="66" t="s">
        <v>164</v>
      </c>
      <c r="Y10" s="66" t="s">
        <v>166</v>
      </c>
      <c r="Z10" s="66" t="s">
        <v>173</v>
      </c>
      <c r="AA10" s="66" t="s">
        <v>199</v>
      </c>
    </row>
    <row r="11" ht="14.25" customHeight="1">
      <c r="A11" s="57">
        <v>2023.0</v>
      </c>
      <c r="B11" s="57">
        <f>'Janeiro 2023'!B49+'Fevereiro 2023'!B49+'Março 2023'!B47+'Abril 2023'!B49</f>
        <v>11</v>
      </c>
      <c r="C11" s="57">
        <f>'Janeiro 2023'!C49+'Fevereiro 2023'!C49+'Março 2023'!C47+'Abril 2023'!C49</f>
        <v>19</v>
      </c>
      <c r="D11" s="57">
        <f>'Janeiro 2023'!D49+'Fevereiro 2023'!D49+'Março 2023'!D47+'Abril 2023'!D49</f>
        <v>45</v>
      </c>
      <c r="E11" s="57">
        <f>'Janeiro 2023'!E49+'Fevereiro 2023'!E49+'Março 2023'!E47+'Abril 2023'!E49</f>
        <v>130</v>
      </c>
      <c r="F11" s="57">
        <f>'Janeiro 2023'!F49+'Fevereiro 2023'!F49+'Março 2023'!F47+'Abril 2023'!F49</f>
        <v>35</v>
      </c>
      <c r="G11" s="57">
        <f>'Janeiro 2023'!G49+'Fevereiro 2023'!G49+'Março 2023'!G47+'Abril 2023'!G49</f>
        <v>0</v>
      </c>
      <c r="H11" s="57">
        <f>'Janeiro 2023'!H49+'Fevereiro 2023'!H49+'Março 2023'!H47+'Abril 2023'!H49</f>
        <v>18</v>
      </c>
      <c r="I11" s="57">
        <f>'Janeiro 2023'!I49+'Fevereiro 2023'!I49+'Março 2023'!I47+'Abril 2023'!I49</f>
        <v>2</v>
      </c>
      <c r="J11" s="57">
        <f>'Janeiro 2023'!J49+'Fevereiro 2023'!J49+'Março 2023'!J47+'Abril 2023'!J49</f>
        <v>3</v>
      </c>
      <c r="K11" s="57">
        <f>'Janeiro 2023'!K49+'Fevereiro 2023'!K49+'Março 2023'!K47+'Abril 2023'!K49</f>
        <v>2</v>
      </c>
      <c r="L11" s="57">
        <f>'Janeiro 2023'!L49+'Fevereiro 2023'!L49+'Março 2023'!L47+'Abril 2023'!L49</f>
        <v>0</v>
      </c>
      <c r="M11" s="57">
        <f>'Janeiro 2023'!M49+'Fevereiro 2023'!M49+'Março 2023'!M47+'Abril 2023'!M49</f>
        <v>4</v>
      </c>
      <c r="N11" s="57">
        <f>'Janeiro 2023'!N49+'Fevereiro 2023'!N49+'Março 2023'!N47+'Abril 2023'!N49</f>
        <v>8</v>
      </c>
      <c r="O11" s="57">
        <f>'Janeiro 2023'!O49+'Fevereiro 2023'!O49+'Março 2023'!O47+'Abril 2023'!O49</f>
        <v>1</v>
      </c>
      <c r="P11" s="57">
        <f>'Janeiro 2023'!P49+'Fevereiro 2023'!P49+'Março 2023'!P47+'Abril 2023'!P49</f>
        <v>0</v>
      </c>
      <c r="Q11" s="57">
        <f>'Janeiro 2023'!Q49+'Fevereiro 2023'!Q49+'Março 2023'!Q47+'Abril 2023'!Q49</f>
        <v>4</v>
      </c>
      <c r="R11" s="57">
        <f>'Janeiro 2023'!R49+'Fevereiro 2023'!R49+'Março 2023'!R47+'Abril 2023'!R49</f>
        <v>9</v>
      </c>
      <c r="S11" s="57">
        <f>'Janeiro 2023'!S49+'Fevereiro 2023'!S49+'Março 2023'!S47+'Abril 2023'!S49</f>
        <v>1</v>
      </c>
      <c r="T11" s="57">
        <f>'Janeiro 2023'!T49+'Fevereiro 2023'!T49+'Março 2023'!T47+'Abril 2023'!T49</f>
        <v>0</v>
      </c>
      <c r="U11" s="57">
        <f>'Janeiro 2023'!U49+'Fevereiro 2023'!U49+'Março 2023'!U47+'Abril 2023'!U49</f>
        <v>2</v>
      </c>
      <c r="V11" s="57">
        <f>'Janeiro 2023'!V49+'Fevereiro 2023'!V49+'Março 2023'!V47+'Abril 2023'!V49</f>
        <v>4</v>
      </c>
      <c r="W11" s="57">
        <f>'Janeiro 2023'!W49+'Fevereiro 2023'!W49+'Março 2023'!W47+'Abril 2023'!W49</f>
        <v>0</v>
      </c>
      <c r="X11" s="57">
        <f>'Janeiro 2023'!X49+'Fevereiro 2023'!X49+'Março 2023'!X47+'Abril 2023'!X49</f>
        <v>0</v>
      </c>
      <c r="Y11" s="57">
        <f>'Janeiro 2023'!Y49+'Fevereiro 2023'!Y49+'Março 2023'!Y47+'Abril 2023'!Y49</f>
        <v>0</v>
      </c>
      <c r="Z11" s="57">
        <f>'Janeiro 2023'!Z49+'Fevereiro 2023'!Z49+'Março 2023'!Z47+'Abril 2023'!Z49</f>
        <v>1</v>
      </c>
      <c r="AA11" s="57">
        <f>SUM(B11:Z11)</f>
        <v>299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Q1"/>
    <mergeCell ref="A5:U5"/>
    <mergeCell ref="A9:U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8.57"/>
    <col customWidth="1" min="3" max="3" width="12.57"/>
    <col customWidth="1" min="4" max="8" width="8.71"/>
    <col customWidth="1" min="9" max="10" width="11.29"/>
    <col customWidth="1" min="11" max="11" width="7.43"/>
    <col customWidth="1" min="12" max="14" width="8.71"/>
    <col customWidth="1" min="15" max="15" width="10.71"/>
    <col customWidth="1" min="16" max="16" width="8.71"/>
    <col customWidth="1" min="17" max="17" width="11.57"/>
    <col customWidth="1" min="18" max="18" width="11.14"/>
    <col customWidth="1" min="19" max="20" width="8.71"/>
    <col customWidth="1" min="21" max="21" width="18.86"/>
    <col customWidth="1" min="22" max="26" width="8.71"/>
  </cols>
  <sheetData>
    <row r="1" ht="14.25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82</v>
      </c>
      <c r="B2" s="4" t="s">
        <v>126</v>
      </c>
      <c r="C2" s="4" t="s">
        <v>90</v>
      </c>
      <c r="D2" s="4" t="s">
        <v>2</v>
      </c>
      <c r="E2" s="4" t="s">
        <v>5</v>
      </c>
      <c r="F2" s="4" t="s">
        <v>7</v>
      </c>
      <c r="G2" s="4" t="s">
        <v>11</v>
      </c>
      <c r="H2" s="4" t="s">
        <v>9</v>
      </c>
      <c r="I2" s="4" t="s">
        <v>97</v>
      </c>
      <c r="J2" s="4" t="s">
        <v>115</v>
      </c>
      <c r="K2" s="4" t="s">
        <v>98</v>
      </c>
      <c r="L2" s="4" t="s">
        <v>100</v>
      </c>
      <c r="M2" s="4" t="s">
        <v>111</v>
      </c>
      <c r="N2" s="4" t="s">
        <v>112</v>
      </c>
      <c r="O2" s="4" t="s">
        <v>113</v>
      </c>
      <c r="P2" s="23" t="s">
        <v>124</v>
      </c>
      <c r="Q2" s="5" t="s">
        <v>14</v>
      </c>
      <c r="R2" s="6"/>
    </row>
    <row r="3" ht="14.25" customHeight="1">
      <c r="A3" s="7" t="s">
        <v>17</v>
      </c>
      <c r="B3" s="7"/>
      <c r="C3" s="8">
        <f>'Janeiro 2021'!B3+'Fevereiro 2021'!B3+'Março 2021'!B3+'Abril 2021'!B3</f>
        <v>25</v>
      </c>
      <c r="D3" s="8">
        <f>'Janeiro 2021'!C3+'Fevereiro 2021'!C3+'Março 2021'!C3+'Abril 2021'!C3</f>
        <v>0</v>
      </c>
      <c r="E3" s="8">
        <f>'Janeiro 2021'!D3+'Fevereiro 2021'!D3+'Março 2021'!D3+'Abril 2021'!D3</f>
        <v>0</v>
      </c>
      <c r="F3" s="8">
        <f>'Janeiro 2021'!E3+'Fevereiro 2021'!E3+'Março 2021'!E3+'Abril 2021'!E3</f>
        <v>0</v>
      </c>
      <c r="G3" s="8">
        <f>'Janeiro 2021'!F3+'Fevereiro 2021'!F3+'Março 2021'!F3+'Abril 2021'!F3</f>
        <v>0</v>
      </c>
      <c r="H3" s="8">
        <f>'Janeiro 2021'!G3+'Fevereiro 2021'!G3+'Março 2021'!G3+'Abril 2021'!G3</f>
        <v>0</v>
      </c>
      <c r="I3" s="8">
        <f>'Janeiro 2021'!H3+'Fevereiro 2021'!H3+'Março 2021'!H3+'Abril 2021'!H3</f>
        <v>0</v>
      </c>
      <c r="J3" s="8">
        <f>'Janeiro 2021'!I3+'Fevereiro 2021'!I3+'Março 2021'!I3+'Abril 2021'!I3</f>
        <v>0</v>
      </c>
      <c r="K3" s="8">
        <f>'Janeiro 2021'!J3+'Fevereiro 2021'!J3+'Março 2021'!J3+'Abril 2021'!J3</f>
        <v>0</v>
      </c>
      <c r="L3" s="8">
        <f>'Janeiro 2021'!K3+'Fevereiro 2021'!K3+'Março 2021'!K3+'Abril 2021'!K3</f>
        <v>1</v>
      </c>
      <c r="M3" s="8">
        <f>'Janeiro 2021'!L3+'Fevereiro 2021'!L3+'Março 2021'!L3+'Abril 2021'!L3</f>
        <v>14</v>
      </c>
      <c r="N3" s="8">
        <f>'Janeiro 2021'!M3+'Fevereiro 2021'!M3+'Março 2021'!M3+'Abril 2021'!M3</f>
        <v>0</v>
      </c>
      <c r="O3" s="8">
        <f>'Janeiro 2021'!N3+'Fevereiro 2021'!N3+'Março 2021'!N3+'Abril 2021'!N3</f>
        <v>0</v>
      </c>
      <c r="P3" s="8">
        <v>0.0</v>
      </c>
      <c r="Q3" s="9">
        <f t="shared" ref="Q3:Q4" si="1">SUM(C3:O3)</f>
        <v>40</v>
      </c>
      <c r="R3" s="10">
        <f t="shared" ref="R3:R15" si="2">Q3/$Q$16</f>
        <v>0.08948545861</v>
      </c>
    </row>
    <row r="4" ht="14.25" customHeight="1">
      <c r="A4" s="7" t="s">
        <v>96</v>
      </c>
      <c r="B4" s="7"/>
      <c r="C4" s="8">
        <f>'Janeiro 2021'!B4+'Fevereiro 2021'!B4+'Março 2021'!B4</f>
        <v>6</v>
      </c>
      <c r="D4" s="8">
        <f>'Janeiro 2021'!C4+'Fevereiro 2021'!C4+'Março 2021'!C4</f>
        <v>0</v>
      </c>
      <c r="E4" s="8">
        <f>'Janeiro 2021'!D4+'Fevereiro 2021'!D4+'Março 2021'!D4</f>
        <v>0</v>
      </c>
      <c r="F4" s="8">
        <f>'Janeiro 2021'!E4+'Fevereiro 2021'!E4+'Março 2021'!E4</f>
        <v>0</v>
      </c>
      <c r="G4" s="8">
        <f>'Janeiro 2021'!F4+'Fevereiro 2021'!F4+'Março 2021'!F4</f>
        <v>0</v>
      </c>
      <c r="H4" s="8">
        <f>'Janeiro 2021'!G4+'Fevereiro 2021'!G4+'Março 2021'!G4</f>
        <v>0</v>
      </c>
      <c r="I4" s="8">
        <f>'Janeiro 2021'!H4+'Fevereiro 2021'!H4+'Março 2021'!H4</f>
        <v>0</v>
      </c>
      <c r="J4" s="8">
        <f>'Janeiro 2021'!I4+'Fevereiro 2021'!I4+'Março 2021'!I4</f>
        <v>0</v>
      </c>
      <c r="K4" s="8">
        <f>'Janeiro 2021'!J4+'Fevereiro 2021'!J4+'Março 2021'!J4</f>
        <v>0</v>
      </c>
      <c r="L4" s="8">
        <f>'Janeiro 2021'!K4+'Fevereiro 2021'!K4+'Março 2021'!K4</f>
        <v>0</v>
      </c>
      <c r="M4" s="8">
        <f>'Janeiro 2021'!L4+'Fevereiro 2021'!L4+'Março 2021'!L4</f>
        <v>1</v>
      </c>
      <c r="N4" s="8">
        <f>'Janeiro 2021'!M4+'Fevereiro 2021'!M4+'Março 2021'!M4</f>
        <v>0</v>
      </c>
      <c r="O4" s="8">
        <f>'Janeiro 2021'!N4+'Fevereiro 2021'!N4+'Março 2021'!N4</f>
        <v>0</v>
      </c>
      <c r="P4" s="8">
        <v>0.0</v>
      </c>
      <c r="Q4" s="9">
        <f t="shared" si="1"/>
        <v>7</v>
      </c>
      <c r="R4" s="10">
        <f t="shared" si="2"/>
        <v>0.01565995526</v>
      </c>
    </row>
    <row r="5" ht="14.25" customHeight="1">
      <c r="A5" s="7" t="s">
        <v>21</v>
      </c>
      <c r="B5" s="7"/>
      <c r="C5" s="8">
        <f>'Janeiro 2021'!B5+'Fevereiro 2021'!B5+'Março 2021'!B5+'Abril 2021'!B4+'Maio 2021'!B3+'Junho 2021'!C3+'Julho 2021'!D3</f>
        <v>65</v>
      </c>
      <c r="D5" s="8">
        <f>'Janeiro 2021'!C5+'Fevereiro 2021'!C5+'Março 2021'!C5+'Abril 2021'!C4+'Maio 2021'!C3+'Junho 2021'!D3</f>
        <v>0</v>
      </c>
      <c r="E5" s="8">
        <f>'Janeiro 2021'!D5+'Fevereiro 2021'!D5+'Março 2021'!D5+'Abril 2021'!D4+'Maio 2021'!D3+'Junho 2021'!E3</f>
        <v>0</v>
      </c>
      <c r="F5" s="8">
        <f>'Janeiro 2021'!E5+'Fevereiro 2021'!E5+'Março 2021'!E5+'Abril 2021'!E4+'Maio 2021'!E3+'Junho 2021'!F3</f>
        <v>0</v>
      </c>
      <c r="G5" s="8">
        <f>'Janeiro 2021'!F5+'Fevereiro 2021'!F5+'Março 2021'!F5+'Abril 2021'!F4+'Maio 2021'!F3+'Junho 2021'!G3</f>
        <v>0</v>
      </c>
      <c r="H5" s="8">
        <f>'Janeiro 2021'!G5+'Fevereiro 2021'!G5+'Março 2021'!G5+'Abril 2021'!G4+'Maio 2021'!G3+'Junho 2021'!H3</f>
        <v>0</v>
      </c>
      <c r="I5" s="8">
        <f>'Janeiro 2021'!H5+'Fevereiro 2021'!H5+'Março 2021'!H5+'Abril 2021'!H4+'Maio 2021'!H3+'Junho 2021'!I3</f>
        <v>0</v>
      </c>
      <c r="J5" s="8">
        <f>'Janeiro 2021'!I5+'Fevereiro 2021'!I5+'Março 2021'!I5+'Abril 2021'!I4+'Maio 2021'!I3+'Junho 2021'!J3</f>
        <v>0</v>
      </c>
      <c r="K5" s="8">
        <f>'Janeiro 2021'!J5+'Fevereiro 2021'!J5+'Março 2021'!J5+'Abril 2021'!J4+'Maio 2021'!J3+'Junho 2021'!K3</f>
        <v>0</v>
      </c>
      <c r="L5" s="8">
        <f>'Janeiro 2021'!K5+'Fevereiro 2021'!K5+'Março 2021'!K5+'Abril 2021'!K4+'Maio 2021'!K3+'Junho 2021'!L3</f>
        <v>3</v>
      </c>
      <c r="M5" s="8">
        <f>'Janeiro 2021'!L5+'Fevereiro 2021'!L5+'Março 2021'!L5+'Abril 2021'!L4+'Maio 2021'!L3+'Junho 2021'!M3</f>
        <v>6</v>
      </c>
      <c r="N5" s="8">
        <f>'Janeiro 2021'!M5+'Fevereiro 2021'!M5+'Março 2021'!M5+'Abril 2021'!M4+'Maio 2021'!M3+'Junho 2021'!N3</f>
        <v>0</v>
      </c>
      <c r="O5" s="8">
        <f>'Janeiro 2021'!N5+'Fevereiro 2021'!N5+'Março 2021'!N5+'Abril 2021'!N4+'Maio 2021'!N3+'Junho 2021'!O3</f>
        <v>0</v>
      </c>
      <c r="P5" s="8">
        <f>'Maio 2021'!O3+'Junho 2021'!P3</f>
        <v>1</v>
      </c>
      <c r="Q5" s="9">
        <f t="shared" ref="Q5:Q6" si="3">SUM(C5:P5)</f>
        <v>75</v>
      </c>
      <c r="R5" s="10">
        <f t="shared" si="2"/>
        <v>0.1677852349</v>
      </c>
      <c r="T5" s="38"/>
    </row>
    <row r="6" ht="14.25" customHeight="1">
      <c r="A6" s="7" t="s">
        <v>127</v>
      </c>
      <c r="B6" s="7"/>
      <c r="C6" s="8">
        <f>'Junho 2021'!C4</f>
        <v>10</v>
      </c>
      <c r="D6" s="8" t="str">
        <f>'Junho 2021'!D4</f>
        <v/>
      </c>
      <c r="E6" s="8" t="str">
        <f>'Junho 2021'!E4</f>
        <v/>
      </c>
      <c r="F6" s="8" t="str">
        <f>'Junho 2021'!F4</f>
        <v/>
      </c>
      <c r="G6" s="8" t="str">
        <f>'Junho 2021'!G4</f>
        <v/>
      </c>
      <c r="H6" s="8" t="str">
        <f>'Junho 2021'!H4</f>
        <v/>
      </c>
      <c r="I6" s="8" t="str">
        <f>'Junho 2021'!I4</f>
        <v/>
      </c>
      <c r="J6" s="8" t="str">
        <f>'Junho 2021'!J4</f>
        <v/>
      </c>
      <c r="K6" s="8" t="str">
        <f>'Junho 2021'!K4</f>
        <v/>
      </c>
      <c r="L6" s="8">
        <f>'Junho 2021'!L4</f>
        <v>1</v>
      </c>
      <c r="M6" s="8" t="str">
        <f>'Junho 2021'!M4</f>
        <v/>
      </c>
      <c r="N6" s="8" t="str">
        <f>'Junho 2021'!N4</f>
        <v/>
      </c>
      <c r="O6" s="8" t="str">
        <f>'Junho 2021'!O4</f>
        <v/>
      </c>
      <c r="P6" s="8" t="str">
        <f>'Junho 2021'!P4</f>
        <v/>
      </c>
      <c r="Q6" s="9">
        <f t="shared" si="3"/>
        <v>11</v>
      </c>
      <c r="R6" s="10">
        <f t="shared" si="2"/>
        <v>0.02460850112</v>
      </c>
      <c r="T6" s="38"/>
    </row>
    <row r="7" ht="14.25" customHeight="1">
      <c r="A7" s="7" t="s">
        <v>28</v>
      </c>
      <c r="B7" s="7"/>
      <c r="C7" s="8">
        <f>'Janeiro 2021'!B6+'Fevereiro 2021'!B6+'Março 2021'!B6+'Abril 2021'!B5+'Maio 2021'!B4+'Junho 2021'!C5</f>
        <v>64</v>
      </c>
      <c r="D7" s="8">
        <f>'Janeiro 2021'!C6+'Fevereiro 2021'!C6+'Março 2021'!C6+'Abril 2021'!C5+'Maio 2021'!C4+'Junho 2021'!D5</f>
        <v>0</v>
      </c>
      <c r="E7" s="8">
        <f>'Janeiro 2021'!D6+'Fevereiro 2021'!D6+'Março 2021'!D6+'Abril 2021'!D5+'Maio 2021'!D4+'Junho 2021'!E5</f>
        <v>0</v>
      </c>
      <c r="F7" s="8">
        <f>'Janeiro 2021'!E6+'Fevereiro 2021'!E6+'Março 2021'!E6+'Abril 2021'!E5+'Maio 2021'!E4+'Junho 2021'!F5</f>
        <v>0</v>
      </c>
      <c r="G7" s="8">
        <f>'Janeiro 2021'!F6+'Fevereiro 2021'!F6+'Março 2021'!F6+'Abril 2021'!F5+'Maio 2021'!F4+'Junho 2021'!G5</f>
        <v>0</v>
      </c>
      <c r="H7" s="8">
        <f>'Janeiro 2021'!G6+'Fevereiro 2021'!G6+'Março 2021'!G6+'Abril 2021'!G5+'Maio 2021'!G4+'Junho 2021'!H5</f>
        <v>0</v>
      </c>
      <c r="I7" s="8">
        <f>'Janeiro 2021'!H6+'Fevereiro 2021'!H6+'Março 2021'!H6+'Abril 2021'!H5+'Maio 2021'!H4+'Junho 2021'!I5</f>
        <v>2</v>
      </c>
      <c r="J7" s="8">
        <f>'Janeiro 2021'!I6+'Fevereiro 2021'!I6+'Março 2021'!I6+'Abril 2021'!I5+'Maio 2021'!I4+'Junho 2021'!J5</f>
        <v>3</v>
      </c>
      <c r="K7" s="8">
        <f>'Janeiro 2021'!J6+'Fevereiro 2021'!J6+'Março 2021'!J6+'Abril 2021'!J5+'Maio 2021'!J4+'Junho 2021'!K5</f>
        <v>0</v>
      </c>
      <c r="L7" s="8">
        <f>'Janeiro 2021'!K6+'Fevereiro 2021'!K6+'Março 2021'!K6+'Abril 2021'!K5+'Maio 2021'!K4+'Junho 2021'!L5</f>
        <v>0</v>
      </c>
      <c r="M7" s="8">
        <f>'Janeiro 2021'!L6+'Fevereiro 2021'!L6+'Março 2021'!L6+'Abril 2021'!L5+'Maio 2021'!L4+'Junho 2021'!M5</f>
        <v>2</v>
      </c>
      <c r="N7" s="8">
        <f>'Janeiro 2021'!M6+'Fevereiro 2021'!M6+'Março 2021'!M6+'Abril 2021'!M5+'Maio 2021'!M4+'Junho 2021'!N5</f>
        <v>0</v>
      </c>
      <c r="O7" s="8">
        <f>'Janeiro 2021'!N6+'Fevereiro 2021'!N6+'Março 2021'!N6+'Abril 2021'!N5+'Maio 2021'!N4+'Junho 2021'!O5</f>
        <v>3</v>
      </c>
      <c r="P7" s="8">
        <f>'Maio 2021'!O4+'Junho 2021'!P5</f>
        <v>0</v>
      </c>
      <c r="Q7" s="9">
        <f>SUM(C7:O7)</f>
        <v>74</v>
      </c>
      <c r="R7" s="10">
        <f t="shared" si="2"/>
        <v>0.1655480984</v>
      </c>
      <c r="T7" s="38"/>
    </row>
    <row r="8" ht="14.25" customHeight="1">
      <c r="A8" s="7" t="s">
        <v>33</v>
      </c>
      <c r="B8" s="7"/>
      <c r="C8" s="8">
        <f>'Janeiro 2021'!B7+'Fevereiro 2021'!B7+'Março 2021'!B7+'Abril 2021'!B6+'Maio 2021'!B5+'Junho 2021'!C6</f>
        <v>0</v>
      </c>
      <c r="D8" s="8">
        <f>'Janeiro 2021'!C7+'Fevereiro 2021'!C7+'Março 2021'!C7+'Abril 2021'!C6+'Maio 2021'!C5+'Junho 2021'!D6</f>
        <v>0</v>
      </c>
      <c r="E8" s="8">
        <f>'Janeiro 2021'!D7+'Fevereiro 2021'!D7+'Março 2021'!D7+'Abril 2021'!D6+'Maio 2021'!D5+'Junho 2021'!E6</f>
        <v>0</v>
      </c>
      <c r="F8" s="8">
        <f>'Janeiro 2021'!E7+'Fevereiro 2021'!E7+'Março 2021'!E7+'Abril 2021'!E6+'Maio 2021'!E5+'Junho 2021'!F6</f>
        <v>0</v>
      </c>
      <c r="G8" s="8">
        <f>'Janeiro 2021'!F7+'Fevereiro 2021'!F7+'Março 2021'!F7+'Abril 2021'!F6+'Maio 2021'!F5+'Junho 2021'!G6</f>
        <v>0</v>
      </c>
      <c r="H8" s="8">
        <f>'Janeiro 2021'!G7+'Fevereiro 2021'!G7+'Março 2021'!G7+'Abril 2021'!G6+'Maio 2021'!G5+'Junho 2021'!H6</f>
        <v>0</v>
      </c>
      <c r="I8" s="8">
        <f>'Janeiro 2021'!H7+'Fevereiro 2021'!H7+'Março 2021'!H7+'Abril 2021'!H6+'Maio 2021'!H5+'Junho 2021'!I6</f>
        <v>26</v>
      </c>
      <c r="J8" s="8">
        <f>'Janeiro 2021'!I7+'Fevereiro 2021'!I7+'Março 2021'!I7+'Abril 2021'!I6+'Maio 2021'!I5+'Junho 2021'!J6</f>
        <v>0</v>
      </c>
      <c r="K8" s="8">
        <f>'Janeiro 2021'!J7+'Fevereiro 2021'!J7+'Março 2021'!J7+'Abril 2021'!J6+'Maio 2021'!J5+'Junho 2021'!K6</f>
        <v>0</v>
      </c>
      <c r="L8" s="8">
        <f>'Janeiro 2021'!K7+'Fevereiro 2021'!K7+'Março 2021'!K7+'Abril 2021'!K6+'Maio 2021'!K5+'Junho 2021'!L6</f>
        <v>6</v>
      </c>
      <c r="M8" s="8">
        <f>'Janeiro 2021'!L7+'Fevereiro 2021'!L7+'Março 2021'!L7+'Abril 2021'!L6+'Maio 2021'!L5+'Junho 2021'!M6</f>
        <v>19</v>
      </c>
      <c r="N8" s="8">
        <f>'Janeiro 2021'!M7+'Fevereiro 2021'!M7+'Março 2021'!M7+'Abril 2021'!M6+'Maio 2021'!M5+'Junho 2021'!N6</f>
        <v>0</v>
      </c>
      <c r="O8" s="8">
        <f>'Janeiro 2021'!N7+'Fevereiro 2021'!N7+'Março 2021'!N7+'Abril 2021'!N6+'Maio 2021'!N5+'Junho 2021'!O6</f>
        <v>8</v>
      </c>
      <c r="P8" s="8">
        <f>'Maio 2021'!O5+'Junho 2021'!P6</f>
        <v>0</v>
      </c>
      <c r="Q8" s="9">
        <f t="shared" ref="Q8:Q9" si="4">SUM(C8:P8)</f>
        <v>59</v>
      </c>
      <c r="R8" s="10">
        <f t="shared" si="2"/>
        <v>0.1319910515</v>
      </c>
    </row>
    <row r="9" ht="14.25" customHeight="1">
      <c r="A9" s="7" t="s">
        <v>125</v>
      </c>
      <c r="B9" s="7"/>
      <c r="C9" s="8">
        <f>'Junho 2021'!C7</f>
        <v>10</v>
      </c>
      <c r="D9" s="8" t="str">
        <f>'Junho 2021'!D7</f>
        <v/>
      </c>
      <c r="E9" s="8" t="str">
        <f>'Junho 2021'!E7</f>
        <v/>
      </c>
      <c r="F9" s="8" t="str">
        <f>'Junho 2021'!F7</f>
        <v/>
      </c>
      <c r="G9" s="8" t="str">
        <f>'Junho 2021'!G7</f>
        <v/>
      </c>
      <c r="H9" s="8" t="str">
        <f>'Junho 2021'!H7</f>
        <v/>
      </c>
      <c r="I9" s="8" t="str">
        <f>'Junho 2021'!I7</f>
        <v/>
      </c>
      <c r="J9" s="8" t="str">
        <f>'Junho 2021'!J7</f>
        <v/>
      </c>
      <c r="K9" s="8" t="str">
        <f>'Junho 2021'!K7</f>
        <v/>
      </c>
      <c r="L9" s="8" t="str">
        <f>'Junho 2021'!L7</f>
        <v/>
      </c>
      <c r="M9" s="8">
        <f>'Junho 2021'!M7</f>
        <v>2</v>
      </c>
      <c r="N9" s="8" t="str">
        <f>'Junho 2021'!N7</f>
        <v/>
      </c>
      <c r="O9" s="8" t="str">
        <f>'Junho 2021'!O7</f>
        <v/>
      </c>
      <c r="P9" s="8">
        <f>'Maio 2021'!O6+'Junho 2021'!P7</f>
        <v>0</v>
      </c>
      <c r="Q9" s="9">
        <f t="shared" si="4"/>
        <v>12</v>
      </c>
      <c r="R9" s="10">
        <f t="shared" si="2"/>
        <v>0.02684563758</v>
      </c>
    </row>
    <row r="10" ht="14.25" customHeight="1">
      <c r="A10" s="7" t="s">
        <v>23</v>
      </c>
      <c r="B10" s="7"/>
      <c r="C10" s="8">
        <f>'Janeiro 2021'!B8+'Fevereiro 2021'!B8+'Março 2021'!B8+'Abril 2021'!B7+'Maio 2021'!B7+'Junho 2021'!C8</f>
        <v>17</v>
      </c>
      <c r="D10" s="8">
        <f>'Janeiro 2021'!C8+'Fevereiro 2021'!C8+'Março 2021'!C8+'Abril 2021'!C7+'Maio 2021'!C7+'Junho 2021'!D8</f>
        <v>0</v>
      </c>
      <c r="E10" s="8">
        <f>'Janeiro 2021'!D8+'Fevereiro 2021'!D8+'Março 2021'!D8+'Abril 2021'!D7+'Maio 2021'!D7+'Junho 2021'!E8</f>
        <v>0</v>
      </c>
      <c r="F10" s="8">
        <f>'Janeiro 2021'!E8+'Fevereiro 2021'!E8+'Março 2021'!E8+'Abril 2021'!E7+'Maio 2021'!E7+'Junho 2021'!F8</f>
        <v>0</v>
      </c>
      <c r="G10" s="8">
        <f>'Janeiro 2021'!F8+'Fevereiro 2021'!F8+'Março 2021'!F8+'Abril 2021'!F7+'Maio 2021'!F7+'Junho 2021'!G8</f>
        <v>0</v>
      </c>
      <c r="H10" s="8">
        <f>'Janeiro 2021'!G8+'Fevereiro 2021'!G8+'Março 2021'!G8+'Abril 2021'!G7+'Maio 2021'!G7+'Junho 2021'!H8</f>
        <v>0</v>
      </c>
      <c r="I10" s="8">
        <f>'Janeiro 2021'!H8+'Fevereiro 2021'!H8+'Março 2021'!H8+'Abril 2021'!H7+'Maio 2021'!H7+'Junho 2021'!I8</f>
        <v>4</v>
      </c>
      <c r="J10" s="8">
        <f>'Janeiro 2021'!I8+'Fevereiro 2021'!I8+'Março 2021'!I8+'Abril 2021'!I7+'Maio 2021'!I7+'Junho 2021'!J8</f>
        <v>0</v>
      </c>
      <c r="K10" s="8">
        <f>'Janeiro 2021'!J8+'Fevereiro 2021'!J8+'Março 2021'!J8+'Abril 2021'!J7+'Maio 2021'!J7+'Junho 2021'!K8</f>
        <v>0</v>
      </c>
      <c r="L10" s="8">
        <f>'Janeiro 2021'!K8+'Fevereiro 2021'!K8+'Março 2021'!K8+'Abril 2021'!K7+'Maio 2021'!K7+'Junho 2021'!L8</f>
        <v>2</v>
      </c>
      <c r="M10" s="8">
        <f>'Janeiro 2021'!L8+'Fevereiro 2021'!L8+'Março 2021'!L8+'Abril 2021'!L7+'Maio 2021'!L7+'Junho 2021'!M8</f>
        <v>4</v>
      </c>
      <c r="N10" s="8">
        <f>'Janeiro 2021'!M8+'Fevereiro 2021'!M8+'Março 2021'!M8+'Abril 2021'!M7+'Maio 2021'!M7+'Junho 2021'!N8</f>
        <v>0</v>
      </c>
      <c r="O10" s="8">
        <f>'Janeiro 2021'!N8+'Fevereiro 2021'!N8+'Março 2021'!N8+'Abril 2021'!N7+'Maio 2021'!N7+'Junho 2021'!O8</f>
        <v>0</v>
      </c>
      <c r="P10" s="8">
        <f>'Maio 2021'!O7+'Junho 2021'!P8</f>
        <v>0</v>
      </c>
      <c r="Q10" s="9">
        <f t="shared" ref="Q10:Q15" si="5">SUM(C10:O10)</f>
        <v>27</v>
      </c>
      <c r="R10" s="10">
        <f t="shared" si="2"/>
        <v>0.06040268456</v>
      </c>
    </row>
    <row r="11" ht="14.25" customHeight="1">
      <c r="A11" s="7" t="s">
        <v>118</v>
      </c>
      <c r="B11" s="7">
        <f>'Junho 2021'!B9+'Julho 2021'!B9</f>
        <v>59</v>
      </c>
      <c r="C11" s="8">
        <f>'Março 2021'!B9+'Abril 2021'!B8+'Maio 2021'!B8+'Junho 2021'!C9</f>
        <v>21</v>
      </c>
      <c r="D11" s="8">
        <f>'Março 2021'!C9+'Abril 2021'!C8+'Maio 2021'!C8+'Junho 2021'!D9</f>
        <v>0</v>
      </c>
      <c r="E11" s="8">
        <f>'Março 2021'!D9+'Abril 2021'!D8+'Maio 2021'!D8+'Junho 2021'!E9</f>
        <v>0</v>
      </c>
      <c r="F11" s="8">
        <f>'Março 2021'!E9+'Abril 2021'!E8+'Maio 2021'!E8+'Junho 2021'!F9</f>
        <v>0</v>
      </c>
      <c r="G11" s="8">
        <f>'Março 2021'!F9+'Abril 2021'!F8+'Maio 2021'!F8+'Junho 2021'!G9</f>
        <v>0</v>
      </c>
      <c r="H11" s="8">
        <f>'Março 2021'!G9+'Abril 2021'!G8+'Maio 2021'!G8+'Junho 2021'!H9</f>
        <v>0</v>
      </c>
      <c r="I11" s="8">
        <f>'Março 2021'!H9+'Abril 2021'!H8+'Maio 2021'!H8+'Junho 2021'!I9</f>
        <v>0</v>
      </c>
      <c r="J11" s="8">
        <f>'Março 2021'!I9+'Abril 2021'!I8+'Maio 2021'!I8+'Junho 2021'!J9</f>
        <v>0</v>
      </c>
      <c r="K11" s="8">
        <f>'Março 2021'!J9+'Abril 2021'!J8+'Maio 2021'!J8+'Junho 2021'!K9</f>
        <v>0</v>
      </c>
      <c r="L11" s="8">
        <f>'Março 2021'!K9+'Abril 2021'!K8+'Maio 2021'!K8+'Junho 2021'!L9</f>
        <v>1</v>
      </c>
      <c r="M11" s="8">
        <f>'Março 2021'!L9+'Abril 2021'!L8+'Maio 2021'!L8+'Junho 2021'!M9</f>
        <v>3</v>
      </c>
      <c r="N11" s="8">
        <f>'Março 2021'!M9+'Abril 2021'!M8+'Maio 2021'!M8+'Junho 2021'!N9</f>
        <v>0</v>
      </c>
      <c r="O11" s="8">
        <f>'Março 2021'!N9+'Abril 2021'!N8+'Maio 2021'!N8+'Junho 2021'!O9</f>
        <v>2</v>
      </c>
      <c r="P11" s="8">
        <f>'Maio 2021'!O8+'Junho 2021'!P9</f>
        <v>0</v>
      </c>
      <c r="Q11" s="9">
        <f t="shared" si="5"/>
        <v>27</v>
      </c>
      <c r="R11" s="10">
        <f t="shared" si="2"/>
        <v>0.06040268456</v>
      </c>
    </row>
    <row r="12" ht="14.25" customHeight="1">
      <c r="A12" s="7" t="s">
        <v>25</v>
      </c>
      <c r="B12" s="7"/>
      <c r="C12" s="8">
        <f>'Janeiro 2021'!B10+'Fevereiro 2021'!B10+'Março 2021'!B10+'Abril 2021'!B9+'Maio 2021'!B9+'Junho 2021'!C10</f>
        <v>35</v>
      </c>
      <c r="D12" s="8">
        <f>'Janeiro 2021'!C10+'Fevereiro 2021'!C10+'Março 2021'!C10+'Abril 2021'!C9+'Maio 2021'!C9</f>
        <v>0</v>
      </c>
      <c r="E12" s="8">
        <f>'Janeiro 2021'!D10+'Fevereiro 2021'!D10+'Março 2021'!D10+'Abril 2021'!D9+'Maio 2021'!D9</f>
        <v>0</v>
      </c>
      <c r="F12" s="8">
        <f>'Janeiro 2021'!E10+'Fevereiro 2021'!E10+'Março 2021'!E10+'Abril 2021'!E9+'Maio 2021'!E9</f>
        <v>0</v>
      </c>
      <c r="G12" s="8">
        <f>'Janeiro 2021'!F10+'Fevereiro 2021'!F10+'Março 2021'!F10+'Abril 2021'!F9+'Maio 2021'!F9</f>
        <v>1</v>
      </c>
      <c r="H12" s="8">
        <f>'Janeiro 2021'!G10+'Fevereiro 2021'!G10+'Março 2021'!G10+'Abril 2021'!G9+'Maio 2021'!G9</f>
        <v>0</v>
      </c>
      <c r="I12" s="8">
        <f>'Janeiro 2021'!H10+'Fevereiro 2021'!H10+'Março 2021'!H10+'Abril 2021'!H9+'Maio 2021'!H9</f>
        <v>0</v>
      </c>
      <c r="J12" s="8">
        <f>'Janeiro 2021'!I10+'Fevereiro 2021'!I10+'Março 2021'!I10+'Abril 2021'!I9+'Maio 2021'!I9</f>
        <v>0</v>
      </c>
      <c r="K12" s="8">
        <f>'Janeiro 2021'!J10+'Fevereiro 2021'!J10+'Março 2021'!J10+'Abril 2021'!J9+'Maio 2021'!J9</f>
        <v>0</v>
      </c>
      <c r="L12" s="8">
        <f>'Janeiro 2021'!K10+'Fevereiro 2021'!K10+'Março 2021'!K10+'Abril 2021'!K9+'Maio 2021'!K9</f>
        <v>11</v>
      </c>
      <c r="M12" s="8">
        <f>'Janeiro 2021'!L10+'Fevereiro 2021'!L10+'Março 2021'!L10+'Abril 2021'!L9+'Maio 2021'!L9</f>
        <v>8</v>
      </c>
      <c r="N12" s="8">
        <f>'Janeiro 2021'!M10+'Fevereiro 2021'!M10+'Março 2021'!M10+'Abril 2021'!M9+'Maio 2021'!N9</f>
        <v>1</v>
      </c>
      <c r="O12" s="8">
        <f>'Janeiro 2021'!N10+'Fevereiro 2021'!N10+'Março 2021'!N10+'Abril 2021'!N9+'Maio 2021'!O9</f>
        <v>7</v>
      </c>
      <c r="P12" s="8">
        <f>'Maio 2021'!O9+'Junho 2021'!P10</f>
        <v>0</v>
      </c>
      <c r="Q12" s="9">
        <f t="shared" si="5"/>
        <v>63</v>
      </c>
      <c r="R12" s="10">
        <f t="shared" si="2"/>
        <v>0.1409395973</v>
      </c>
    </row>
    <row r="13" ht="14.25" customHeight="1">
      <c r="A13" s="7" t="s">
        <v>29</v>
      </c>
      <c r="B13" s="7"/>
      <c r="C13" s="8">
        <f>'Julho 2021'!D11</f>
        <v>7</v>
      </c>
      <c r="D13" s="8" t="str">
        <f>'Julho 2021'!E11</f>
        <v/>
      </c>
      <c r="E13" s="8" t="str">
        <f>'Julho 2021'!F11</f>
        <v/>
      </c>
      <c r="F13" s="8" t="str">
        <f>'Julho 2021'!G11</f>
        <v/>
      </c>
      <c r="G13" s="8" t="str">
        <f>'Julho 2021'!H11</f>
        <v/>
      </c>
      <c r="H13" s="8" t="str">
        <f>'Julho 2021'!I11</f>
        <v/>
      </c>
      <c r="I13" s="8" t="str">
        <f>'Julho 2021'!J11</f>
        <v/>
      </c>
      <c r="J13" s="8" t="str">
        <f>'Julho 2021'!K11</f>
        <v/>
      </c>
      <c r="K13" s="8" t="str">
        <f>'Julho 2021'!L11</f>
        <v/>
      </c>
      <c r="L13" s="8">
        <f>'Julho 2021'!M11</f>
        <v>3</v>
      </c>
      <c r="M13" s="8">
        <f>'Julho 2021'!N11</f>
        <v>2</v>
      </c>
      <c r="N13" s="8" t="str">
        <f>'Julho 2021'!O11</f>
        <v/>
      </c>
      <c r="O13" s="8" t="str">
        <f>'Julho 2021'!P11</f>
        <v/>
      </c>
      <c r="P13" s="8" t="str">
        <f>'Julho 2021'!Q11</f>
        <v/>
      </c>
      <c r="Q13" s="9">
        <f t="shared" si="5"/>
        <v>12</v>
      </c>
      <c r="R13" s="10">
        <f t="shared" si="2"/>
        <v>0.02684563758</v>
      </c>
    </row>
    <row r="14" ht="14.25" customHeight="1">
      <c r="A14" s="7" t="s">
        <v>313</v>
      </c>
      <c r="B14" s="7"/>
      <c r="C14" s="8">
        <f>'Março 2021'!B11+'Março 2021'!B12+'Março 2021'!B13+'Março 2021'!B14+'Março 2021'!B15+'Abril 2021'!B10+'Abril 2021'!B11+'Abril 2021'!B12+'Abril 2021'!B13+'Abril 2021'!B14+'Janeiro 2021'!B9+'Fevereiro 2021'!B9</f>
        <v>28</v>
      </c>
      <c r="D14" s="8">
        <f>'Março 2021'!C11+'Março 2021'!C12+'Março 2021'!C13+'Março 2021'!C14+'Março 2021'!C15+'Abril 2021'!C10+'Abril 2021'!C11+'Abril 2021'!C12+'Abril 2021'!C13+'Abril 2021'!C14+'Janeiro 2021'!C9+'Fevereiro 2021'!C9</f>
        <v>0</v>
      </c>
      <c r="E14" s="8">
        <f>'Março 2021'!D11+'Março 2021'!D12+'Março 2021'!D13+'Março 2021'!D14+'Março 2021'!D15+'Abril 2021'!D10+'Abril 2021'!D11+'Abril 2021'!D12+'Abril 2021'!D13+'Abril 2021'!D14+'Janeiro 2021'!D9+'Fevereiro 2021'!D9</f>
        <v>0</v>
      </c>
      <c r="F14" s="8">
        <f>'Março 2021'!E11+'Março 2021'!E12+'Março 2021'!E13+'Março 2021'!E14+'Março 2021'!E15+'Abril 2021'!E10+'Abril 2021'!E11+'Abril 2021'!E12+'Abril 2021'!E13+'Abril 2021'!E14+'Janeiro 2021'!E9+'Fevereiro 2021'!E9</f>
        <v>0</v>
      </c>
      <c r="G14" s="8">
        <f>'Março 2021'!F11+'Março 2021'!F12+'Março 2021'!F13+'Março 2021'!F14+'Março 2021'!F15+'Abril 2021'!F10+'Abril 2021'!F11+'Abril 2021'!F12+'Abril 2021'!F13+'Abril 2021'!F14+'Janeiro 2021'!F9+'Fevereiro 2021'!F9</f>
        <v>0</v>
      </c>
      <c r="H14" s="8">
        <f>'Março 2021'!G11+'Março 2021'!G12+'Março 2021'!G13+'Março 2021'!G14+'Março 2021'!G15+'Abril 2021'!G10+'Abril 2021'!G11+'Abril 2021'!G12+'Abril 2021'!G13+'Abril 2021'!G14+'Janeiro 2021'!G9+'Fevereiro 2021'!G9</f>
        <v>0</v>
      </c>
      <c r="I14" s="8">
        <f>'Março 2021'!H11+'Março 2021'!H12+'Março 2021'!H13+'Março 2021'!H14+'Março 2021'!H15+'Abril 2021'!H10+'Abril 2021'!H11+'Abril 2021'!H12+'Abril 2021'!H13+'Abril 2021'!H14+'Janeiro 2021'!H9+'Fevereiro 2021'!H9</f>
        <v>0</v>
      </c>
      <c r="J14" s="8">
        <f>'Março 2021'!I11+'Março 2021'!I12+'Março 2021'!I13+'Março 2021'!I14+'Março 2021'!I15+'Abril 2021'!I10+'Abril 2021'!I11+'Abril 2021'!I12+'Abril 2021'!I13+'Abril 2021'!I14+'Janeiro 2021'!I9+'Fevereiro 2021'!I9</f>
        <v>0</v>
      </c>
      <c r="K14" s="8">
        <f>'Março 2021'!J11+'Março 2021'!J12+'Março 2021'!J13+'Março 2021'!J14+'Março 2021'!J15+'Abril 2021'!J10+'Abril 2021'!J11+'Abril 2021'!J12+'Abril 2021'!J13+'Abril 2021'!J14+'Janeiro 2021'!J9+'Fevereiro 2021'!J9</f>
        <v>0</v>
      </c>
      <c r="L14" s="8">
        <f>'Março 2021'!K11+'Março 2021'!K12+'Março 2021'!K13+'Março 2021'!K14+'Março 2021'!K15+'Abril 2021'!K10+'Abril 2021'!K11+'Abril 2021'!K12+'Abril 2021'!K13+'Abril 2021'!K14+'Janeiro 2021'!K9+'Fevereiro 2021'!K9</f>
        <v>2</v>
      </c>
      <c r="M14" s="8">
        <f>'Março 2021'!L11+'Março 2021'!L12+'Março 2021'!L13+'Março 2021'!L14+'Março 2021'!L15+'Abril 2021'!L10+'Abril 2021'!L11+'Abril 2021'!L12+'Abril 2021'!L13+'Abril 2021'!L14+'Janeiro 2021'!L9+'Fevereiro 2021'!L9</f>
        <v>4</v>
      </c>
      <c r="N14" s="8">
        <f>'Março 2021'!M11+'Março 2021'!M12+'Março 2021'!M13+'Março 2021'!M14+'Março 2021'!M15+'Abril 2021'!M10+'Abril 2021'!M11+'Abril 2021'!M12+'Abril 2021'!M13+'Abril 2021'!M14+'Janeiro 2021'!M9+'Fevereiro 2021'!M9</f>
        <v>0</v>
      </c>
      <c r="O14" s="8">
        <f>'Março 2021'!N11+'Março 2021'!N12+'Março 2021'!N13+'Março 2021'!N14+'Março 2021'!N15+'Abril 2021'!N10+'Abril 2021'!N11+'Abril 2021'!N12+'Abril 2021'!N13+'Abril 2021'!N14+'Janeiro 2021'!N9+'Fevereiro 2021'!N9</f>
        <v>1</v>
      </c>
      <c r="P14" s="8" t="str">
        <f>'Maio 2021'!O13</f>
        <v/>
      </c>
      <c r="Q14" s="9">
        <f t="shared" si="5"/>
        <v>35</v>
      </c>
      <c r="R14" s="10">
        <f t="shared" si="2"/>
        <v>0.07829977629</v>
      </c>
    </row>
    <row r="15" ht="14.25" customHeight="1">
      <c r="A15" s="28" t="s">
        <v>19</v>
      </c>
      <c r="B15" s="28"/>
      <c r="C15" s="29">
        <f>'Janeiro 2021'!B11+'Fevereiro 2021'!B11+'Março 2021'!B16+'Abril 2021'!B15+'Maio 2021'!B10+'Junho 2021'!C11</f>
        <v>0</v>
      </c>
      <c r="D15" s="29">
        <f>'Janeiro 2021'!C11+'Fevereiro 2021'!C11+'Março 2021'!C16+'Abril 2021'!C15+'Maio 2021'!C10+'Junho 2021'!D11</f>
        <v>0</v>
      </c>
      <c r="E15" s="29">
        <f>'Janeiro 2021'!D11+'Fevereiro 2021'!D11+'Março 2021'!D16+'Abril 2021'!D15+'Maio 2021'!D10+'Junho 2021'!E11</f>
        <v>1</v>
      </c>
      <c r="F15" s="29">
        <f>'Janeiro 2021'!E11+'Fevereiro 2021'!E11+'Março 2021'!E16+'Abril 2021'!E15+'Maio 2021'!E10+'Junho 2021'!F11</f>
        <v>0</v>
      </c>
      <c r="G15" s="29">
        <f>'Janeiro 2021'!F11+'Fevereiro 2021'!F11+'Março 2021'!F16+'Abril 2021'!F15+'Maio 2021'!F10+'Junho 2021'!G11</f>
        <v>0</v>
      </c>
      <c r="H15" s="29">
        <f>'Janeiro 2021'!G11+'Fevereiro 2021'!G11+'Março 2021'!G16+'Abril 2021'!G15+'Maio 2021'!G10+'Junho 2021'!H11</f>
        <v>0</v>
      </c>
      <c r="I15" s="29">
        <f>'Janeiro 2021'!H11+'Fevereiro 2021'!H11+'Março 2021'!H16+'Abril 2021'!H15+'Maio 2021'!H10+'Junho 2021'!I11</f>
        <v>1</v>
      </c>
      <c r="J15" s="29">
        <f>'Janeiro 2021'!I11+'Fevereiro 2021'!I11+'Março 2021'!I16+'Abril 2021'!I15+'Maio 2021'!I10+'Junho 2021'!J11</f>
        <v>0</v>
      </c>
      <c r="K15" s="29">
        <f>'Janeiro 2021'!J11+'Fevereiro 2021'!J11+'Março 2021'!J16+'Abril 2021'!J15+'Maio 2021'!J10+'Junho 2021'!K11</f>
        <v>0</v>
      </c>
      <c r="L15" s="29">
        <f>'Janeiro 2021'!K11+'Fevereiro 2021'!K11+'Março 2021'!K16+'Abril 2021'!K15+'Maio 2021'!K10+'Junho 2021'!L11</f>
        <v>0</v>
      </c>
      <c r="M15" s="29">
        <f>'Janeiro 2021'!L11+'Fevereiro 2021'!L11+'Março 2021'!L16+'Abril 2021'!L15+'Maio 2021'!L10+'Junho 2021'!M11</f>
        <v>2</v>
      </c>
      <c r="N15" s="29">
        <f>'Janeiro 2021'!M11+'Fevereiro 2021'!M11+'Março 2021'!M16+'Abril 2021'!M15+'Maio 2021'!M10+'Junho 2021'!N11</f>
        <v>0</v>
      </c>
      <c r="O15" s="29">
        <f>'Janeiro 2021'!N11+'Fevereiro 2021'!N11+'Março 2021'!N16+'Abril 2021'!N15+'Maio 2021'!N10+'Junho 2021'!O11</f>
        <v>1</v>
      </c>
      <c r="P15" s="29" t="str">
        <f>'Maio 2021'!O14</f>
        <v/>
      </c>
      <c r="Q15" s="30">
        <f t="shared" si="5"/>
        <v>5</v>
      </c>
      <c r="R15" s="31">
        <f t="shared" si="2"/>
        <v>0.01118568233</v>
      </c>
    </row>
    <row r="16" ht="14.25" customHeight="1">
      <c r="A16" s="4" t="s">
        <v>34</v>
      </c>
      <c r="B16" s="4"/>
      <c r="C16" s="11">
        <f t="shared" ref="C16:Q16" si="6">SUM(C3:C15)</f>
        <v>288</v>
      </c>
      <c r="D16" s="11">
        <f t="shared" si="6"/>
        <v>0</v>
      </c>
      <c r="E16" s="11">
        <f t="shared" si="6"/>
        <v>1</v>
      </c>
      <c r="F16" s="11">
        <f t="shared" si="6"/>
        <v>0</v>
      </c>
      <c r="G16" s="11">
        <f t="shared" si="6"/>
        <v>1</v>
      </c>
      <c r="H16" s="11">
        <f t="shared" si="6"/>
        <v>0</v>
      </c>
      <c r="I16" s="11">
        <f t="shared" si="6"/>
        <v>33</v>
      </c>
      <c r="J16" s="11">
        <f t="shared" si="6"/>
        <v>3</v>
      </c>
      <c r="K16" s="11">
        <f t="shared" si="6"/>
        <v>0</v>
      </c>
      <c r="L16" s="11">
        <f t="shared" si="6"/>
        <v>30</v>
      </c>
      <c r="M16" s="11">
        <f t="shared" si="6"/>
        <v>67</v>
      </c>
      <c r="N16" s="11">
        <f t="shared" si="6"/>
        <v>1</v>
      </c>
      <c r="O16" s="11">
        <f t="shared" si="6"/>
        <v>22</v>
      </c>
      <c r="P16" s="11">
        <f t="shared" si="6"/>
        <v>1</v>
      </c>
      <c r="Q16" s="11">
        <f t="shared" si="6"/>
        <v>447</v>
      </c>
      <c r="R16" s="12">
        <f>SUM(R2:R15)</f>
        <v>1</v>
      </c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ht="14.25" customHeight="1"/>
    <row r="22" ht="14.25" customHeight="1">
      <c r="A22" s="1" t="s">
        <v>314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</row>
    <row r="23" ht="14.25" customHeight="1">
      <c r="A23" s="4" t="s">
        <v>82</v>
      </c>
      <c r="B23" s="4" t="s">
        <v>126</v>
      </c>
      <c r="C23" s="4" t="s">
        <v>135</v>
      </c>
      <c r="D23" s="4" t="s">
        <v>90</v>
      </c>
      <c r="E23" s="4" t="s">
        <v>2</v>
      </c>
      <c r="F23" s="4" t="s">
        <v>5</v>
      </c>
      <c r="G23" s="4" t="s">
        <v>7</v>
      </c>
      <c r="H23" s="4" t="s">
        <v>11</v>
      </c>
      <c r="I23" s="4" t="s">
        <v>9</v>
      </c>
      <c r="J23" s="4" t="s">
        <v>97</v>
      </c>
      <c r="K23" s="4" t="s">
        <v>115</v>
      </c>
      <c r="L23" s="4" t="s">
        <v>98</v>
      </c>
      <c r="M23" s="4" t="s">
        <v>100</v>
      </c>
      <c r="N23" s="4" t="s">
        <v>111</v>
      </c>
      <c r="O23" s="55" t="s">
        <v>73</v>
      </c>
      <c r="P23" s="4" t="s">
        <v>112</v>
      </c>
      <c r="Q23" s="4" t="s">
        <v>140</v>
      </c>
      <c r="R23" s="4" t="s">
        <v>141</v>
      </c>
      <c r="S23" s="4" t="s">
        <v>124</v>
      </c>
      <c r="T23" s="5" t="s">
        <v>14</v>
      </c>
      <c r="U23" s="6"/>
    </row>
    <row r="24" ht="14.25" customHeight="1">
      <c r="A24" s="27" t="s">
        <v>21</v>
      </c>
      <c r="B24" s="21">
        <f>'Janeiro 2022'!B3+'Fevereiro 2022'!B3</f>
        <v>0</v>
      </c>
      <c r="C24" s="8">
        <f>'Janeiro 2022'!C3+'Fevereiro 2022'!C3</f>
        <v>0</v>
      </c>
      <c r="D24" s="8">
        <f>'Janeiro 2022'!D3+'Fevereiro 2022'!D3+'Março 2022'!D3</f>
        <v>15</v>
      </c>
      <c r="E24" s="8">
        <f>'Janeiro 2022'!E3+'Fevereiro 2022'!E3+'Março 2022'!E3</f>
        <v>0</v>
      </c>
      <c r="F24" s="8">
        <f>'Janeiro 2022'!F3+'Fevereiro 2022'!F3+'Março 2022'!F3</f>
        <v>0</v>
      </c>
      <c r="G24" s="8">
        <f>'Janeiro 2022'!G3+'Fevereiro 2022'!G3+'Março 2022'!G3</f>
        <v>0</v>
      </c>
      <c r="H24" s="8">
        <f>'Janeiro 2022'!H3+'Fevereiro 2022'!H3+'Março 2022'!H3</f>
        <v>0</v>
      </c>
      <c r="I24" s="8">
        <f>'Janeiro 2022'!I3+'Fevereiro 2022'!I3+'Março 2022'!I3</f>
        <v>0</v>
      </c>
      <c r="J24" s="8">
        <f>'Janeiro 2022'!J3+'Fevereiro 2022'!J3+'Março 2022'!J3</f>
        <v>0</v>
      </c>
      <c r="K24" s="8">
        <f>'Janeiro 2022'!K3+'Fevereiro 2022'!K3+'Março 2022'!K3</f>
        <v>0</v>
      </c>
      <c r="L24" s="8">
        <f>'Janeiro 2022'!L3+'Fevereiro 2022'!L3+'Março 2022'!L3</f>
        <v>1</v>
      </c>
      <c r="M24" s="8">
        <f>'Janeiro 2022'!M3+'Fevereiro 2022'!M3+'Março 2022'!M3</f>
        <v>0</v>
      </c>
      <c r="N24" s="8">
        <f>'Janeiro 2022'!N3+'Fevereiro 2022'!N3+'Março 2022'!N3</f>
        <v>0</v>
      </c>
      <c r="O24" s="8">
        <f>'Janeiro 2022'!O3+'Fevereiro 2022'!O3+'Março 2022'!O3</f>
        <v>0</v>
      </c>
      <c r="P24" s="8">
        <f>'Janeiro 2022'!P3+'Fevereiro 2022'!P3+'Março 2022'!P3</f>
        <v>0</v>
      </c>
      <c r="Q24" s="8">
        <f>'Janeiro 2022'!Q3+'Fevereiro 2022'!Q3+'Março 2022'!Q3</f>
        <v>0</v>
      </c>
      <c r="R24" s="8">
        <f>'Janeiro 2022'!R3+'Fevereiro 2022'!R3+'Março 2022'!R3</f>
        <v>0</v>
      </c>
      <c r="S24" s="8">
        <f>'Janeiro 2022'!S3+'Fevereiro 2022'!S3+'Março 2022'!S3</f>
        <v>0</v>
      </c>
      <c r="T24" s="9">
        <f t="shared" ref="T24:T33" si="7">SUM(B24:S24)</f>
        <v>16</v>
      </c>
      <c r="U24" s="10">
        <f t="shared" ref="U24:U36" si="8">T24/$T$36</f>
        <v>0.04221635884</v>
      </c>
    </row>
    <row r="25" ht="14.25" customHeight="1">
      <c r="A25" s="7" t="s">
        <v>127</v>
      </c>
      <c r="B25" s="21">
        <f>'Janeiro 2022'!B4+'Fevereiro 2022'!B4</f>
        <v>0</v>
      </c>
      <c r="C25" s="8">
        <f>'Janeiro 2022'!C4+'Fevereiro 2022'!C4+'Março 2022'!C4</f>
        <v>8</v>
      </c>
      <c r="D25" s="8">
        <f>'Janeiro 2022'!D4+'Fevereiro 2022'!D4+'Março 2022'!D4</f>
        <v>14</v>
      </c>
      <c r="E25" s="8">
        <f>'Janeiro 2022'!E4+'Fevereiro 2022'!E4+'Março 2022'!E4</f>
        <v>0</v>
      </c>
      <c r="F25" s="8">
        <f>'Janeiro 2022'!F4+'Fevereiro 2022'!F4+'Março 2022'!F4</f>
        <v>0</v>
      </c>
      <c r="G25" s="8">
        <f>'Janeiro 2022'!G4+'Fevereiro 2022'!G4+'Março 2022'!G4</f>
        <v>0</v>
      </c>
      <c r="H25" s="8">
        <f>'Janeiro 2022'!H4+'Fevereiro 2022'!H4+'Março 2022'!H4</f>
        <v>0</v>
      </c>
      <c r="I25" s="8">
        <f>'Janeiro 2022'!I4+'Fevereiro 2022'!I4+'Março 2022'!I4</f>
        <v>0</v>
      </c>
      <c r="J25" s="8">
        <f>'Janeiro 2022'!J4+'Fevereiro 2022'!J4+'Março 2022'!J4</f>
        <v>1</v>
      </c>
      <c r="K25" s="8">
        <f>'Janeiro 2022'!K4+'Fevereiro 2022'!K4+'Março 2022'!K4</f>
        <v>0</v>
      </c>
      <c r="L25" s="8">
        <f>'Janeiro 2022'!L4+'Fevereiro 2022'!L4+'Março 2022'!L4</f>
        <v>0</v>
      </c>
      <c r="M25" s="8">
        <f>'Janeiro 2022'!M4+'Fevereiro 2022'!M4+'Março 2022'!M4</f>
        <v>4</v>
      </c>
      <c r="N25" s="8">
        <f>'Janeiro 2022'!N4+'Fevereiro 2022'!N4+'Março 2022'!N4</f>
        <v>0</v>
      </c>
      <c r="O25" s="8">
        <f>'Janeiro 2022'!O4+'Fevereiro 2022'!O4+'Março 2022'!O4</f>
        <v>0</v>
      </c>
      <c r="P25" s="8">
        <f>'Janeiro 2022'!P4+'Fevereiro 2022'!P4+'Março 2022'!P4</f>
        <v>0</v>
      </c>
      <c r="Q25" s="8">
        <f>'Janeiro 2022'!Q4+'Fevereiro 2022'!Q4+'Março 2022'!Q4</f>
        <v>0</v>
      </c>
      <c r="R25" s="8">
        <f>'Janeiro 2022'!R4+'Fevereiro 2022'!R4+'Março 2022'!R4</f>
        <v>0</v>
      </c>
      <c r="S25" s="8">
        <f>'Janeiro 2022'!S4+'Fevereiro 2022'!S4+'Março 2022'!S4</f>
        <v>0</v>
      </c>
      <c r="T25" s="9">
        <f t="shared" si="7"/>
        <v>27</v>
      </c>
      <c r="U25" s="10">
        <f t="shared" si="8"/>
        <v>0.07124010554</v>
      </c>
    </row>
    <row r="26" ht="14.25" customHeight="1">
      <c r="A26" s="7" t="s">
        <v>28</v>
      </c>
      <c r="B26" s="21">
        <f>'Janeiro 2022'!B5+'Fevereiro 2022'!B5</f>
        <v>0</v>
      </c>
      <c r="C26" s="8">
        <f>'Janeiro 2022'!C5+'Fevereiro 2022'!C5</f>
        <v>0</v>
      </c>
      <c r="D26" s="8">
        <f>'Janeiro 2022'!D5+'Fevereiro 2022'!D5+'Março 2022'!D5</f>
        <v>16</v>
      </c>
      <c r="E26" s="8">
        <f>'Janeiro 2022'!E5+'Fevereiro 2022'!E5+'Março 2022'!E5</f>
        <v>0</v>
      </c>
      <c r="F26" s="8">
        <f>'Janeiro 2022'!F5+'Fevereiro 2022'!F5+'Março 2022'!F5</f>
        <v>1</v>
      </c>
      <c r="G26" s="8">
        <f>'Janeiro 2022'!G5+'Fevereiro 2022'!G5+'Março 2022'!G5</f>
        <v>0</v>
      </c>
      <c r="H26" s="8">
        <f>'Janeiro 2022'!H5+'Fevereiro 2022'!H5+'Março 2022'!H5</f>
        <v>0</v>
      </c>
      <c r="I26" s="8">
        <f>'Janeiro 2022'!I5+'Fevereiro 2022'!I5+'Março 2022'!I5</f>
        <v>0</v>
      </c>
      <c r="J26" s="8">
        <f>'Janeiro 2022'!J5+'Fevereiro 2022'!J5+'Março 2022'!J5</f>
        <v>2</v>
      </c>
      <c r="K26" s="8">
        <f>'Janeiro 2022'!K5+'Fevereiro 2022'!K5+'Março 2022'!K5</f>
        <v>0</v>
      </c>
      <c r="L26" s="8">
        <f>'Janeiro 2022'!L5+'Fevereiro 2022'!L5+'Março 2022'!L5</f>
        <v>1</v>
      </c>
      <c r="M26" s="8">
        <f>'Janeiro 2022'!M5+'Fevereiro 2022'!M5+'Março 2022'!M5</f>
        <v>0</v>
      </c>
      <c r="N26" s="8">
        <f>'Janeiro 2022'!N5+'Fevereiro 2022'!N5+'Março 2022'!N5</f>
        <v>0</v>
      </c>
      <c r="O26" s="8">
        <f>'Janeiro 2022'!O5+'Fevereiro 2022'!O5+'Março 2022'!O5</f>
        <v>0</v>
      </c>
      <c r="P26" s="8">
        <f>'Janeiro 2022'!P5+'Fevereiro 2022'!P5+'Março 2022'!P5</f>
        <v>0</v>
      </c>
      <c r="Q26" s="8">
        <f>'Janeiro 2022'!Q5+'Fevereiro 2022'!Q5+'Março 2022'!Q5</f>
        <v>4</v>
      </c>
      <c r="R26" s="8">
        <f>'Janeiro 2022'!R5+'Fevereiro 2022'!R5+'Março 2022'!R5</f>
        <v>0</v>
      </c>
      <c r="S26" s="8">
        <f>'Janeiro 2022'!S5+'Fevereiro 2022'!S5+'Março 2022'!S5</f>
        <v>0</v>
      </c>
      <c r="T26" s="9">
        <f t="shared" si="7"/>
        <v>24</v>
      </c>
      <c r="U26" s="10">
        <f t="shared" si="8"/>
        <v>0.06332453826</v>
      </c>
    </row>
    <row r="27" ht="14.25" customHeight="1">
      <c r="A27" s="7" t="s">
        <v>33</v>
      </c>
      <c r="B27" s="21">
        <f>'Janeiro 2022'!B6+'Fevereiro 2022'!B6</f>
        <v>0</v>
      </c>
      <c r="C27" s="8">
        <f>'Janeiro 2022'!C6+'Fevereiro 2022'!C6</f>
        <v>0</v>
      </c>
      <c r="D27" s="8">
        <f>'Janeiro 2022'!D6+'Fevereiro 2022'!D6</f>
        <v>4</v>
      </c>
      <c r="E27" s="8">
        <f>'Janeiro 2022'!E6+'Fevereiro 2022'!E6</f>
        <v>0</v>
      </c>
      <c r="F27" s="8">
        <f>'Janeiro 2022'!F6+'Fevereiro 2022'!F6</f>
        <v>0</v>
      </c>
      <c r="G27" s="8">
        <f>'Janeiro 2022'!G6+'Fevereiro 2022'!G6</f>
        <v>0</v>
      </c>
      <c r="H27" s="8">
        <f>'Janeiro 2022'!H6+'Fevereiro 2022'!H6</f>
        <v>0</v>
      </c>
      <c r="I27" s="8">
        <f>'Janeiro 2022'!I6+'Fevereiro 2022'!I6</f>
        <v>0</v>
      </c>
      <c r="J27" s="8">
        <f>'Janeiro 2022'!J6+'Fevereiro 2022'!J6</f>
        <v>3</v>
      </c>
      <c r="K27" s="8">
        <f>'Janeiro 2022'!K6+'Fevereiro 2022'!K6</f>
        <v>0</v>
      </c>
      <c r="L27" s="8">
        <f>'Janeiro 2022'!L6+'Fevereiro 2022'!L6</f>
        <v>0</v>
      </c>
      <c r="M27" s="8">
        <f>'Janeiro 2022'!M6+'Fevereiro 2022'!M6</f>
        <v>0</v>
      </c>
      <c r="N27" s="8">
        <f>'Janeiro 2022'!N6+'Fevereiro 2022'!N6</f>
        <v>0</v>
      </c>
      <c r="O27" s="21">
        <f>'Janeiro 2022'!O6+'Fevereiro 2022'!O6</f>
        <v>0</v>
      </c>
      <c r="P27" s="8">
        <f>'Janeiro 2022'!P6+'Fevereiro 2022'!P6</f>
        <v>0</v>
      </c>
      <c r="Q27" s="8">
        <f>'Janeiro 2022'!Q6+'Fevereiro 2022'!Q6</f>
        <v>1</v>
      </c>
      <c r="R27" s="8">
        <f>'Janeiro 2022'!R6+'Fevereiro 2022'!R6</f>
        <v>0</v>
      </c>
      <c r="S27" s="8">
        <f>'Janeiro 2022'!S6+'Fevereiro 2022'!S6</f>
        <v>0</v>
      </c>
      <c r="T27" s="9">
        <f t="shared" si="7"/>
        <v>8</v>
      </c>
      <c r="U27" s="10">
        <f t="shared" si="8"/>
        <v>0.02110817942</v>
      </c>
    </row>
    <row r="28" ht="14.25" customHeight="1">
      <c r="A28" s="7" t="s">
        <v>125</v>
      </c>
      <c r="B28" s="21">
        <f>'Janeiro 2022'!B7+'Fevereiro 2022'!B7</f>
        <v>0</v>
      </c>
      <c r="C28" s="8">
        <f>'Janeiro 2022'!C7+'Fevereiro 2022'!C7</f>
        <v>0</v>
      </c>
      <c r="D28" s="8">
        <f>'Janeiro 2022'!D7+'Fevereiro 2022'!D7+'Março 2022'!D6</f>
        <v>17</v>
      </c>
      <c r="E28" s="8">
        <f>'Janeiro 2022'!E7+'Fevereiro 2022'!E7+'Março 2022'!E6</f>
        <v>0</v>
      </c>
      <c r="F28" s="8">
        <f>'Janeiro 2022'!F7+'Fevereiro 2022'!F7+'Março 2022'!F6</f>
        <v>0</v>
      </c>
      <c r="G28" s="8">
        <f>'Janeiro 2022'!G7+'Fevereiro 2022'!G7+'Março 2022'!G6</f>
        <v>0</v>
      </c>
      <c r="H28" s="8">
        <f>'Janeiro 2022'!H7+'Fevereiro 2022'!H7+'Março 2022'!H6</f>
        <v>0</v>
      </c>
      <c r="I28" s="8">
        <f>'Janeiro 2022'!I7+'Fevereiro 2022'!I7+'Março 2022'!I6</f>
        <v>0</v>
      </c>
      <c r="J28" s="8">
        <f>'Janeiro 2022'!J7+'Fevereiro 2022'!J7+'Março 2022'!J6</f>
        <v>2</v>
      </c>
      <c r="K28" s="8">
        <f>'Janeiro 2022'!K7+'Fevereiro 2022'!K7+'Março 2022'!K6</f>
        <v>0</v>
      </c>
      <c r="L28" s="8">
        <f>'Janeiro 2022'!L7+'Fevereiro 2022'!L7+'Março 2022'!L6</f>
        <v>0</v>
      </c>
      <c r="M28" s="8">
        <f>'Janeiro 2022'!M7+'Fevereiro 2022'!M7+'Março 2022'!M6</f>
        <v>4</v>
      </c>
      <c r="N28" s="8">
        <f>'Janeiro 2022'!N7+'Fevereiro 2022'!N7+'Março 2022'!N6</f>
        <v>0</v>
      </c>
      <c r="O28" s="8">
        <f>'Janeiro 2022'!O7+'Fevereiro 2022'!O7+'Março 2022'!O6</f>
        <v>0</v>
      </c>
      <c r="P28" s="8">
        <f>'Janeiro 2022'!P7+'Fevereiro 2022'!P7+'Março 2022'!P6</f>
        <v>0</v>
      </c>
      <c r="Q28" s="8">
        <f>'Janeiro 2022'!Q7+'Fevereiro 2022'!Q7+'Março 2022'!Q6</f>
        <v>0</v>
      </c>
      <c r="R28" s="8">
        <f>'Janeiro 2022'!R7+'Fevereiro 2022'!R7+'Março 2022'!R6</f>
        <v>0</v>
      </c>
      <c r="S28" s="8">
        <f>'Janeiro 2022'!S7+'Fevereiro 2022'!S7+'Março 2022'!S6</f>
        <v>0</v>
      </c>
      <c r="T28" s="9">
        <f t="shared" si="7"/>
        <v>23</v>
      </c>
      <c r="U28" s="10">
        <f t="shared" si="8"/>
        <v>0.06068601583</v>
      </c>
    </row>
    <row r="29" ht="14.25" customHeight="1">
      <c r="A29" s="27" t="s">
        <v>23</v>
      </c>
      <c r="B29" s="21">
        <f>'Janeiro 2022'!B8+'Fevereiro 2022'!B8</f>
        <v>0</v>
      </c>
      <c r="C29" s="8">
        <f>'Janeiro 2022'!C8+'Fevereiro 2022'!C8</f>
        <v>0</v>
      </c>
      <c r="D29" s="8">
        <f>'Janeiro 2022'!D8+'Fevereiro 2022'!D8+'Março 2022'!D7</f>
        <v>9</v>
      </c>
      <c r="E29" s="8">
        <f>'Janeiro 2022'!E8+'Fevereiro 2022'!E8+'Março 2022'!E7</f>
        <v>0</v>
      </c>
      <c r="F29" s="8">
        <f>'Janeiro 2022'!F8+'Fevereiro 2022'!F8+'Março 2022'!F7</f>
        <v>3</v>
      </c>
      <c r="G29" s="8">
        <f>'Janeiro 2022'!G8+'Fevereiro 2022'!G8+'Março 2022'!G7</f>
        <v>0</v>
      </c>
      <c r="H29" s="8">
        <f>'Janeiro 2022'!H8+'Fevereiro 2022'!H8+'Março 2022'!H7</f>
        <v>0</v>
      </c>
      <c r="I29" s="8">
        <f>'Janeiro 2022'!I8+'Fevereiro 2022'!I8+'Março 2022'!I7</f>
        <v>0</v>
      </c>
      <c r="J29" s="8">
        <f>'Janeiro 2022'!J8+'Fevereiro 2022'!J8+'Março 2022'!J7</f>
        <v>14</v>
      </c>
      <c r="K29" s="8">
        <f>'Janeiro 2022'!K8+'Fevereiro 2022'!K8+'Março 2022'!K7</f>
        <v>0</v>
      </c>
      <c r="L29" s="8">
        <f>'Janeiro 2022'!L8+'Fevereiro 2022'!L8+'Março 2022'!L7</f>
        <v>0</v>
      </c>
      <c r="M29" s="8">
        <f>'Janeiro 2022'!M8+'Fevereiro 2022'!M8+'Março 2022'!M7</f>
        <v>1</v>
      </c>
      <c r="N29" s="8">
        <f>'Janeiro 2022'!N8+'Fevereiro 2022'!N8+'Março 2022'!N7</f>
        <v>4</v>
      </c>
      <c r="O29" s="8">
        <f>'Janeiro 2022'!O8+'Fevereiro 2022'!O8+'Março 2022'!O7</f>
        <v>0</v>
      </c>
      <c r="P29" s="8">
        <f>'Janeiro 2022'!P8+'Fevereiro 2022'!P8+'Março 2022'!P7</f>
        <v>0</v>
      </c>
      <c r="Q29" s="8">
        <f>'Janeiro 2022'!Q8+'Fevereiro 2022'!Q8+'Março 2022'!Q7</f>
        <v>0</v>
      </c>
      <c r="R29" s="8">
        <f>'Janeiro 2022'!R8+'Fevereiro 2022'!R8+'Março 2022'!R7</f>
        <v>0</v>
      </c>
      <c r="S29" s="8">
        <f>'Janeiro 2022'!S8+'Fevereiro 2022'!S8+'Março 2022'!S7</f>
        <v>0</v>
      </c>
      <c r="T29" s="9">
        <f t="shared" si="7"/>
        <v>31</v>
      </c>
      <c r="U29" s="10">
        <f t="shared" si="8"/>
        <v>0.08179419525</v>
      </c>
    </row>
    <row r="30" ht="14.25" customHeight="1">
      <c r="A30" s="7" t="s">
        <v>118</v>
      </c>
      <c r="B30" s="21">
        <f>'Janeiro 2022'!B9+'Fevereiro 2022'!B9+'Março 2022'!B8+'Abril 2022'!B8</f>
        <v>161</v>
      </c>
      <c r="C30" s="8">
        <f>'Janeiro 2022'!C9+'Fevereiro 2022'!C9+'Março 2022'!C8+'Abril 2022'!C8</f>
        <v>0</v>
      </c>
      <c r="D30" s="8">
        <f>'Janeiro 2022'!D9+'Fevereiro 2022'!D9+'Março 2022'!D8+'Abril 2022'!D8</f>
        <v>13</v>
      </c>
      <c r="E30" s="8">
        <f>'Janeiro 2022'!E9+'Fevereiro 2022'!E9+'Março 2022'!E8+'Abril 2022'!E8</f>
        <v>0</v>
      </c>
      <c r="F30" s="8">
        <f>'Janeiro 2022'!F9+'Fevereiro 2022'!F9+'Março 2022'!F8+'Abril 2022'!F8</f>
        <v>0</v>
      </c>
      <c r="G30" s="8">
        <f>'Janeiro 2022'!G9+'Fevereiro 2022'!G9+'Março 2022'!G8+'Abril 2022'!G8</f>
        <v>0</v>
      </c>
      <c r="H30" s="8">
        <f>'Janeiro 2022'!H9+'Fevereiro 2022'!H9+'Março 2022'!H8+'Abril 2022'!H8</f>
        <v>0</v>
      </c>
      <c r="I30" s="8">
        <f>'Janeiro 2022'!I9+'Fevereiro 2022'!I9+'Março 2022'!I8+'Abril 2022'!I8</f>
        <v>0</v>
      </c>
      <c r="J30" s="8">
        <f>'Janeiro 2022'!J9+'Fevereiro 2022'!J9+'Março 2022'!J8+'Abril 2022'!J8</f>
        <v>0</v>
      </c>
      <c r="K30" s="8">
        <f>'Janeiro 2022'!K9+'Fevereiro 2022'!K9+'Março 2022'!K8+'Abril 2022'!K8</f>
        <v>0</v>
      </c>
      <c r="L30" s="8">
        <f>'Janeiro 2022'!L9+'Fevereiro 2022'!L9+'Março 2022'!L8+'Abril 2022'!L8</f>
        <v>0</v>
      </c>
      <c r="M30" s="8">
        <f>'Janeiro 2022'!M9+'Fevereiro 2022'!M9+'Março 2022'!M8+'Abril 2022'!M8</f>
        <v>0</v>
      </c>
      <c r="N30" s="8">
        <f>'Janeiro 2022'!N9+'Fevereiro 2022'!N9+'Março 2022'!N8+'Abril 2022'!N8</f>
        <v>0</v>
      </c>
      <c r="O30" s="21">
        <f>'Janeiro 2022'!O9+'Fevereiro 2022'!O9+'Março 2022'!O8+'Abril 2022'!O8</f>
        <v>0</v>
      </c>
      <c r="P30" s="8">
        <f>'Janeiro 2022'!P9+'Fevereiro 2022'!P9+'Março 2022'!P8+'Abril 2022'!P8</f>
        <v>0</v>
      </c>
      <c r="Q30" s="8">
        <f>'Janeiro 2022'!Q9+'Fevereiro 2022'!Q9+'Março 2022'!Q8+'Abril 2022'!Q8</f>
        <v>4</v>
      </c>
      <c r="R30" s="8">
        <f>'Janeiro 2022'!R9+'Fevereiro 2022'!R9+'Março 2022'!R8+'Abril 2022'!R8</f>
        <v>2</v>
      </c>
      <c r="S30" s="8">
        <f>'Janeiro 2022'!S9+'Fevereiro 2022'!S9+'Março 2022'!S8+'Abril 2022'!S8</f>
        <v>0</v>
      </c>
      <c r="T30" s="9">
        <f t="shared" si="7"/>
        <v>180</v>
      </c>
      <c r="U30" s="10">
        <f t="shared" si="8"/>
        <v>0.4749340369</v>
      </c>
    </row>
    <row r="31" ht="14.25" customHeight="1">
      <c r="A31" s="27" t="s">
        <v>25</v>
      </c>
      <c r="B31" s="21">
        <f>'Janeiro 2022'!B10+'Fevereiro 2022'!B10</f>
        <v>0</v>
      </c>
      <c r="C31" s="8">
        <f>'Janeiro 2022'!C10+'Fevereiro 2022'!C10</f>
        <v>0</v>
      </c>
      <c r="D31" s="8">
        <f>'Janeiro 2022'!D10+'Fevereiro 2022'!D10+'Março 2022'!D9</f>
        <v>18</v>
      </c>
      <c r="E31" s="8">
        <f>'Janeiro 2022'!E10+'Fevereiro 2022'!E10+'Março 2022'!E9</f>
        <v>0</v>
      </c>
      <c r="F31" s="8">
        <f>'Janeiro 2022'!F10+'Fevereiro 2022'!F10+'Março 2022'!F9</f>
        <v>0</v>
      </c>
      <c r="G31" s="8">
        <f>'Janeiro 2022'!G10+'Fevereiro 2022'!G10+'Março 2022'!G9</f>
        <v>0</v>
      </c>
      <c r="H31" s="8">
        <f>'Janeiro 2022'!H10+'Fevereiro 2022'!H10+'Março 2022'!H9</f>
        <v>0</v>
      </c>
      <c r="I31" s="8">
        <f>'Janeiro 2022'!I10+'Fevereiro 2022'!I10+'Março 2022'!I9</f>
        <v>1</v>
      </c>
      <c r="J31" s="8">
        <f>'Janeiro 2022'!J10+'Fevereiro 2022'!J10+'Março 2022'!J9</f>
        <v>3</v>
      </c>
      <c r="K31" s="8">
        <f>'Janeiro 2022'!K10+'Fevereiro 2022'!K10+'Março 2022'!K9</f>
        <v>0</v>
      </c>
      <c r="L31" s="8">
        <f>'Janeiro 2022'!L10+'Fevereiro 2022'!L10+'Março 2022'!L9</f>
        <v>0</v>
      </c>
      <c r="M31" s="8">
        <f>'Janeiro 2022'!M10+'Fevereiro 2022'!M10+'Março 2022'!M9</f>
        <v>0</v>
      </c>
      <c r="N31" s="8">
        <f>'Janeiro 2022'!N10+'Fevereiro 2022'!N10+'Março 2022'!N9</f>
        <v>0</v>
      </c>
      <c r="O31" s="8">
        <f>'Janeiro 2022'!O10+'Fevereiro 2022'!O10+'Março 2022'!O9</f>
        <v>0</v>
      </c>
      <c r="P31" s="8">
        <f>'Janeiro 2022'!P10+'Fevereiro 2022'!P10+'Março 2022'!P9</f>
        <v>0</v>
      </c>
      <c r="Q31" s="8">
        <f>'Janeiro 2022'!Q10+'Fevereiro 2022'!Q10+'Março 2022'!Q9</f>
        <v>2</v>
      </c>
      <c r="R31" s="8">
        <f>'Janeiro 2022'!R10+'Fevereiro 2022'!R10+'Março 2022'!R9</f>
        <v>0</v>
      </c>
      <c r="S31" s="8">
        <f>'Janeiro 2022'!S10+'Fevereiro 2022'!S10+'Março 2022'!S9</f>
        <v>0</v>
      </c>
      <c r="T31" s="9">
        <f t="shared" si="7"/>
        <v>24</v>
      </c>
      <c r="U31" s="10">
        <f t="shared" si="8"/>
        <v>0.06332453826</v>
      </c>
    </row>
    <row r="32" ht="14.25" customHeight="1">
      <c r="A32" s="7" t="s">
        <v>29</v>
      </c>
      <c r="B32" s="21">
        <f>'Janeiro 2022'!B11+'Fevereiro 2022'!B11</f>
        <v>0</v>
      </c>
      <c r="C32" s="8">
        <f>'Janeiro 2022'!C11+'Fevereiro 2022'!C11</f>
        <v>0</v>
      </c>
      <c r="D32" s="8">
        <f>'Janeiro 2022'!D11+'Fevereiro 2022'!D11+'Março 2022'!D10</f>
        <v>19</v>
      </c>
      <c r="E32" s="8">
        <f>'Janeiro 2022'!E11+'Fevereiro 2022'!E11+'Março 2022'!E10</f>
        <v>0</v>
      </c>
      <c r="F32" s="8">
        <f>'Janeiro 2022'!F11+'Fevereiro 2022'!F11+'Março 2022'!F10</f>
        <v>0</v>
      </c>
      <c r="G32" s="8">
        <f>'Janeiro 2022'!G11+'Fevereiro 2022'!G11+'Março 2022'!G10</f>
        <v>0</v>
      </c>
      <c r="H32" s="8">
        <f>'Janeiro 2022'!H11+'Fevereiro 2022'!H11+'Março 2022'!H10</f>
        <v>0</v>
      </c>
      <c r="I32" s="8">
        <f>'Janeiro 2022'!I11+'Fevereiro 2022'!I11+'Março 2022'!I10</f>
        <v>0</v>
      </c>
      <c r="J32" s="8">
        <f>'Janeiro 2022'!J11+'Fevereiro 2022'!J11+'Março 2022'!J10</f>
        <v>1</v>
      </c>
      <c r="K32" s="8">
        <f>'Janeiro 2022'!K11+'Fevereiro 2022'!K11+'Março 2022'!K10</f>
        <v>0</v>
      </c>
      <c r="L32" s="8">
        <f>'Janeiro 2022'!L11+'Fevereiro 2022'!L11+'Março 2022'!L10</f>
        <v>0</v>
      </c>
      <c r="M32" s="8">
        <f>'Janeiro 2022'!M11+'Fevereiro 2022'!M11+'Março 2022'!M10</f>
        <v>0</v>
      </c>
      <c r="N32" s="8">
        <f>'Janeiro 2022'!N11+'Fevereiro 2022'!N11+'Março 2022'!N10</f>
        <v>0</v>
      </c>
      <c r="O32" s="8">
        <f>'Janeiro 2022'!O11+'Fevereiro 2022'!O11+'Março 2022'!O10</f>
        <v>0</v>
      </c>
      <c r="P32" s="8">
        <f>'Janeiro 2022'!P11+'Fevereiro 2022'!P11+'Março 2022'!P10</f>
        <v>0</v>
      </c>
      <c r="Q32" s="8">
        <f>'Janeiro 2022'!Q11+'Fevereiro 2022'!Q11+'Março 2022'!Q10</f>
        <v>0</v>
      </c>
      <c r="R32" s="8">
        <f>'Janeiro 2022'!R11+'Fevereiro 2022'!R11+'Março 2022'!R10</f>
        <v>0</v>
      </c>
      <c r="S32" s="8">
        <f>'Janeiro 2022'!S11+'Fevereiro 2022'!S11+'Março 2022'!S10</f>
        <v>0</v>
      </c>
      <c r="T32" s="9">
        <f t="shared" si="7"/>
        <v>20</v>
      </c>
      <c r="U32" s="10">
        <f t="shared" si="8"/>
        <v>0.05277044855</v>
      </c>
    </row>
    <row r="33" ht="14.25" customHeight="1">
      <c r="A33" s="7" t="s">
        <v>144</v>
      </c>
      <c r="B33" s="21">
        <f>'Janeiro 2022'!B12+'Fevereiro 2022'!B12</f>
        <v>0</v>
      </c>
      <c r="C33" s="8">
        <f>'Janeiro 2022'!C12+'Fevereiro 2022'!C12</f>
        <v>0</v>
      </c>
      <c r="D33" s="8">
        <f>'Janeiro 2022'!D12+'Fevereiro 2022'!D12+'Março 2022'!D11</f>
        <v>14</v>
      </c>
      <c r="E33" s="8">
        <f>'Janeiro 2022'!E12+'Fevereiro 2022'!E12+'Março 2022'!E11</f>
        <v>0</v>
      </c>
      <c r="F33" s="8">
        <f>'Janeiro 2022'!F12+'Fevereiro 2022'!F12+'Março 2022'!F11</f>
        <v>0</v>
      </c>
      <c r="G33" s="8">
        <f>'Janeiro 2022'!G12+'Fevereiro 2022'!G12+'Março 2022'!G11</f>
        <v>0</v>
      </c>
      <c r="H33" s="8">
        <f>'Janeiro 2022'!H12+'Fevereiro 2022'!H12+'Março 2022'!H11</f>
        <v>0</v>
      </c>
      <c r="I33" s="8">
        <f>'Janeiro 2022'!I12+'Fevereiro 2022'!I12+'Março 2022'!I11</f>
        <v>0</v>
      </c>
      <c r="J33" s="8">
        <f>'Janeiro 2022'!J12+'Fevereiro 2022'!J12+'Março 2022'!J11</f>
        <v>1</v>
      </c>
      <c r="K33" s="8">
        <f>'Janeiro 2022'!K12+'Fevereiro 2022'!K12+'Março 2022'!K11</f>
        <v>0</v>
      </c>
      <c r="L33" s="8">
        <f>'Janeiro 2022'!L12+'Fevereiro 2022'!L12+'Março 2022'!L11</f>
        <v>0</v>
      </c>
      <c r="M33" s="8">
        <f>'Janeiro 2022'!M12+'Fevereiro 2022'!M12+'Março 2022'!M11</f>
        <v>1</v>
      </c>
      <c r="N33" s="8">
        <f>'Janeiro 2022'!N12+'Fevereiro 2022'!N12+'Março 2022'!N11</f>
        <v>0</v>
      </c>
      <c r="O33" s="8">
        <f>'Janeiro 2022'!O12+'Fevereiro 2022'!O12+'Março 2022'!O11</f>
        <v>0</v>
      </c>
      <c r="P33" s="8">
        <f>'Janeiro 2022'!P12+'Fevereiro 2022'!P12+'Março 2022'!P11</f>
        <v>0</v>
      </c>
      <c r="Q33" s="8">
        <f>'Janeiro 2022'!Q12+'Fevereiro 2022'!Q12+'Março 2022'!Q11</f>
        <v>0</v>
      </c>
      <c r="R33" s="8">
        <f>'Janeiro 2022'!R12+'Fevereiro 2022'!R12+'Março 2022'!R11</f>
        <v>0</v>
      </c>
      <c r="S33" s="8">
        <f>'Janeiro 2022'!S12+'Fevereiro 2022'!S12+'Março 2022'!S11</f>
        <v>0</v>
      </c>
      <c r="T33" s="9">
        <f t="shared" si="7"/>
        <v>16</v>
      </c>
      <c r="U33" s="10">
        <f t="shared" si="8"/>
        <v>0.04221635884</v>
      </c>
    </row>
    <row r="34" ht="14.25" customHeight="1">
      <c r="A34" s="7" t="s">
        <v>156</v>
      </c>
      <c r="B34" s="21">
        <v>0.0</v>
      </c>
      <c r="C34" s="21">
        <v>0.0</v>
      </c>
      <c r="D34" s="8">
        <f>'Janeiro 2022'!D13+'Fevereiro 2022'!D13+'Março 2022'!D12</f>
        <v>3</v>
      </c>
      <c r="E34" s="8">
        <f>'Janeiro 2022'!E13+'Fevereiro 2022'!E13+'Março 2022'!E12</f>
        <v>0</v>
      </c>
      <c r="F34" s="8">
        <f>'Janeiro 2022'!F13+'Fevereiro 2022'!F13+'Março 2022'!F12</f>
        <v>0</v>
      </c>
      <c r="G34" s="8">
        <f>'Janeiro 2022'!G13+'Fevereiro 2022'!G13+'Março 2022'!G12</f>
        <v>0</v>
      </c>
      <c r="H34" s="8">
        <f>'Janeiro 2022'!H13+'Fevereiro 2022'!H13+'Março 2022'!H12</f>
        <v>0</v>
      </c>
      <c r="I34" s="8">
        <f>'Janeiro 2022'!I13+'Fevereiro 2022'!I13+'Março 2022'!I12</f>
        <v>1</v>
      </c>
      <c r="J34" s="8">
        <f>'Janeiro 2022'!J13+'Fevereiro 2022'!J13+'Março 2022'!J12</f>
        <v>5</v>
      </c>
      <c r="K34" s="8">
        <f>'Janeiro 2022'!K13+'Fevereiro 2022'!K13+'Março 2022'!K12</f>
        <v>0</v>
      </c>
      <c r="L34" s="8">
        <f>'Janeiro 2022'!L13+'Fevereiro 2022'!L13+'Março 2022'!L12</f>
        <v>0</v>
      </c>
      <c r="M34" s="8">
        <f>'Janeiro 2022'!M13+'Fevereiro 2022'!M13+'Março 2022'!M12</f>
        <v>1</v>
      </c>
      <c r="N34" s="8">
        <f>'Janeiro 2022'!N13+'Fevereiro 2022'!N13+'Março 2022'!N12</f>
        <v>0</v>
      </c>
      <c r="O34" s="8">
        <f>'Janeiro 2022'!O13+'Fevereiro 2022'!O13+'Março 2022'!O12</f>
        <v>0</v>
      </c>
      <c r="P34" s="8">
        <f>'Janeiro 2022'!P13+'Fevereiro 2022'!P13+'Março 2022'!P12</f>
        <v>0</v>
      </c>
      <c r="Q34" s="8">
        <f>'Janeiro 2022'!Q13+'Fevereiro 2022'!Q13+'Março 2022'!Q12</f>
        <v>0</v>
      </c>
      <c r="R34" s="8">
        <f>'Janeiro 2022'!R13+'Fevereiro 2022'!R13+'Março 2022'!R12</f>
        <v>0</v>
      </c>
      <c r="S34" s="8">
        <f>'Janeiro 2022'!S13+'Fevereiro 2022'!S13+'Março 2022'!S12</f>
        <v>0</v>
      </c>
      <c r="T34" s="249">
        <f>'Março 2022'!T12</f>
        <v>9</v>
      </c>
      <c r="U34" s="10">
        <f t="shared" si="8"/>
        <v>0.02374670185</v>
      </c>
    </row>
    <row r="35" ht="14.25" customHeight="1">
      <c r="A35" s="28" t="s">
        <v>19</v>
      </c>
      <c r="B35" s="331">
        <f>'Janeiro 2022'!B13+'Fevereiro 2022'!B13</f>
        <v>0</v>
      </c>
      <c r="C35" s="29">
        <f>'Janeiro 2022'!C13+'Fevereiro 2022'!C13</f>
        <v>0</v>
      </c>
      <c r="D35" s="29">
        <f>'Janeiro 2022'!D13+'Fevereiro 2022'!D13</f>
        <v>0</v>
      </c>
      <c r="E35" s="29">
        <f>'Janeiro 2022'!E13+'Fevereiro 2022'!E13</f>
        <v>0</v>
      </c>
      <c r="F35" s="29">
        <f>'Janeiro 2022'!F13+'Fevereiro 2022'!F13</f>
        <v>0</v>
      </c>
      <c r="G35" s="29">
        <f>'Janeiro 2022'!G13+'Fevereiro 2022'!G13</f>
        <v>0</v>
      </c>
      <c r="H35" s="29">
        <f>'Janeiro 2022'!H13+'Fevereiro 2022'!H13</f>
        <v>0</v>
      </c>
      <c r="I35" s="29">
        <f>'Janeiro 2022'!I13+'Fevereiro 2022'!I13</f>
        <v>1</v>
      </c>
      <c r="J35" s="29">
        <f>'Janeiro 2022'!J13+'Fevereiro 2022'!J13</f>
        <v>0</v>
      </c>
      <c r="K35" s="29">
        <f>'Janeiro 2022'!K13+'Fevereiro 2022'!K13</f>
        <v>0</v>
      </c>
      <c r="L35" s="29">
        <f>'Janeiro 2022'!L13+'Fevereiro 2022'!L13</f>
        <v>0</v>
      </c>
      <c r="M35" s="29">
        <f>'Janeiro 2022'!M13+'Fevereiro 2022'!M13</f>
        <v>0</v>
      </c>
      <c r="N35" s="29">
        <f>'Janeiro 2022'!N13+'Fevereiro 2022'!N13</f>
        <v>0</v>
      </c>
      <c r="O35" s="29">
        <f>'Janeiro 2022'!O13+'Fevereiro 2022'!O13</f>
        <v>0</v>
      </c>
      <c r="P35" s="29">
        <f>'Janeiro 2022'!P13+'Fevereiro 2022'!P13</f>
        <v>0</v>
      </c>
      <c r="Q35" s="29">
        <f>'Janeiro 2022'!Q13+'Fevereiro 2022'!Q13</f>
        <v>0</v>
      </c>
      <c r="R35" s="29">
        <f>'Janeiro 2022'!R13+'Fevereiro 2022'!R13</f>
        <v>0</v>
      </c>
      <c r="S35" s="29">
        <f>'Janeiro 2022'!S13+'Fevereiro 2022'!S13</f>
        <v>0</v>
      </c>
      <c r="T35" s="30">
        <f>SUM(B35:S35)</f>
        <v>1</v>
      </c>
      <c r="U35" s="31">
        <f t="shared" si="8"/>
        <v>0.002638522427</v>
      </c>
    </row>
    <row r="36" ht="14.25" customHeight="1">
      <c r="A36" s="4" t="s">
        <v>34</v>
      </c>
      <c r="B36" s="11">
        <f t="shared" ref="B36:T36" si="9">SUM(B24:B35)</f>
        <v>161</v>
      </c>
      <c r="C36" s="11">
        <f t="shared" si="9"/>
        <v>8</v>
      </c>
      <c r="D36" s="11">
        <f t="shared" si="9"/>
        <v>142</v>
      </c>
      <c r="E36" s="11">
        <f t="shared" si="9"/>
        <v>0</v>
      </c>
      <c r="F36" s="11">
        <f t="shared" si="9"/>
        <v>4</v>
      </c>
      <c r="G36" s="11">
        <f t="shared" si="9"/>
        <v>0</v>
      </c>
      <c r="H36" s="11">
        <f t="shared" si="9"/>
        <v>0</v>
      </c>
      <c r="I36" s="11">
        <f t="shared" si="9"/>
        <v>3</v>
      </c>
      <c r="J36" s="11">
        <f t="shared" si="9"/>
        <v>32</v>
      </c>
      <c r="K36" s="11">
        <f t="shared" si="9"/>
        <v>0</v>
      </c>
      <c r="L36" s="11">
        <f t="shared" si="9"/>
        <v>2</v>
      </c>
      <c r="M36" s="11">
        <f t="shared" si="9"/>
        <v>11</v>
      </c>
      <c r="N36" s="5">
        <f t="shared" si="9"/>
        <v>4</v>
      </c>
      <c r="O36" s="11">
        <f t="shared" si="9"/>
        <v>0</v>
      </c>
      <c r="P36" s="11">
        <f t="shared" si="9"/>
        <v>0</v>
      </c>
      <c r="Q36" s="63">
        <f t="shared" si="9"/>
        <v>11</v>
      </c>
      <c r="R36" s="11">
        <f t="shared" si="9"/>
        <v>2</v>
      </c>
      <c r="S36" s="11">
        <f t="shared" si="9"/>
        <v>0</v>
      </c>
      <c r="T36" s="11">
        <f t="shared" si="9"/>
        <v>379</v>
      </c>
      <c r="U36" s="6">
        <f t="shared" si="8"/>
        <v>1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R1"/>
    <mergeCell ref="A22:T22"/>
  </mergeCells>
  <printOptions/>
  <pageMargins bottom="0.787401575" footer="0.0" header="0.0" left="0.511811024" right="0.511811024" top="0.787401575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9" width="8.71"/>
    <col customWidth="1" min="10" max="10" width="10.29"/>
    <col customWidth="1" min="11" max="15" width="8.71"/>
    <col customWidth="1" min="16" max="16" width="15.14"/>
    <col customWidth="1" min="17" max="18" width="8.71"/>
    <col customWidth="1" min="19" max="19" width="12.29"/>
    <col customWidth="1" min="20" max="22" width="8.71"/>
    <col customWidth="1" min="23" max="23" width="10.71"/>
    <col customWidth="1" min="24" max="26" width="8.71"/>
    <col customWidth="1" min="27" max="33" width="9.14"/>
  </cols>
  <sheetData>
    <row r="1" ht="14.25" customHeight="1">
      <c r="A1" s="302" t="s">
        <v>315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272"/>
      <c r="AA1" s="34"/>
      <c r="AB1" s="34"/>
      <c r="AC1" s="34"/>
      <c r="AD1" s="34"/>
      <c r="AE1" s="34"/>
      <c r="AF1" s="34"/>
      <c r="AG1" s="34"/>
    </row>
    <row r="2" ht="14.25" customHeight="1">
      <c r="A2" s="39" t="s">
        <v>316</v>
      </c>
      <c r="B2" s="39" t="s">
        <v>259</v>
      </c>
      <c r="C2" s="39" t="s">
        <v>2</v>
      </c>
      <c r="D2" s="39" t="s">
        <v>3</v>
      </c>
      <c r="E2" s="39" t="s">
        <v>4</v>
      </c>
      <c r="F2" s="39" t="s">
        <v>180</v>
      </c>
      <c r="G2" s="39" t="s">
        <v>5</v>
      </c>
      <c r="H2" s="39" t="s">
        <v>6</v>
      </c>
      <c r="I2" s="39" t="s">
        <v>7</v>
      </c>
      <c r="J2" s="39" t="s">
        <v>284</v>
      </c>
      <c r="K2" s="39" t="s">
        <v>8</v>
      </c>
      <c r="L2" s="39" t="s">
        <v>9</v>
      </c>
      <c r="M2" s="39" t="s">
        <v>112</v>
      </c>
      <c r="N2" s="39" t="s">
        <v>317</v>
      </c>
      <c r="O2" s="39" t="s">
        <v>10</v>
      </c>
      <c r="P2" s="39" t="s">
        <v>179</v>
      </c>
      <c r="Q2" s="39" t="s">
        <v>11</v>
      </c>
      <c r="R2" s="39" t="s">
        <v>100</v>
      </c>
      <c r="S2" s="39" t="s">
        <v>318</v>
      </c>
      <c r="T2" s="39" t="s">
        <v>13</v>
      </c>
      <c r="U2" s="39" t="s">
        <v>74</v>
      </c>
      <c r="V2" s="39" t="s">
        <v>73</v>
      </c>
      <c r="W2" s="39" t="s">
        <v>319</v>
      </c>
      <c r="X2" s="39" t="s">
        <v>278</v>
      </c>
      <c r="Y2" s="39" t="s">
        <v>320</v>
      </c>
      <c r="Z2" s="39" t="s">
        <v>98</v>
      </c>
      <c r="AA2" s="34"/>
      <c r="AB2" s="34"/>
      <c r="AC2" s="34"/>
      <c r="AD2" s="34"/>
      <c r="AE2" s="34"/>
      <c r="AF2" s="34"/>
      <c r="AG2" s="34"/>
    </row>
    <row r="3" ht="14.25" customHeight="1">
      <c r="A3" s="39">
        <v>2012.0</v>
      </c>
      <c r="B3" s="34">
        <v>13.0</v>
      </c>
      <c r="C3" s="34"/>
      <c r="D3" s="34"/>
      <c r="E3" s="34"/>
      <c r="F3" s="34"/>
      <c r="G3" s="34"/>
      <c r="H3" s="34"/>
      <c r="I3" s="34">
        <v>1.0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>
        <v>2.0</v>
      </c>
      <c r="AA3" s="34">
        <f t="shared" ref="AA3:AA12" si="1">SUM(B3:Z3)</f>
        <v>16</v>
      </c>
      <c r="AB3" s="34"/>
      <c r="AC3" s="34"/>
      <c r="AD3" s="34"/>
      <c r="AE3" s="34"/>
      <c r="AF3" s="34"/>
      <c r="AG3" s="34"/>
    </row>
    <row r="4" ht="14.25" customHeight="1">
      <c r="A4" s="39">
        <v>2013.0</v>
      </c>
      <c r="B4" s="34">
        <v>35.0</v>
      </c>
      <c r="C4" s="34">
        <v>3.0</v>
      </c>
      <c r="D4" s="34"/>
      <c r="E4" s="34">
        <v>39.0</v>
      </c>
      <c r="F4" s="34"/>
      <c r="G4" s="34"/>
      <c r="H4" s="34">
        <v>2.0</v>
      </c>
      <c r="I4" s="34"/>
      <c r="J4" s="34"/>
      <c r="K4" s="34"/>
      <c r="L4" s="34"/>
      <c r="M4" s="34"/>
      <c r="N4" s="34">
        <v>1.0</v>
      </c>
      <c r="O4" s="34">
        <v>8.0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>
        <v>1.0</v>
      </c>
      <c r="AA4" s="34">
        <f t="shared" si="1"/>
        <v>89</v>
      </c>
      <c r="AB4" s="34"/>
      <c r="AC4" s="34"/>
      <c r="AD4" s="34"/>
      <c r="AE4" s="34"/>
      <c r="AF4" s="34"/>
      <c r="AG4" s="34"/>
    </row>
    <row r="5" ht="14.25" customHeight="1">
      <c r="A5" s="39">
        <v>2014.0</v>
      </c>
      <c r="B5" s="34">
        <v>1.0</v>
      </c>
      <c r="C5" s="34"/>
      <c r="D5" s="34"/>
      <c r="E5" s="34">
        <v>254.0</v>
      </c>
      <c r="F5" s="34"/>
      <c r="G5" s="34"/>
      <c r="H5" s="34">
        <v>5.0</v>
      </c>
      <c r="I5" s="34"/>
      <c r="J5" s="34"/>
      <c r="K5" s="34"/>
      <c r="L5" s="34"/>
      <c r="M5" s="34"/>
      <c r="N5" s="34"/>
      <c r="O5" s="34">
        <v>24.0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>
        <f t="shared" si="1"/>
        <v>284</v>
      </c>
      <c r="AB5" s="34"/>
      <c r="AC5" s="34"/>
      <c r="AD5" s="34"/>
      <c r="AE5" s="34"/>
      <c r="AF5" s="34"/>
      <c r="AG5" s="34"/>
    </row>
    <row r="6" ht="14.25" customHeight="1">
      <c r="A6" s="39">
        <v>2015.0</v>
      </c>
      <c r="B6" s="34">
        <v>240.0</v>
      </c>
      <c r="C6" s="34"/>
      <c r="D6" s="34">
        <v>9.0</v>
      </c>
      <c r="E6" s="34">
        <v>458.0</v>
      </c>
      <c r="F6" s="34"/>
      <c r="G6" s="34"/>
      <c r="H6" s="34"/>
      <c r="I6" s="34"/>
      <c r="J6" s="34"/>
      <c r="K6" s="34"/>
      <c r="L6" s="34"/>
      <c r="M6" s="34"/>
      <c r="N6" s="34"/>
      <c r="O6" s="34">
        <v>40.0</v>
      </c>
      <c r="P6" s="34"/>
      <c r="Q6" s="34"/>
      <c r="R6" s="34"/>
      <c r="S6" s="34"/>
      <c r="T6" s="34"/>
      <c r="U6" s="34"/>
      <c r="V6" s="34"/>
      <c r="W6" s="34"/>
      <c r="X6" s="34">
        <v>1.0</v>
      </c>
      <c r="Y6" s="34"/>
      <c r="Z6" s="34">
        <v>1.0</v>
      </c>
      <c r="AA6" s="34">
        <f t="shared" si="1"/>
        <v>749</v>
      </c>
      <c r="AB6" s="34"/>
      <c r="AC6" s="34"/>
      <c r="AD6" s="34"/>
      <c r="AE6" s="34"/>
      <c r="AF6" s="34"/>
      <c r="AG6" s="34"/>
    </row>
    <row r="7" ht="14.25" customHeight="1">
      <c r="A7" s="39">
        <v>2016.0</v>
      </c>
      <c r="B7" s="34">
        <v>649.0</v>
      </c>
      <c r="C7" s="34">
        <v>71.0</v>
      </c>
      <c r="D7" s="34">
        <v>9.0</v>
      </c>
      <c r="E7" s="34">
        <v>446.0</v>
      </c>
      <c r="F7" s="34"/>
      <c r="G7" s="34">
        <v>1.0</v>
      </c>
      <c r="H7" s="34">
        <v>76.0</v>
      </c>
      <c r="I7" s="34"/>
      <c r="J7" s="34"/>
      <c r="K7" s="34">
        <v>10.0</v>
      </c>
      <c r="L7" s="34">
        <v>1.0</v>
      </c>
      <c r="M7" s="34"/>
      <c r="N7" s="34"/>
      <c r="O7" s="34">
        <v>34.0</v>
      </c>
      <c r="P7" s="34"/>
      <c r="Q7" s="34">
        <v>240.0</v>
      </c>
      <c r="R7" s="34"/>
      <c r="S7" s="34"/>
      <c r="T7" s="34"/>
      <c r="U7" s="34"/>
      <c r="V7" s="34"/>
      <c r="W7" s="34">
        <v>12.0</v>
      </c>
      <c r="X7" s="34"/>
      <c r="Y7" s="34">
        <v>1.0</v>
      </c>
      <c r="Z7" s="34"/>
      <c r="AA7" s="34">
        <f t="shared" si="1"/>
        <v>1550</v>
      </c>
      <c r="AB7" s="34"/>
      <c r="AC7" s="34"/>
      <c r="AD7" s="34"/>
      <c r="AE7" s="34"/>
      <c r="AF7" s="34"/>
      <c r="AG7" s="34"/>
    </row>
    <row r="8" ht="14.25" customHeight="1">
      <c r="A8" s="39">
        <v>2017.0</v>
      </c>
      <c r="B8" s="34">
        <v>22.0</v>
      </c>
      <c r="C8" s="34">
        <v>36.0</v>
      </c>
      <c r="D8" s="34"/>
      <c r="E8" s="34">
        <v>493.0</v>
      </c>
      <c r="F8" s="34"/>
      <c r="G8" s="34">
        <v>32.0</v>
      </c>
      <c r="H8" s="34">
        <v>207.0</v>
      </c>
      <c r="I8" s="34"/>
      <c r="J8" s="34"/>
      <c r="K8" s="34">
        <v>1.0</v>
      </c>
      <c r="L8" s="34">
        <v>2.0</v>
      </c>
      <c r="M8" s="34"/>
      <c r="N8" s="34"/>
      <c r="O8" s="34">
        <v>32.0</v>
      </c>
      <c r="P8" s="34"/>
      <c r="Q8" s="34">
        <v>149.0</v>
      </c>
      <c r="R8" s="34"/>
      <c r="S8" s="34"/>
      <c r="T8" s="34">
        <v>1.0</v>
      </c>
      <c r="U8" s="34"/>
      <c r="V8" s="34">
        <v>3.0</v>
      </c>
      <c r="W8" s="34">
        <v>3.0</v>
      </c>
      <c r="X8" s="34"/>
      <c r="Y8" s="34"/>
      <c r="Z8" s="34"/>
      <c r="AA8" s="34">
        <f t="shared" si="1"/>
        <v>981</v>
      </c>
      <c r="AB8" s="34"/>
      <c r="AC8" s="34"/>
      <c r="AD8" s="34"/>
      <c r="AE8" s="34"/>
      <c r="AF8" s="34"/>
      <c r="AG8" s="34"/>
    </row>
    <row r="9" ht="14.25" customHeight="1">
      <c r="A9" s="39">
        <v>2018.0</v>
      </c>
      <c r="B9" s="275">
        <f>'Resumo mensal por CIA'!B66</f>
        <v>6</v>
      </c>
      <c r="C9" s="275">
        <f>'Resumo mensal por CIA'!E66</f>
        <v>196</v>
      </c>
      <c r="D9" s="34"/>
      <c r="E9" s="275">
        <f>'Resumo mensal por CIA'!C66</f>
        <v>901</v>
      </c>
      <c r="F9" s="34"/>
      <c r="G9" s="275">
        <f>'Resumo mensal por CIA'!H66</f>
        <v>31</v>
      </c>
      <c r="H9" s="275">
        <f>'Resumo mensal por CIA'!F66</f>
        <v>9</v>
      </c>
      <c r="I9" s="34"/>
      <c r="J9" s="34"/>
      <c r="K9" s="34"/>
      <c r="L9" s="34"/>
      <c r="M9" s="34"/>
      <c r="N9" s="34"/>
      <c r="O9" s="275">
        <f>'Resumo mensal por CIA'!D66</f>
        <v>8</v>
      </c>
      <c r="P9" s="34"/>
      <c r="Q9" s="275">
        <f>'Resumo mensal por CIA'!G66</f>
        <v>27</v>
      </c>
      <c r="R9" s="34"/>
      <c r="S9" s="34"/>
      <c r="T9" s="34"/>
      <c r="U9" s="34">
        <v>1.0</v>
      </c>
      <c r="V9" s="34"/>
      <c r="W9" s="34"/>
      <c r="X9" s="34"/>
      <c r="Y9" s="34"/>
      <c r="Z9" s="34"/>
      <c r="AA9" s="275">
        <f t="shared" si="1"/>
        <v>1179</v>
      </c>
      <c r="AB9" s="34"/>
      <c r="AC9" s="34"/>
      <c r="AD9" s="34"/>
      <c r="AE9" s="34"/>
      <c r="AF9" s="34"/>
      <c r="AG9" s="34"/>
    </row>
    <row r="10" ht="14.25" customHeight="1">
      <c r="A10" s="39">
        <v>2019.0</v>
      </c>
      <c r="B10" s="275">
        <f>'Resumo mensal por CIA'!B67</f>
        <v>1184</v>
      </c>
      <c r="C10" s="34" t="str">
        <f>'Resumo mensal por CIA'!E67</f>
        <v/>
      </c>
      <c r="D10" s="34"/>
      <c r="E10" s="275">
        <f>'Resumo mensal por CIA'!B83</f>
        <v>685</v>
      </c>
      <c r="F10" s="34"/>
      <c r="G10" s="34" t="str">
        <f>'Resumo mensal por CIA'!H67</f>
        <v/>
      </c>
      <c r="H10" s="34" t="str">
        <f>'Resumo mensal por CIA'!F67</f>
        <v/>
      </c>
      <c r="I10" s="34"/>
      <c r="J10" s="34"/>
      <c r="K10" s="34"/>
      <c r="L10" s="34"/>
      <c r="M10" s="34"/>
      <c r="N10" s="34"/>
      <c r="O10" s="34" t="str">
        <f>'Resumo mensal por CIA'!D67</f>
        <v/>
      </c>
      <c r="P10" s="34"/>
      <c r="Q10" s="34" t="str">
        <f>'Resumo mensal por CIA'!G67</f>
        <v/>
      </c>
      <c r="R10" s="34"/>
      <c r="S10" s="34"/>
      <c r="T10" s="34"/>
      <c r="U10" s="34">
        <v>2.0</v>
      </c>
      <c r="V10" s="34"/>
      <c r="W10" s="34"/>
      <c r="X10" s="34"/>
      <c r="Y10" s="34"/>
      <c r="Z10" s="34"/>
      <c r="AA10" s="275">
        <f t="shared" si="1"/>
        <v>1871</v>
      </c>
      <c r="AB10" s="34"/>
      <c r="AC10" s="34"/>
      <c r="AD10" s="34"/>
      <c r="AE10" s="34"/>
      <c r="AF10" s="34"/>
      <c r="AG10" s="34"/>
    </row>
    <row r="11" ht="14.25" customHeight="1">
      <c r="A11" s="39">
        <v>2020.0</v>
      </c>
      <c r="B11" s="34"/>
      <c r="C11" s="275">
        <f>'Resumo mensal por CIA'!P83</f>
        <v>12</v>
      </c>
      <c r="D11" s="34"/>
      <c r="E11" s="275">
        <f>'Resumo mensal por CIA'!O83</f>
        <v>569</v>
      </c>
      <c r="F11" s="34"/>
      <c r="G11" s="275">
        <f>'Resumo mensal por CIA'!Q83</f>
        <v>2</v>
      </c>
      <c r="H11" s="275">
        <f>'Resumo mensal por CIA'!AC83</f>
        <v>44</v>
      </c>
      <c r="I11" s="275">
        <f>'Resumo mensal por CIA'!R83</f>
        <v>1</v>
      </c>
      <c r="J11" s="275">
        <f>'Resumo mensal por CIA'!AE83</f>
        <v>11</v>
      </c>
      <c r="K11" s="275">
        <f>'Resumo mensal por CIA'!Z83</f>
        <v>1</v>
      </c>
      <c r="L11" s="275">
        <f>'Resumo mensal por CIA'!T83</f>
        <v>1</v>
      </c>
      <c r="M11" s="275">
        <f>'Resumo mensal por CIA'!AD83</f>
        <v>1</v>
      </c>
      <c r="N11" s="34"/>
      <c r="O11" s="34"/>
      <c r="P11" s="275">
        <f>'Resumo mensal por CIA'!Y83</f>
        <v>80</v>
      </c>
      <c r="Q11" s="275">
        <f>'Resumo mensal por CIA'!S83</f>
        <v>1</v>
      </c>
      <c r="R11" s="275">
        <f>'Resumo mensal por CIA'!AB83</f>
        <v>29</v>
      </c>
      <c r="S11" s="34"/>
      <c r="T11" s="34"/>
      <c r="U11" s="34"/>
      <c r="V11" s="34"/>
      <c r="W11" s="34"/>
      <c r="X11" s="34"/>
      <c r="Y11" s="34"/>
      <c r="Z11" s="34"/>
      <c r="AA11" s="34">
        <f t="shared" si="1"/>
        <v>752</v>
      </c>
      <c r="AB11" s="34"/>
      <c r="AC11" s="34"/>
      <c r="AD11" s="34"/>
      <c r="AE11" s="34"/>
      <c r="AF11" s="34"/>
      <c r="AG11" s="34"/>
    </row>
    <row r="12" ht="14.25" customHeight="1">
      <c r="A12" s="39">
        <v>2021.0</v>
      </c>
      <c r="B12" s="275" t="str">
        <f>'Resumo mensal por CIA'!G100</f>
        <v>#REF!</v>
      </c>
      <c r="C12" s="275" t="str">
        <f>'Resumo mensal por CIA'!E100</f>
        <v>#REF!</v>
      </c>
      <c r="D12" s="34"/>
      <c r="E12" s="275" t="str">
        <f>'Resumo mensal por CIA'!B100+'Resumo mensal por CIA'!C100+'Resumo mensal por CIA'!D100</f>
        <v>#REF!</v>
      </c>
      <c r="F12" s="275" t="str">
        <f>'Resumo mensal por CIA'!K100</f>
        <v>#REF!</v>
      </c>
      <c r="G12" s="275" t="str">
        <f>'Resumo mensal por CIA'!F100</f>
        <v>#REF!</v>
      </c>
      <c r="H12" s="275" t="str">
        <f>'Resumo mensal por CIA'!N100+'Resumo mensal por CIA'!O100</f>
        <v>#REF!</v>
      </c>
      <c r="I12" s="275" t="str">
        <f>'Resumo mensal por CIA'!G100</f>
        <v>#REF!</v>
      </c>
      <c r="J12" s="275" t="str">
        <f>'Resumo mensal por CIA'!Q100+'Resumo mensal por CIA'!R100</f>
        <v>#REF!</v>
      </c>
      <c r="K12" s="275" t="str">
        <f>'Resumo mensal por CIA'!S100</f>
        <v>#REF!</v>
      </c>
      <c r="L12" s="275" t="str">
        <f>'Resumo mensal por CIA'!I100</f>
        <v>#REF!</v>
      </c>
      <c r="M12" s="275" t="str">
        <f>'Resumo mensal por CIA'!P100</f>
        <v>#REF!</v>
      </c>
      <c r="N12" s="34"/>
      <c r="O12" s="34"/>
      <c r="P12" s="275" t="str">
        <f>'Resumo mensal por CIA'!J100</f>
        <v>#REF!</v>
      </c>
      <c r="Q12" s="275" t="str">
        <f>'Resumo mensal por CIA'!H100</f>
        <v>#REF!</v>
      </c>
      <c r="R12" s="275" t="str">
        <f>'Resumo mensal por CIA'!M100</f>
        <v>#REF!</v>
      </c>
      <c r="S12" s="34"/>
      <c r="T12" s="34"/>
      <c r="U12" s="34"/>
      <c r="V12" s="34"/>
      <c r="W12" s="34"/>
      <c r="X12" s="34"/>
      <c r="Y12" s="34"/>
      <c r="Z12" s="275" t="str">
        <f>'Resumo mensal por CIA'!L100</f>
        <v>#REF!</v>
      </c>
      <c r="AA12" s="34" t="str">
        <f t="shared" si="1"/>
        <v>#REF!</v>
      </c>
      <c r="AB12" s="34"/>
      <c r="AC12" s="34"/>
      <c r="AD12" s="34"/>
      <c r="AE12" s="34"/>
      <c r="AF12" s="34"/>
      <c r="AG12" s="34"/>
    </row>
    <row r="13" ht="14.25" customHeight="1">
      <c r="A13" s="39">
        <v>2022.0</v>
      </c>
      <c r="B13" s="275">
        <v>0.0</v>
      </c>
      <c r="C13" s="275">
        <f>'Resumo mensal por CIA'!E118</f>
        <v>0</v>
      </c>
      <c r="D13" s="34">
        <v>0.0</v>
      </c>
      <c r="E13" s="275">
        <f>'Resumo mensal por CIA'!B118+'Resumo mensal por CIA'!C118+'Resumo mensal por CIA'!D118</f>
        <v>1183</v>
      </c>
      <c r="F13" s="275">
        <f>'Resumo mensal por CIA'!K118</f>
        <v>0</v>
      </c>
      <c r="G13" s="275">
        <f>'Resumo mensal por CIA'!F118</f>
        <v>22</v>
      </c>
      <c r="H13" s="275">
        <f>'Resumo mensal por CIA'!N118</f>
        <v>4</v>
      </c>
      <c r="I13" s="275">
        <f>'Resumo mensal por CIA'!G118</f>
        <v>0</v>
      </c>
      <c r="J13" s="275">
        <f>'Resumo mensal por CIA'!Q118+'Resumo mensal por CIA'!R118</f>
        <v>50</v>
      </c>
      <c r="K13" s="275">
        <f>'Resumo mensal por CIA'!S118</f>
        <v>33</v>
      </c>
      <c r="L13" s="275">
        <f>'Resumo mensal por CIA'!I118</f>
        <v>3</v>
      </c>
      <c r="M13" s="275">
        <f>'Resumo mensal por CIA'!P118</f>
        <v>2</v>
      </c>
      <c r="N13" s="34">
        <v>0.0</v>
      </c>
      <c r="O13" s="34">
        <v>0.0</v>
      </c>
      <c r="P13" s="275">
        <f>'Resumo mensal por CIA'!J118</f>
        <v>81</v>
      </c>
      <c r="Q13" s="275"/>
      <c r="R13" s="275">
        <f>'Resumo mensal por CIA'!M118</f>
        <v>31</v>
      </c>
      <c r="S13" s="34">
        <v>0.0</v>
      </c>
      <c r="T13" s="34">
        <v>0.0</v>
      </c>
      <c r="U13" s="34">
        <v>0.0</v>
      </c>
      <c r="V13" s="34">
        <v>0.0</v>
      </c>
      <c r="W13" s="34">
        <v>0.0</v>
      </c>
      <c r="X13" s="34">
        <v>0.0</v>
      </c>
      <c r="Y13" s="34">
        <v>0.0</v>
      </c>
      <c r="Z13" s="275">
        <f>'Resumo mensal por CIA'!L118</f>
        <v>4</v>
      </c>
      <c r="AA13" s="34"/>
      <c r="AB13" s="34"/>
      <c r="AC13" s="34"/>
      <c r="AD13" s="34"/>
      <c r="AE13" s="34"/>
      <c r="AF13" s="34"/>
      <c r="AG13" s="34"/>
    </row>
    <row r="14" ht="14.25" customHeight="1">
      <c r="A14" s="39">
        <v>2023.0</v>
      </c>
      <c r="B14" s="275"/>
      <c r="C14" s="275"/>
      <c r="D14" s="34"/>
      <c r="E14" s="275">
        <f>'Resumo mensal por CIA'!B136+'Resumo mensal por CIA'!C136</f>
        <v>363</v>
      </c>
      <c r="F14" s="275"/>
      <c r="G14" s="275"/>
      <c r="H14" s="275"/>
      <c r="I14" s="275"/>
      <c r="J14" s="275"/>
      <c r="K14" s="275"/>
      <c r="L14" s="275"/>
      <c r="M14" s="275"/>
      <c r="N14" s="34"/>
      <c r="O14" s="34"/>
      <c r="P14" s="275"/>
      <c r="Q14" s="275"/>
      <c r="R14" s="275"/>
      <c r="S14" s="34"/>
      <c r="T14" s="34"/>
      <c r="U14" s="34"/>
      <c r="V14" s="34"/>
      <c r="W14" s="34"/>
      <c r="X14" s="34"/>
      <c r="Y14" s="34"/>
      <c r="Z14" s="275"/>
      <c r="AA14" s="34"/>
      <c r="AB14" s="34"/>
      <c r="AC14" s="34"/>
      <c r="AD14" s="34"/>
      <c r="AE14" s="34"/>
      <c r="AF14" s="34"/>
      <c r="AG14" s="34"/>
    </row>
    <row r="15" ht="14.25" customHeight="1">
      <c r="A15" s="32" t="s">
        <v>199</v>
      </c>
      <c r="B15" s="32" t="str">
        <f t="shared" ref="B15:D15" si="2">SUM(B3:B12)</f>
        <v>#REF!</v>
      </c>
      <c r="C15" s="32" t="str">
        <f t="shared" si="2"/>
        <v>#REF!</v>
      </c>
      <c r="D15" s="32">
        <f t="shared" si="2"/>
        <v>18</v>
      </c>
      <c r="E15" s="32" t="str">
        <f>SUM(E3:E14)</f>
        <v>#REF!</v>
      </c>
      <c r="F15" s="32" t="str">
        <f t="shared" ref="F15:AA15" si="3">SUM(F3:F12)</f>
        <v>#REF!</v>
      </c>
      <c r="G15" s="32" t="str">
        <f t="shared" si="3"/>
        <v>#REF!</v>
      </c>
      <c r="H15" s="32" t="str">
        <f t="shared" si="3"/>
        <v>#REF!</v>
      </c>
      <c r="I15" s="32" t="str">
        <f t="shared" si="3"/>
        <v>#REF!</v>
      </c>
      <c r="J15" s="32" t="str">
        <f t="shared" si="3"/>
        <v>#REF!</v>
      </c>
      <c r="K15" s="32" t="str">
        <f t="shared" si="3"/>
        <v>#REF!</v>
      </c>
      <c r="L15" s="32" t="str">
        <f t="shared" si="3"/>
        <v>#REF!</v>
      </c>
      <c r="M15" s="32" t="str">
        <f t="shared" si="3"/>
        <v>#REF!</v>
      </c>
      <c r="N15" s="32">
        <f t="shared" si="3"/>
        <v>1</v>
      </c>
      <c r="O15" s="32">
        <f t="shared" si="3"/>
        <v>146</v>
      </c>
      <c r="P15" s="32" t="str">
        <f t="shared" si="3"/>
        <v>#REF!</v>
      </c>
      <c r="Q15" s="32" t="str">
        <f t="shared" si="3"/>
        <v>#REF!</v>
      </c>
      <c r="R15" s="32" t="str">
        <f t="shared" si="3"/>
        <v>#REF!</v>
      </c>
      <c r="S15" s="32">
        <f t="shared" si="3"/>
        <v>0</v>
      </c>
      <c r="T15" s="32">
        <f t="shared" si="3"/>
        <v>1</v>
      </c>
      <c r="U15" s="32">
        <f t="shared" si="3"/>
        <v>3</v>
      </c>
      <c r="V15" s="32">
        <f t="shared" si="3"/>
        <v>3</v>
      </c>
      <c r="W15" s="32">
        <f t="shared" si="3"/>
        <v>15</v>
      </c>
      <c r="X15" s="32">
        <f t="shared" si="3"/>
        <v>1</v>
      </c>
      <c r="Y15" s="32">
        <f t="shared" si="3"/>
        <v>1</v>
      </c>
      <c r="Z15" s="32" t="str">
        <f t="shared" si="3"/>
        <v>#REF!</v>
      </c>
      <c r="AA15" s="32" t="str">
        <f t="shared" si="3"/>
        <v>#REF!</v>
      </c>
      <c r="AB15" s="34"/>
      <c r="AC15" s="34"/>
      <c r="AD15" s="34"/>
      <c r="AE15" s="34"/>
      <c r="AF15" s="34"/>
      <c r="AG15" s="34"/>
    </row>
    <row r="16" ht="14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 ht="14.25" customHeight="1">
      <c r="A17" s="332" t="s">
        <v>104</v>
      </c>
      <c r="B17" s="332" t="s">
        <v>259</v>
      </c>
      <c r="C17" s="332" t="s">
        <v>2</v>
      </c>
      <c r="D17" s="332" t="s">
        <v>3</v>
      </c>
      <c r="E17" s="332" t="s">
        <v>4</v>
      </c>
      <c r="F17" s="332" t="s">
        <v>180</v>
      </c>
      <c r="G17" s="332" t="s">
        <v>5</v>
      </c>
      <c r="H17" s="332" t="s">
        <v>6</v>
      </c>
      <c r="I17" s="332" t="s">
        <v>7</v>
      </c>
      <c r="J17" s="332" t="s">
        <v>284</v>
      </c>
      <c r="K17" s="332" t="s">
        <v>8</v>
      </c>
      <c r="L17" s="332" t="s">
        <v>9</v>
      </c>
      <c r="M17" s="332" t="s">
        <v>112</v>
      </c>
      <c r="N17" s="332" t="s">
        <v>317</v>
      </c>
      <c r="O17" s="332" t="s">
        <v>10</v>
      </c>
      <c r="P17" s="332" t="s">
        <v>179</v>
      </c>
      <c r="Q17" s="332" t="s">
        <v>11</v>
      </c>
      <c r="R17" s="332" t="s">
        <v>100</v>
      </c>
      <c r="S17" s="332" t="s">
        <v>318</v>
      </c>
      <c r="T17" s="332" t="s">
        <v>13</v>
      </c>
      <c r="U17" s="332" t="s">
        <v>74</v>
      </c>
      <c r="V17" s="332" t="s">
        <v>73</v>
      </c>
      <c r="W17" s="332" t="s">
        <v>319</v>
      </c>
      <c r="X17" s="332" t="s">
        <v>278</v>
      </c>
      <c r="Y17" s="332" t="s">
        <v>320</v>
      </c>
      <c r="Z17" s="332" t="s">
        <v>98</v>
      </c>
      <c r="AA17" s="34"/>
      <c r="AB17" s="34"/>
      <c r="AC17" s="34"/>
      <c r="AD17" s="34"/>
      <c r="AE17" s="34"/>
      <c r="AF17" s="34"/>
      <c r="AG17" s="34"/>
    </row>
    <row r="18" ht="14.25" customHeight="1">
      <c r="A18" s="332" t="s">
        <v>199</v>
      </c>
      <c r="B18" s="57" t="str">
        <f t="shared" ref="B18:Z18" si="4">B15</f>
        <v>#REF!</v>
      </c>
      <c r="C18" s="57" t="str">
        <f t="shared" si="4"/>
        <v>#REF!</v>
      </c>
      <c r="D18" s="57">
        <f t="shared" si="4"/>
        <v>18</v>
      </c>
      <c r="E18" s="57" t="str">
        <f t="shared" si="4"/>
        <v>#REF!</v>
      </c>
      <c r="F18" s="57" t="str">
        <f t="shared" si="4"/>
        <v>#REF!</v>
      </c>
      <c r="G18" s="57" t="str">
        <f t="shared" si="4"/>
        <v>#REF!</v>
      </c>
      <c r="H18" s="57" t="str">
        <f t="shared" si="4"/>
        <v>#REF!</v>
      </c>
      <c r="I18" s="57" t="str">
        <f t="shared" si="4"/>
        <v>#REF!</v>
      </c>
      <c r="J18" s="57" t="str">
        <f t="shared" si="4"/>
        <v>#REF!</v>
      </c>
      <c r="K18" s="57" t="str">
        <f t="shared" si="4"/>
        <v>#REF!</v>
      </c>
      <c r="L18" s="57" t="str">
        <f t="shared" si="4"/>
        <v>#REF!</v>
      </c>
      <c r="M18" s="57" t="str">
        <f t="shared" si="4"/>
        <v>#REF!</v>
      </c>
      <c r="N18" s="57">
        <f t="shared" si="4"/>
        <v>1</v>
      </c>
      <c r="O18" s="57">
        <f t="shared" si="4"/>
        <v>146</v>
      </c>
      <c r="P18" s="57" t="str">
        <f t="shared" si="4"/>
        <v>#REF!</v>
      </c>
      <c r="Q18" s="57" t="str">
        <f t="shared" si="4"/>
        <v>#REF!</v>
      </c>
      <c r="R18" s="57" t="str">
        <f t="shared" si="4"/>
        <v>#REF!</v>
      </c>
      <c r="S18" s="57">
        <f t="shared" si="4"/>
        <v>0</v>
      </c>
      <c r="T18" s="57">
        <f t="shared" si="4"/>
        <v>1</v>
      </c>
      <c r="U18" s="57">
        <f t="shared" si="4"/>
        <v>3</v>
      </c>
      <c r="V18" s="57">
        <f t="shared" si="4"/>
        <v>3</v>
      </c>
      <c r="W18" s="57">
        <f t="shared" si="4"/>
        <v>15</v>
      </c>
      <c r="X18" s="57">
        <f t="shared" si="4"/>
        <v>1</v>
      </c>
      <c r="Y18" s="57">
        <f t="shared" si="4"/>
        <v>1</v>
      </c>
      <c r="Z18" s="57" t="str">
        <f t="shared" si="4"/>
        <v>#REF!</v>
      </c>
      <c r="AA18" s="34"/>
      <c r="AB18" s="34"/>
      <c r="AC18" s="34"/>
      <c r="AD18" s="34"/>
      <c r="AE18" s="34"/>
      <c r="AF18" s="34"/>
      <c r="AG18" s="34"/>
    </row>
    <row r="19" ht="14.2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 ht="14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ht="14.2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ht="14.2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 ht="14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</row>
    <row r="24" ht="14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</row>
    <row r="25" ht="14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  <row r="26" ht="14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  <c r="AA28" s="325"/>
      <c r="AB28" s="325"/>
      <c r="AC28" s="325"/>
      <c r="AD28" s="325"/>
      <c r="AE28" s="325"/>
      <c r="AF28" s="325"/>
      <c r="AG28" s="325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</row>
  </sheetData>
  <mergeCells count="1">
    <mergeCell ref="A1:Z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2018-04-23T18:16:54Z</dcterms:created>
  <dc:creator>User 1</dc:creator>
</cp:coreProperties>
</file>