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88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I47" i="1"/>
  <c r="I46" i="1"/>
  <c r="I45" i="1"/>
  <c r="I44" i="1"/>
  <c r="I43" i="1"/>
  <c r="I42" i="1"/>
  <c r="I41" i="1"/>
  <c r="I40" i="1"/>
  <c r="I31" i="1"/>
  <c r="I32" i="1"/>
  <c r="I33" i="1"/>
  <c r="I34" i="1"/>
  <c r="I35" i="1"/>
  <c r="I36" i="1"/>
  <c r="I37" i="1"/>
  <c r="I30" i="1"/>
  <c r="I21" i="1"/>
  <c r="I22" i="1"/>
  <c r="I23" i="1"/>
  <c r="I24" i="1"/>
  <c r="I25" i="1"/>
  <c r="I26" i="1"/>
  <c r="I27" i="1"/>
  <c r="I20" i="1"/>
  <c r="F41" i="1"/>
  <c r="L42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31" i="1"/>
  <c r="L32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21" i="1"/>
  <c r="L22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L43" i="1"/>
  <c r="L44" i="1"/>
  <c r="L33" i="1"/>
  <c r="L34" i="1"/>
  <c r="L23" i="1"/>
  <c r="L24" i="1"/>
  <c r="L12" i="1"/>
  <c r="F40" i="1"/>
  <c r="G40" i="1"/>
  <c r="F30" i="1"/>
  <c r="G30" i="1"/>
  <c r="F20" i="1"/>
  <c r="G20" i="1"/>
  <c r="L13" i="1"/>
  <c r="L14" i="1"/>
  <c r="I10" i="1"/>
  <c r="I11" i="1"/>
  <c r="I12" i="1"/>
  <c r="I13" i="1"/>
  <c r="I14" i="1"/>
  <c r="I15" i="1"/>
  <c r="I16" i="1"/>
  <c r="I17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0" i="1"/>
  <c r="G10" i="1"/>
  <c r="C11" i="1"/>
  <c r="C12" i="1"/>
  <c r="C13" i="1"/>
  <c r="C14" i="1"/>
  <c r="C15" i="1"/>
  <c r="C16" i="1"/>
  <c r="C17" i="1"/>
  <c r="C20" i="1"/>
  <c r="C21" i="1"/>
  <c r="C22" i="1"/>
  <c r="C23" i="1"/>
  <c r="C24" i="1"/>
  <c r="C25" i="1"/>
  <c r="C26" i="1"/>
  <c r="C27" i="1"/>
  <c r="C30" i="1"/>
  <c r="C31" i="1"/>
  <c r="C32" i="1"/>
  <c r="C33" i="1"/>
  <c r="C34" i="1"/>
  <c r="C35" i="1"/>
  <c r="C36" i="1"/>
  <c r="C37" i="1"/>
  <c r="C40" i="1"/>
  <c r="C41" i="1"/>
  <c r="C42" i="1"/>
  <c r="C43" i="1"/>
  <c r="C44" i="1"/>
  <c r="C45" i="1"/>
  <c r="C46" i="1"/>
  <c r="C47" i="1"/>
  <c r="C10" i="1"/>
</calcChain>
</file>

<file path=xl/sharedStrings.xml><?xml version="1.0" encoding="utf-8"?>
<sst xmlns="http://schemas.openxmlformats.org/spreadsheetml/2006/main" count="72" uniqueCount="35">
  <si>
    <t>MW</t>
  </si>
  <si>
    <t>Widerstand</t>
  </si>
  <si>
    <t>[Ω]</t>
  </si>
  <si>
    <t>Strom</t>
  </si>
  <si>
    <t>[A]</t>
  </si>
  <si>
    <t>Spannung</t>
  </si>
  <si>
    <t>[V]</t>
  </si>
  <si>
    <t>∆p</t>
  </si>
  <si>
    <t>Q</t>
  </si>
  <si>
    <t>k_u</t>
  </si>
  <si>
    <t>[m]</t>
  </si>
  <si>
    <t>c</t>
  </si>
  <si>
    <t>ρ</t>
  </si>
  <si>
    <t>[m/s]</t>
  </si>
  <si>
    <t>[kg/m^3]</t>
  </si>
  <si>
    <t>[m^3/s]</t>
  </si>
  <si>
    <t>Leistung</t>
  </si>
  <si>
    <t>[W]</t>
  </si>
  <si>
    <t>Düse 2    blau</t>
  </si>
  <si>
    <t>Düse 3    gelb</t>
  </si>
  <si>
    <t>Düse 1    klein</t>
  </si>
  <si>
    <t>Düse 4     gross</t>
  </si>
  <si>
    <t>P_hydr</t>
  </si>
  <si>
    <t>[N/m^2]</t>
  </si>
  <si>
    <t>Drehzahl</t>
  </si>
  <si>
    <t>[min^-1]</t>
  </si>
  <si>
    <t>[-]</t>
  </si>
  <si>
    <t>Wirkungsgrad</t>
  </si>
  <si>
    <t>c*</t>
  </si>
  <si>
    <t>d_düse</t>
  </si>
  <si>
    <t>r_strahl</t>
  </si>
  <si>
    <t>c*/c</t>
  </si>
  <si>
    <t>Messtabelle Peltonturbine</t>
  </si>
  <si>
    <t>d_düse_strahl</t>
  </si>
  <si>
    <t>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</si>
</sst>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Sheet1!$I$10:$I$17</c:f>
              <c:numCache>
                <c:formatCode>0.000</c:formatCode>
                <c:ptCount val="8"/>
                <c:pt idx="0">
                  <c:v>0.116840970249818</c:v>
                </c:pt>
                <c:pt idx="1">
                  <c:v>0.164890955056696</c:v>
                </c:pt>
                <c:pt idx="2">
                  <c:v>0.206027272984886</c:v>
                </c:pt>
                <c:pt idx="3">
                  <c:v>0.240249924034389</c:v>
                </c:pt>
                <c:pt idx="4">
                  <c:v>0.26721322486127</c:v>
                </c:pt>
                <c:pt idx="5">
                  <c:v>0.292102425624545</c:v>
                </c:pt>
                <c:pt idx="6">
                  <c:v>0.315263209668148</c:v>
                </c:pt>
                <c:pt idx="7">
                  <c:v>0.336349893648144</c:v>
                </c:pt>
              </c:numCache>
            </c:numRef>
          </c:xVal>
          <c:yVal>
            <c:numRef>
              <c:f>Sheet1!$G$10:$G$17</c:f>
              <c:numCache>
                <c:formatCode>0.00</c:formatCode>
                <c:ptCount val="8"/>
                <c:pt idx="0">
                  <c:v>0.230898268398268</c:v>
                </c:pt>
                <c:pt idx="1">
                  <c:v>0.337299783549783</c:v>
                </c:pt>
                <c:pt idx="2">
                  <c:v>0.389220779220779</c:v>
                </c:pt>
                <c:pt idx="3">
                  <c:v>0.429756493506494</c:v>
                </c:pt>
                <c:pt idx="4">
                  <c:v>0.456547619047619</c:v>
                </c:pt>
                <c:pt idx="5">
                  <c:v>0.460714285714286</c:v>
                </c:pt>
                <c:pt idx="6">
                  <c:v>0.475308441558442</c:v>
                </c:pt>
                <c:pt idx="7">
                  <c:v>0.483311688311688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807496"/>
        <c:axId val="2106800632"/>
      </c:scatterChart>
      <c:valAx>
        <c:axId val="210680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k_u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106800632"/>
        <c:crosses val="autoZero"/>
        <c:crossBetween val="midCat"/>
      </c:valAx>
      <c:valAx>
        <c:axId val="2106800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Wirkungsgrad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06807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Sheet1!$I$10:$I$17</c:f>
              <c:numCache>
                <c:formatCode>0.000</c:formatCode>
                <c:ptCount val="8"/>
                <c:pt idx="0">
                  <c:v>0.116840970249818</c:v>
                </c:pt>
                <c:pt idx="1">
                  <c:v>0.164890955056696</c:v>
                </c:pt>
                <c:pt idx="2">
                  <c:v>0.206027272984886</c:v>
                </c:pt>
                <c:pt idx="3">
                  <c:v>0.240249924034389</c:v>
                </c:pt>
                <c:pt idx="4">
                  <c:v>0.26721322486127</c:v>
                </c:pt>
                <c:pt idx="5">
                  <c:v>0.292102425624545</c:v>
                </c:pt>
                <c:pt idx="6">
                  <c:v>0.315263209668148</c:v>
                </c:pt>
                <c:pt idx="7">
                  <c:v>0.336349893648144</c:v>
                </c:pt>
              </c:numCache>
            </c:numRef>
          </c:xVal>
          <c:yVal>
            <c:numRef>
              <c:f>Sheet1!$F$10:$F$17</c:f>
              <c:numCache>
                <c:formatCode>0.00</c:formatCode>
                <c:ptCount val="8"/>
                <c:pt idx="0">
                  <c:v>42.67</c:v>
                </c:pt>
                <c:pt idx="1">
                  <c:v>62.333</c:v>
                </c:pt>
                <c:pt idx="2">
                  <c:v>71.928</c:v>
                </c:pt>
                <c:pt idx="3">
                  <c:v>79.419</c:v>
                </c:pt>
                <c:pt idx="4">
                  <c:v>84.37</c:v>
                </c:pt>
                <c:pt idx="5">
                  <c:v>85.14</c:v>
                </c:pt>
                <c:pt idx="6">
                  <c:v>87.83699999999998</c:v>
                </c:pt>
                <c:pt idx="7">
                  <c:v>89.316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740056"/>
        <c:axId val="2106734584"/>
      </c:scatterChart>
      <c:valAx>
        <c:axId val="210674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k_u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106734584"/>
        <c:crosses val="autoZero"/>
        <c:crossBetween val="midCat"/>
      </c:valAx>
      <c:valAx>
        <c:axId val="2106734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Leistung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06740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Sheet1!$I$20:$I$27</c:f>
              <c:numCache>
                <c:formatCode>0.000</c:formatCode>
                <c:ptCount val="8"/>
                <c:pt idx="0">
                  <c:v>0.272052791676351</c:v>
                </c:pt>
                <c:pt idx="1">
                  <c:v>0.353288377500929</c:v>
                </c:pt>
                <c:pt idx="2">
                  <c:v>0.408943395874363</c:v>
                </c:pt>
                <c:pt idx="3">
                  <c:v>0.442820363579931</c:v>
                </c:pt>
                <c:pt idx="4">
                  <c:v>0.469783664406812</c:v>
                </c:pt>
                <c:pt idx="5">
                  <c:v>0.492253081762547</c:v>
                </c:pt>
                <c:pt idx="6">
                  <c:v>0.510574298991068</c:v>
                </c:pt>
                <c:pt idx="7">
                  <c:v>0.52889551621959</c:v>
                </c:pt>
              </c:numCache>
            </c:numRef>
          </c:xVal>
          <c:yVal>
            <c:numRef>
              <c:f>Sheet1!$G$20:$G$27</c:f>
              <c:numCache>
                <c:formatCode>0.00</c:formatCode>
                <c:ptCount val="8"/>
                <c:pt idx="0">
                  <c:v>0.398744588744589</c:v>
                </c:pt>
                <c:pt idx="1">
                  <c:v>0.513764172335601</c:v>
                </c:pt>
                <c:pt idx="2">
                  <c:v>0.540074211502783</c:v>
                </c:pt>
                <c:pt idx="3">
                  <c:v>0.529529993815708</c:v>
                </c:pt>
                <c:pt idx="4">
                  <c:v>0.507977736549165</c:v>
                </c:pt>
                <c:pt idx="5">
                  <c:v>0.486497629354772</c:v>
                </c:pt>
                <c:pt idx="6">
                  <c:v>0.463347763347763</c:v>
                </c:pt>
                <c:pt idx="7">
                  <c:v>0.446753246753247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708792"/>
        <c:axId val="2106703384"/>
      </c:scatterChart>
      <c:valAx>
        <c:axId val="210670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k_u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106703384"/>
        <c:crosses val="autoZero"/>
        <c:crossBetween val="midCat"/>
      </c:valAx>
      <c:valAx>
        <c:axId val="2106703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Wirkungsgrad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06708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Sheet1!$I$20:$I$27</c:f>
              <c:numCache>
                <c:formatCode>0.000</c:formatCode>
                <c:ptCount val="8"/>
                <c:pt idx="0">
                  <c:v>0.272052791676351</c:v>
                </c:pt>
                <c:pt idx="1">
                  <c:v>0.353288377500929</c:v>
                </c:pt>
                <c:pt idx="2">
                  <c:v>0.408943395874363</c:v>
                </c:pt>
                <c:pt idx="3">
                  <c:v>0.442820363579931</c:v>
                </c:pt>
                <c:pt idx="4">
                  <c:v>0.469783664406812</c:v>
                </c:pt>
                <c:pt idx="5">
                  <c:v>0.492253081762547</c:v>
                </c:pt>
                <c:pt idx="6">
                  <c:v>0.510574298991068</c:v>
                </c:pt>
                <c:pt idx="7">
                  <c:v>0.52889551621959</c:v>
                </c:pt>
              </c:numCache>
            </c:numRef>
          </c:xVal>
          <c:yVal>
            <c:numRef>
              <c:f>Sheet1!$F$20:$F$27</c:f>
              <c:numCache>
                <c:formatCode>0.00</c:formatCode>
                <c:ptCount val="8"/>
                <c:pt idx="0">
                  <c:v>193.431</c:v>
                </c:pt>
                <c:pt idx="1">
                  <c:v>249.227</c:v>
                </c:pt>
                <c:pt idx="2">
                  <c:v>261.99</c:v>
                </c:pt>
                <c:pt idx="3">
                  <c:v>256.875</c:v>
                </c:pt>
                <c:pt idx="4">
                  <c:v>246.42</c:v>
                </c:pt>
                <c:pt idx="5">
                  <c:v>236.0</c:v>
                </c:pt>
                <c:pt idx="6">
                  <c:v>224.77</c:v>
                </c:pt>
                <c:pt idx="7">
                  <c:v>216.72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77576"/>
        <c:axId val="2106672168"/>
      </c:scatterChart>
      <c:valAx>
        <c:axId val="210667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k_u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106672168"/>
        <c:crosses val="autoZero"/>
        <c:crossBetween val="midCat"/>
      </c:valAx>
      <c:valAx>
        <c:axId val="2106672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Leistung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06677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Sheet1!$I$30:$I$37</c:f>
              <c:numCache>
                <c:formatCode>0.000</c:formatCode>
                <c:ptCount val="8"/>
                <c:pt idx="0">
                  <c:v>0.290374008904873</c:v>
                </c:pt>
                <c:pt idx="1">
                  <c:v>0.37160959472945</c:v>
                </c:pt>
                <c:pt idx="2">
                  <c:v>0.419659579536328</c:v>
                </c:pt>
                <c:pt idx="3">
                  <c:v>0.453536547241897</c:v>
                </c:pt>
                <c:pt idx="4">
                  <c:v>0.478771431349106</c:v>
                </c:pt>
                <c:pt idx="5">
                  <c:v>0.50124084870484</c:v>
                </c:pt>
                <c:pt idx="6">
                  <c:v>0.518525015901559</c:v>
                </c:pt>
                <c:pt idx="7">
                  <c:v>0.537537599817949</c:v>
                </c:pt>
              </c:numCache>
            </c:numRef>
          </c:xVal>
          <c:yVal>
            <c:numRef>
              <c:f>Sheet1!$G$30:$G$37</c:f>
              <c:numCache>
                <c:formatCode>0.00</c:formatCode>
                <c:ptCount val="8"/>
                <c:pt idx="0">
                  <c:v>0.432911392405063</c:v>
                </c:pt>
                <c:pt idx="1">
                  <c:v>0.518411967779056</c:v>
                </c:pt>
                <c:pt idx="2">
                  <c:v>0.532853855005754</c:v>
                </c:pt>
                <c:pt idx="3">
                  <c:v>0.515535097813579</c:v>
                </c:pt>
                <c:pt idx="4">
                  <c:v>0.489796701189106</c:v>
                </c:pt>
                <c:pt idx="5">
                  <c:v>0.469505178365938</c:v>
                </c:pt>
                <c:pt idx="6">
                  <c:v>0.447698504027618</c:v>
                </c:pt>
                <c:pt idx="7">
                  <c:v>0.427119294207902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46440"/>
        <c:axId val="2106641032"/>
      </c:scatterChart>
      <c:valAx>
        <c:axId val="210664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k_u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106641032"/>
        <c:crosses val="autoZero"/>
        <c:crossBetween val="midCat"/>
      </c:valAx>
      <c:valAx>
        <c:axId val="2106641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Wirkungsgrad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06646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Sheet1!$I$40:$I$47</c:f>
              <c:numCache>
                <c:formatCode>0.000</c:formatCode>
                <c:ptCount val="8"/>
                <c:pt idx="0">
                  <c:v>0.274818258427826</c:v>
                </c:pt>
                <c:pt idx="1">
                  <c:v>0.35259701081306</c:v>
                </c:pt>
                <c:pt idx="2">
                  <c:v>0.40790634584256</c:v>
                </c:pt>
                <c:pt idx="3">
                  <c:v>0.442474680235997</c:v>
                </c:pt>
                <c:pt idx="4">
                  <c:v>0.470129347750747</c:v>
                </c:pt>
                <c:pt idx="5">
                  <c:v>0.490870348386809</c:v>
                </c:pt>
                <c:pt idx="6">
                  <c:v>0.511611349022871</c:v>
                </c:pt>
                <c:pt idx="7">
                  <c:v>0.527167099499918</c:v>
                </c:pt>
              </c:numCache>
            </c:numRef>
          </c:xVal>
          <c:yVal>
            <c:numRef>
              <c:f>Sheet1!$G$40:$G$47</c:f>
              <c:numCache>
                <c:formatCode>0.00</c:formatCode>
                <c:ptCount val="8"/>
                <c:pt idx="0">
                  <c:v>0.423059360730594</c:v>
                </c:pt>
                <c:pt idx="1">
                  <c:v>0.523702781237028</c:v>
                </c:pt>
                <c:pt idx="2">
                  <c:v>0.546118721461187</c:v>
                </c:pt>
                <c:pt idx="3">
                  <c:v>0.534454130344541</c:v>
                </c:pt>
                <c:pt idx="4">
                  <c:v>0.51145703611457</c:v>
                </c:pt>
                <c:pt idx="5">
                  <c:v>0.489829804898298</c:v>
                </c:pt>
                <c:pt idx="6">
                  <c:v>0.47164798671648</c:v>
                </c:pt>
                <c:pt idx="7">
                  <c:v>0.449813200498132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78648"/>
        <c:axId val="2108385320"/>
      </c:scatterChart>
      <c:valAx>
        <c:axId val="210837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k_u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108385320"/>
        <c:crosses val="autoZero"/>
        <c:crossBetween val="midCat"/>
      </c:valAx>
      <c:valAx>
        <c:axId val="2108385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Wirkungsgrad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08378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Sheet1!$I$30:$I$37</c:f>
              <c:numCache>
                <c:formatCode>0.000</c:formatCode>
                <c:ptCount val="8"/>
                <c:pt idx="0">
                  <c:v>0.290374008904873</c:v>
                </c:pt>
                <c:pt idx="1">
                  <c:v>0.37160959472945</c:v>
                </c:pt>
                <c:pt idx="2">
                  <c:v>0.419659579536328</c:v>
                </c:pt>
                <c:pt idx="3">
                  <c:v>0.453536547241897</c:v>
                </c:pt>
                <c:pt idx="4">
                  <c:v>0.478771431349106</c:v>
                </c:pt>
                <c:pt idx="5">
                  <c:v>0.50124084870484</c:v>
                </c:pt>
                <c:pt idx="6">
                  <c:v>0.518525015901559</c:v>
                </c:pt>
                <c:pt idx="7">
                  <c:v>0.537537599817949</c:v>
                </c:pt>
              </c:numCache>
            </c:numRef>
          </c:xVal>
          <c:yVal>
            <c:numRef>
              <c:f>Sheet1!$F$30:$F$37</c:f>
              <c:numCache>
                <c:formatCode>General</c:formatCode>
                <c:ptCount val="8"/>
                <c:pt idx="0">
                  <c:v>225.72</c:v>
                </c:pt>
                <c:pt idx="1">
                  <c:v>270.3</c:v>
                </c:pt>
                <c:pt idx="2">
                  <c:v>277.83</c:v>
                </c:pt>
                <c:pt idx="3">
                  <c:v>268.8</c:v>
                </c:pt>
                <c:pt idx="4">
                  <c:v>255.38</c:v>
                </c:pt>
                <c:pt idx="5">
                  <c:v>244.8</c:v>
                </c:pt>
                <c:pt idx="6">
                  <c:v>233.43</c:v>
                </c:pt>
                <c:pt idx="7">
                  <c:v>222.7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19896"/>
        <c:axId val="2108425304"/>
      </c:scatterChart>
      <c:valAx>
        <c:axId val="210841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k_u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108425304"/>
        <c:crosses val="autoZero"/>
        <c:crossBetween val="midCat"/>
      </c:valAx>
      <c:valAx>
        <c:axId val="2108425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Leistung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8419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Sheet1!$I$40:$I$47</c:f>
              <c:numCache>
                <c:formatCode>0.000</c:formatCode>
                <c:ptCount val="8"/>
                <c:pt idx="0">
                  <c:v>0.274818258427826</c:v>
                </c:pt>
                <c:pt idx="1">
                  <c:v>0.35259701081306</c:v>
                </c:pt>
                <c:pt idx="2">
                  <c:v>0.40790634584256</c:v>
                </c:pt>
                <c:pt idx="3">
                  <c:v>0.442474680235997</c:v>
                </c:pt>
                <c:pt idx="4">
                  <c:v>0.470129347750747</c:v>
                </c:pt>
                <c:pt idx="5">
                  <c:v>0.490870348386809</c:v>
                </c:pt>
                <c:pt idx="6">
                  <c:v>0.511611349022871</c:v>
                </c:pt>
                <c:pt idx="7">
                  <c:v>0.527167099499918</c:v>
                </c:pt>
              </c:numCache>
            </c:numRef>
          </c:xVal>
          <c:yVal>
            <c:numRef>
              <c:f>Sheet1!$F$40:$F$47</c:f>
              <c:numCache>
                <c:formatCode>General</c:formatCode>
                <c:ptCount val="8"/>
                <c:pt idx="0">
                  <c:v>203.83</c:v>
                </c:pt>
                <c:pt idx="1">
                  <c:v>252.32</c:v>
                </c:pt>
                <c:pt idx="2">
                  <c:v>263.12</c:v>
                </c:pt>
                <c:pt idx="3">
                  <c:v>257.5</c:v>
                </c:pt>
                <c:pt idx="4">
                  <c:v>246.42</c:v>
                </c:pt>
                <c:pt idx="5">
                  <c:v>236.0</c:v>
                </c:pt>
                <c:pt idx="6">
                  <c:v>227.24</c:v>
                </c:pt>
                <c:pt idx="7">
                  <c:v>216.72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50728"/>
        <c:axId val="2108456136"/>
      </c:scatterChart>
      <c:valAx>
        <c:axId val="210845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k_u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108456136"/>
        <c:crosses val="autoZero"/>
        <c:crossBetween val="midCat"/>
      </c:valAx>
      <c:valAx>
        <c:axId val="2108456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Leistung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8450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7</xdr:row>
      <xdr:rowOff>0</xdr:rowOff>
    </xdr:from>
    <xdr:to>
      <xdr:col>20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7</xdr:row>
      <xdr:rowOff>0</xdr:rowOff>
    </xdr:from>
    <xdr:to>
      <xdr:col>26</xdr:col>
      <xdr:colOff>0</xdr:colOff>
      <xdr:row>18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20</xdr:col>
      <xdr:colOff>0</xdr:colOff>
      <xdr:row>28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26</xdr:col>
      <xdr:colOff>0</xdr:colOff>
      <xdr:row>28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20</xdr:col>
      <xdr:colOff>0</xdr:colOff>
      <xdr:row>38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38</xdr:row>
      <xdr:rowOff>0</xdr:rowOff>
    </xdr:from>
    <xdr:to>
      <xdr:col>20</xdr:col>
      <xdr:colOff>0</xdr:colOff>
      <xdr:row>48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28</xdr:row>
      <xdr:rowOff>0</xdr:rowOff>
    </xdr:from>
    <xdr:to>
      <xdr:col>26</xdr:col>
      <xdr:colOff>0</xdr:colOff>
      <xdr:row>38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38</xdr:row>
      <xdr:rowOff>0</xdr:rowOff>
    </xdr:from>
    <xdr:to>
      <xdr:col>26</xdr:col>
      <xdr:colOff>0</xdr:colOff>
      <xdr:row>48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zoomScale="75" zoomScaleNormal="75" zoomScalePageLayoutView="75" workbookViewId="0">
      <selection activeCell="AB5" sqref="AB5"/>
    </sheetView>
  </sheetViews>
  <sheetFormatPr baseColWidth="10" defaultRowHeight="15" x14ac:dyDescent="0"/>
  <cols>
    <col min="1" max="1" width="10.83203125" style="1"/>
    <col min="2" max="2" width="6" style="1" customWidth="1"/>
    <col min="3" max="6" width="10.83203125" style="1"/>
    <col min="7" max="7" width="12.5" style="1" bestFit="1" customWidth="1"/>
    <col min="8" max="9" width="10.83203125" style="1"/>
    <col min="10" max="10" width="4.5" style="1" customWidth="1"/>
    <col min="11" max="11" width="13" style="1" bestFit="1" customWidth="1"/>
    <col min="12" max="12" width="12.6640625" style="1" bestFit="1" customWidth="1"/>
    <col min="13" max="13" width="10.83203125" style="1"/>
    <col min="14" max="14" width="4.5" style="1" customWidth="1"/>
    <col min="15" max="16384" width="10.83203125" style="1"/>
  </cols>
  <sheetData>
    <row r="1" spans="1:13" ht="23">
      <c r="A1" s="23" t="s">
        <v>32</v>
      </c>
      <c r="B1" s="23"/>
      <c r="C1" s="23"/>
      <c r="D1" s="23"/>
      <c r="E1" s="23"/>
      <c r="F1" s="23"/>
      <c r="G1" s="23"/>
      <c r="H1" s="23"/>
      <c r="I1" s="23"/>
    </row>
    <row r="3" spans="1:13">
      <c r="B3" s="1" t="s">
        <v>7</v>
      </c>
      <c r="C3" s="1">
        <v>330000</v>
      </c>
      <c r="D3" s="1" t="s">
        <v>23</v>
      </c>
    </row>
    <row r="4" spans="1:13">
      <c r="B4" s="1" t="s">
        <v>12</v>
      </c>
      <c r="C4" s="1">
        <v>998</v>
      </c>
      <c r="D4" s="1" t="s">
        <v>14</v>
      </c>
    </row>
    <row r="5" spans="1:13">
      <c r="B5" s="1" t="s">
        <v>30</v>
      </c>
      <c r="C5" s="1">
        <v>8.4889999999999993E-2</v>
      </c>
      <c r="D5" s="1" t="s">
        <v>10</v>
      </c>
    </row>
    <row r="6" spans="1:13">
      <c r="B6" s="1" t="s">
        <v>11</v>
      </c>
      <c r="C6" s="19">
        <f>SQRT(2*C3/C4)</f>
        <v>25.716194222524084</v>
      </c>
      <c r="D6" s="1" t="s">
        <v>13</v>
      </c>
    </row>
    <row r="8" spans="1:13">
      <c r="B8" s="4" t="s">
        <v>0</v>
      </c>
      <c r="C8" s="4" t="s">
        <v>1</v>
      </c>
      <c r="D8" s="5" t="s">
        <v>3</v>
      </c>
      <c r="E8" s="5" t="s">
        <v>5</v>
      </c>
      <c r="F8" s="4" t="s">
        <v>16</v>
      </c>
      <c r="G8" s="4" t="s">
        <v>27</v>
      </c>
      <c r="H8" s="5" t="s">
        <v>24</v>
      </c>
      <c r="I8" s="15" t="s">
        <v>9</v>
      </c>
      <c r="J8" s="13"/>
    </row>
    <row r="9" spans="1:13">
      <c r="B9" s="6"/>
      <c r="C9" s="6" t="s">
        <v>2</v>
      </c>
      <c r="D9" s="7" t="s">
        <v>4</v>
      </c>
      <c r="E9" s="7" t="s">
        <v>6</v>
      </c>
      <c r="F9" s="6" t="s">
        <v>17</v>
      </c>
      <c r="G9" s="6" t="s">
        <v>26</v>
      </c>
      <c r="H9" s="7" t="s">
        <v>25</v>
      </c>
      <c r="I9" s="14" t="s">
        <v>26</v>
      </c>
      <c r="J9" s="13"/>
    </row>
    <row r="10" spans="1:13">
      <c r="A10" s="21" t="s">
        <v>20</v>
      </c>
      <c r="B10" s="2">
        <v>1</v>
      </c>
      <c r="C10" s="16">
        <f>E10/D10</f>
        <v>59.058823529411768</v>
      </c>
      <c r="D10" s="3">
        <v>0.85</v>
      </c>
      <c r="E10" s="3">
        <v>50.2</v>
      </c>
      <c r="F10" s="16">
        <f>D10*E10</f>
        <v>42.67</v>
      </c>
      <c r="G10" s="18">
        <f>F10/$L$12</f>
        <v>0.23089826839826844</v>
      </c>
      <c r="H10" s="7">
        <v>338</v>
      </c>
      <c r="I10" s="17">
        <f>(2*PI()*H10/60*$C$5)/$C$6</f>
        <v>0.11684097024981792</v>
      </c>
      <c r="J10" s="13"/>
      <c r="K10" s="1" t="s">
        <v>29</v>
      </c>
      <c r="L10" s="12">
        <v>6.96E-3</v>
      </c>
      <c r="M10" s="1" t="s">
        <v>10</v>
      </c>
    </row>
    <row r="11" spans="1:13">
      <c r="A11" s="22"/>
      <c r="B11" s="2">
        <v>2</v>
      </c>
      <c r="C11" s="16">
        <f t="shared" ref="C11:C47" si="0">E11/D11</f>
        <v>90.481927710843365</v>
      </c>
      <c r="D11" s="3">
        <v>0.83</v>
      </c>
      <c r="E11" s="3">
        <v>75.099999999999994</v>
      </c>
      <c r="F11" s="16">
        <f t="shared" ref="F11:F47" si="1">D11*E11</f>
        <v>62.332999999999991</v>
      </c>
      <c r="G11" s="18">
        <f>F11/$L$12</f>
        <v>0.33729978354978352</v>
      </c>
      <c r="H11" s="3">
        <v>477</v>
      </c>
      <c r="I11" s="17">
        <f t="shared" ref="I11:I17" si="2">(2*PI()*H11/60*$C$5)/$C$6</f>
        <v>0.16489095505669571</v>
      </c>
      <c r="J11" s="13"/>
      <c r="K11" s="1" t="s">
        <v>8</v>
      </c>
      <c r="L11" s="12">
        <v>5.5999999999999995E-4</v>
      </c>
      <c r="M11" s="1" t="s">
        <v>15</v>
      </c>
    </row>
    <row r="12" spans="1:13">
      <c r="A12" s="22"/>
      <c r="B12" s="2">
        <v>3</v>
      </c>
      <c r="C12" s="16">
        <f t="shared" si="0"/>
        <v>131.35135135135135</v>
      </c>
      <c r="D12" s="3">
        <v>0.74</v>
      </c>
      <c r="E12" s="3">
        <v>97.2</v>
      </c>
      <c r="F12" s="16">
        <f t="shared" si="1"/>
        <v>71.927999999999997</v>
      </c>
      <c r="G12" s="18">
        <f>F12/$L$12</f>
        <v>0.38922077922077924</v>
      </c>
      <c r="H12" s="3">
        <v>596</v>
      </c>
      <c r="I12" s="17">
        <f t="shared" si="2"/>
        <v>0.20602727298488602</v>
      </c>
      <c r="J12" s="13"/>
      <c r="K12" s="1" t="s">
        <v>22</v>
      </c>
      <c r="L12" s="1">
        <f>L11*$C$3</f>
        <v>184.79999999999998</v>
      </c>
      <c r="M12" s="1" t="s">
        <v>17</v>
      </c>
    </row>
    <row r="13" spans="1:13">
      <c r="A13" s="22"/>
      <c r="B13" s="2">
        <v>4</v>
      </c>
      <c r="C13" s="16">
        <f t="shared" si="0"/>
        <v>166.81159420289856</v>
      </c>
      <c r="D13" s="3">
        <v>0.69</v>
      </c>
      <c r="E13" s="3">
        <v>115.1</v>
      </c>
      <c r="F13" s="16">
        <f t="shared" si="1"/>
        <v>79.418999999999997</v>
      </c>
      <c r="G13" s="18">
        <f>F13/$L$12</f>
        <v>0.42975649350649353</v>
      </c>
      <c r="H13" s="3">
        <v>695</v>
      </c>
      <c r="I13" s="17">
        <f t="shared" si="2"/>
        <v>0.24024992403438891</v>
      </c>
      <c r="J13" s="13"/>
      <c r="K13" s="1" t="s">
        <v>28</v>
      </c>
      <c r="L13" s="19">
        <f>4*L11/(L10^2*PI())</f>
        <v>14.719046130839837</v>
      </c>
      <c r="M13" s="1" t="s">
        <v>13</v>
      </c>
    </row>
    <row r="14" spans="1:13">
      <c r="A14" s="22"/>
      <c r="B14" s="2">
        <v>5</v>
      </c>
      <c r="C14" s="16">
        <f t="shared" si="0"/>
        <v>199.69230769230771</v>
      </c>
      <c r="D14" s="3">
        <v>0.65</v>
      </c>
      <c r="E14" s="3">
        <v>129.80000000000001</v>
      </c>
      <c r="F14" s="16">
        <f t="shared" si="1"/>
        <v>84.37</v>
      </c>
      <c r="G14" s="18">
        <f>F14/$L$12</f>
        <v>0.45654761904761909</v>
      </c>
      <c r="H14" s="3">
        <v>773</v>
      </c>
      <c r="I14" s="17">
        <f t="shared" si="2"/>
        <v>0.26721322486126997</v>
      </c>
      <c r="J14" s="13"/>
      <c r="K14" s="1" t="s">
        <v>31</v>
      </c>
      <c r="L14" s="19">
        <f>L13/$C$6</f>
        <v>0.57236486874670756</v>
      </c>
    </row>
    <row r="15" spans="1:13">
      <c r="A15" s="22"/>
      <c r="B15" s="2">
        <v>6</v>
      </c>
      <c r="C15" s="16">
        <f t="shared" si="0"/>
        <v>236.50000000000003</v>
      </c>
      <c r="D15" s="3">
        <v>0.6</v>
      </c>
      <c r="E15" s="3">
        <v>141.9</v>
      </c>
      <c r="F15" s="16">
        <f t="shared" si="1"/>
        <v>85.14</v>
      </c>
      <c r="G15" s="18">
        <f>F15/$L$12</f>
        <v>0.46071428571428574</v>
      </c>
      <c r="H15" s="3">
        <v>845</v>
      </c>
      <c r="I15" s="17">
        <f t="shared" si="2"/>
        <v>0.2921024256245448</v>
      </c>
      <c r="J15" s="13"/>
      <c r="K15" s="1" t="s">
        <v>33</v>
      </c>
      <c r="L15" s="1">
        <v>3.98</v>
      </c>
      <c r="M15" s="1" t="s">
        <v>34</v>
      </c>
    </row>
    <row r="16" spans="1:13">
      <c r="A16" s="22"/>
      <c r="B16" s="2">
        <v>7</v>
      </c>
      <c r="C16" s="16">
        <f t="shared" si="0"/>
        <v>270.35087719298247</v>
      </c>
      <c r="D16" s="3">
        <v>0.56999999999999995</v>
      </c>
      <c r="E16" s="3">
        <v>154.1</v>
      </c>
      <c r="F16" s="16">
        <f t="shared" si="1"/>
        <v>87.836999999999989</v>
      </c>
      <c r="G16" s="18">
        <f>F16/$L$12</f>
        <v>0.47530844155844154</v>
      </c>
      <c r="H16" s="3">
        <v>912</v>
      </c>
      <c r="I16" s="17">
        <f t="shared" si="2"/>
        <v>0.31526320966814775</v>
      </c>
      <c r="J16" s="13"/>
      <c r="L16" s="19"/>
    </row>
    <row r="17" spans="1:13">
      <c r="A17" s="22"/>
      <c r="B17" s="2">
        <v>8</v>
      </c>
      <c r="C17" s="16">
        <f t="shared" si="0"/>
        <v>306.2962962962963</v>
      </c>
      <c r="D17" s="3">
        <v>0.54</v>
      </c>
      <c r="E17" s="3">
        <v>165.4</v>
      </c>
      <c r="F17" s="16">
        <f t="shared" si="1"/>
        <v>89.316000000000003</v>
      </c>
      <c r="G17" s="18">
        <f>F17/$L$12</f>
        <v>0.48331168831168836</v>
      </c>
      <c r="H17" s="3">
        <v>973</v>
      </c>
      <c r="I17" s="17">
        <f t="shared" si="2"/>
        <v>0.33634989364814444</v>
      </c>
      <c r="J17" s="13"/>
    </row>
    <row r="18" spans="1:13">
      <c r="A18" s="9"/>
      <c r="B18" s="10"/>
      <c r="C18" s="10"/>
      <c r="D18" s="10"/>
      <c r="E18" s="10"/>
      <c r="F18" s="10"/>
    </row>
    <row r="19" spans="1:13">
      <c r="A19" s="11"/>
      <c r="B19" s="8"/>
      <c r="C19" s="8"/>
      <c r="D19" s="8"/>
      <c r="E19" s="8"/>
      <c r="F19" s="8"/>
    </row>
    <row r="20" spans="1:13">
      <c r="A20" s="22" t="s">
        <v>18</v>
      </c>
      <c r="B20" s="6">
        <v>1</v>
      </c>
      <c r="C20" s="20">
        <f t="shared" si="0"/>
        <v>57.759562841530055</v>
      </c>
      <c r="D20" s="7">
        <v>1.83</v>
      </c>
      <c r="E20" s="7">
        <v>105.7</v>
      </c>
      <c r="F20" s="20">
        <f t="shared" si="1"/>
        <v>193.43100000000001</v>
      </c>
      <c r="G20" s="18">
        <f>F20/$L$22</f>
        <v>0.39874458874458879</v>
      </c>
      <c r="H20" s="3">
        <v>787</v>
      </c>
      <c r="I20" s="17">
        <f>(2*PI()*H20/60*$C$5)/$C$6</f>
        <v>0.27205279167635116</v>
      </c>
      <c r="K20" s="1" t="s">
        <v>29</v>
      </c>
      <c r="L20" s="12">
        <v>9.6799999999999994E-3</v>
      </c>
      <c r="M20" s="1" t="s">
        <v>10</v>
      </c>
    </row>
    <row r="21" spans="1:13">
      <c r="A21" s="22"/>
      <c r="B21" s="2">
        <v>2</v>
      </c>
      <c r="C21" s="16">
        <f t="shared" si="0"/>
        <v>93.803680981595107</v>
      </c>
      <c r="D21" s="3">
        <v>1.63</v>
      </c>
      <c r="E21" s="3">
        <v>152.9</v>
      </c>
      <c r="F21" s="16">
        <f t="shared" si="1"/>
        <v>249.227</v>
      </c>
      <c r="G21" s="18">
        <f t="shared" ref="G21:G27" si="3">F21/$L$22</f>
        <v>0.5137641723356009</v>
      </c>
      <c r="H21" s="3">
        <v>1022</v>
      </c>
      <c r="I21" s="17">
        <f t="shared" ref="I21:I27" si="4">(2*PI()*H21/60*$C$5)/$C$6</f>
        <v>0.35328837750092873</v>
      </c>
      <c r="K21" s="1" t="s">
        <v>8</v>
      </c>
      <c r="L21" s="12">
        <v>1.47E-3</v>
      </c>
      <c r="M21" s="1" t="s">
        <v>15</v>
      </c>
    </row>
    <row r="22" spans="1:13">
      <c r="A22" s="22"/>
      <c r="B22" s="2">
        <v>3</v>
      </c>
      <c r="C22" s="16">
        <f t="shared" si="0"/>
        <v>129.92957746478874</v>
      </c>
      <c r="D22" s="3">
        <v>1.42</v>
      </c>
      <c r="E22" s="3">
        <v>184.5</v>
      </c>
      <c r="F22" s="16">
        <f t="shared" si="1"/>
        <v>261.99</v>
      </c>
      <c r="G22" s="18">
        <f t="shared" si="3"/>
        <v>0.54007421150278301</v>
      </c>
      <c r="H22" s="3">
        <v>1183</v>
      </c>
      <c r="I22" s="17">
        <f t="shared" si="4"/>
        <v>0.40894339587436268</v>
      </c>
      <c r="K22" s="1" t="s">
        <v>22</v>
      </c>
      <c r="L22" s="1">
        <f>L21*$C$3</f>
        <v>485.09999999999997</v>
      </c>
      <c r="M22" s="1" t="s">
        <v>17</v>
      </c>
    </row>
    <row r="23" spans="1:13">
      <c r="A23" s="22"/>
      <c r="B23" s="2">
        <v>4</v>
      </c>
      <c r="C23" s="16">
        <f t="shared" si="0"/>
        <v>164.4</v>
      </c>
      <c r="D23" s="3">
        <v>1.25</v>
      </c>
      <c r="E23" s="3">
        <v>205.5</v>
      </c>
      <c r="F23" s="16">
        <f t="shared" si="1"/>
        <v>256.875</v>
      </c>
      <c r="G23" s="18">
        <f t="shared" si="3"/>
        <v>0.52952999381570809</v>
      </c>
      <c r="H23" s="3">
        <v>1281</v>
      </c>
      <c r="I23" s="17">
        <f t="shared" si="4"/>
        <v>0.44282036357993126</v>
      </c>
      <c r="K23" s="1" t="s">
        <v>28</v>
      </c>
      <c r="L23" s="19">
        <f>4*L21/(L20^2*PI())</f>
        <v>19.974537800106393</v>
      </c>
      <c r="M23" s="1" t="s">
        <v>13</v>
      </c>
    </row>
    <row r="24" spans="1:13">
      <c r="A24" s="22"/>
      <c r="B24" s="2">
        <v>5</v>
      </c>
      <c r="C24" s="16">
        <f t="shared" si="0"/>
        <v>199.99999999999997</v>
      </c>
      <c r="D24" s="3">
        <v>1.1100000000000001</v>
      </c>
      <c r="E24" s="3">
        <v>222</v>
      </c>
      <c r="F24" s="16">
        <f t="shared" si="1"/>
        <v>246.42000000000002</v>
      </c>
      <c r="G24" s="18">
        <f t="shared" si="3"/>
        <v>0.50797773654916523</v>
      </c>
      <c r="H24" s="3">
        <v>1359</v>
      </c>
      <c r="I24" s="17">
        <f t="shared" si="4"/>
        <v>0.4697836644068123</v>
      </c>
      <c r="K24" s="1" t="s">
        <v>31</v>
      </c>
      <c r="L24" s="19">
        <f>L23/$C$6</f>
        <v>0.77672993240233279</v>
      </c>
    </row>
    <row r="25" spans="1:13">
      <c r="A25" s="22"/>
      <c r="B25" s="2">
        <v>6</v>
      </c>
      <c r="C25" s="16">
        <f t="shared" si="0"/>
        <v>236</v>
      </c>
      <c r="D25" s="3">
        <v>1</v>
      </c>
      <c r="E25" s="3">
        <v>236</v>
      </c>
      <c r="F25" s="16">
        <f t="shared" si="1"/>
        <v>236</v>
      </c>
      <c r="G25" s="18">
        <f t="shared" si="3"/>
        <v>0.48649762935477225</v>
      </c>
      <c r="H25" s="3">
        <v>1424</v>
      </c>
      <c r="I25" s="17">
        <f t="shared" si="4"/>
        <v>0.49225308176254656</v>
      </c>
      <c r="K25" s="1" t="s">
        <v>33</v>
      </c>
      <c r="L25" s="1">
        <v>7.52</v>
      </c>
      <c r="M25" s="1" t="s">
        <v>34</v>
      </c>
    </row>
    <row r="26" spans="1:13">
      <c r="A26" s="22"/>
      <c r="B26" s="2">
        <v>7</v>
      </c>
      <c r="C26" s="16">
        <f t="shared" si="0"/>
        <v>271.42857142857144</v>
      </c>
      <c r="D26" s="3">
        <v>0.91</v>
      </c>
      <c r="E26" s="3">
        <v>247</v>
      </c>
      <c r="F26" s="16">
        <f t="shared" si="1"/>
        <v>224.77</v>
      </c>
      <c r="G26" s="18">
        <f t="shared" si="3"/>
        <v>0.4633477633477634</v>
      </c>
      <c r="H26" s="3">
        <v>1477</v>
      </c>
      <c r="I26" s="17">
        <f t="shared" si="4"/>
        <v>0.5105742989910681</v>
      </c>
    </row>
    <row r="27" spans="1:13">
      <c r="A27" s="22"/>
      <c r="B27" s="2">
        <v>8</v>
      </c>
      <c r="C27" s="16">
        <f t="shared" si="0"/>
        <v>307.14285714285717</v>
      </c>
      <c r="D27" s="3">
        <v>0.84</v>
      </c>
      <c r="E27" s="3">
        <v>258</v>
      </c>
      <c r="F27" s="16">
        <f t="shared" si="1"/>
        <v>216.72</v>
      </c>
      <c r="G27" s="18">
        <f t="shared" si="3"/>
        <v>0.44675324675324679</v>
      </c>
      <c r="H27" s="3">
        <v>1530</v>
      </c>
      <c r="I27" s="17">
        <f t="shared" si="4"/>
        <v>0.52889551621958997</v>
      </c>
    </row>
    <row r="28" spans="1:13">
      <c r="A28" s="9"/>
      <c r="B28" s="10"/>
      <c r="C28" s="10"/>
      <c r="D28" s="10"/>
      <c r="E28" s="10"/>
      <c r="F28" s="10"/>
    </row>
    <row r="29" spans="1:13">
      <c r="A29" s="11"/>
      <c r="B29" s="8"/>
      <c r="C29" s="8"/>
      <c r="D29" s="8"/>
      <c r="E29" s="8"/>
      <c r="F29" s="8"/>
    </row>
    <row r="30" spans="1:13">
      <c r="A30" s="21" t="s">
        <v>19</v>
      </c>
      <c r="B30" s="2">
        <v>1</v>
      </c>
      <c r="C30" s="2">
        <f t="shared" si="0"/>
        <v>57.575757575757578</v>
      </c>
      <c r="D30" s="3">
        <v>1.98</v>
      </c>
      <c r="E30" s="3">
        <v>114</v>
      </c>
      <c r="F30" s="2">
        <f t="shared" si="1"/>
        <v>225.72</v>
      </c>
      <c r="G30" s="18">
        <f>F30/$L$32</f>
        <v>0.43291139240506332</v>
      </c>
      <c r="H30" s="3">
        <v>840</v>
      </c>
      <c r="I30" s="17">
        <f>(2*PI()*H30/60*$C$5)/$C$6</f>
        <v>0.29037400890487292</v>
      </c>
      <c r="K30" s="24" t="s">
        <v>29</v>
      </c>
      <c r="L30" s="25">
        <v>9.3799999999999994E-3</v>
      </c>
      <c r="M30" s="24" t="s">
        <v>10</v>
      </c>
    </row>
    <row r="31" spans="1:13">
      <c r="A31" s="22"/>
      <c r="B31" s="2">
        <v>2</v>
      </c>
      <c r="C31" s="2">
        <f t="shared" si="0"/>
        <v>93.529411764705884</v>
      </c>
      <c r="D31" s="3">
        <v>1.7</v>
      </c>
      <c r="E31" s="3">
        <v>159</v>
      </c>
      <c r="F31" s="2">
        <f t="shared" si="1"/>
        <v>270.3</v>
      </c>
      <c r="G31" s="18">
        <f t="shared" ref="G31:G37" si="5">F31/$L$32</f>
        <v>0.5184119677790564</v>
      </c>
      <c r="H31" s="3">
        <v>1075</v>
      </c>
      <c r="I31" s="17">
        <f t="shared" ref="I31:I37" si="6">(2*PI()*H31/60*$C$5)/$C$6</f>
        <v>0.37160959472945049</v>
      </c>
      <c r="K31" s="24" t="s">
        <v>8</v>
      </c>
      <c r="L31" s="25">
        <v>1.58E-3</v>
      </c>
      <c r="M31" s="24" t="s">
        <v>15</v>
      </c>
    </row>
    <row r="32" spans="1:13">
      <c r="A32" s="22"/>
      <c r="B32" s="2">
        <v>3</v>
      </c>
      <c r="C32" s="2">
        <f t="shared" si="0"/>
        <v>128.57142857142858</v>
      </c>
      <c r="D32" s="3">
        <v>1.47</v>
      </c>
      <c r="E32" s="3">
        <v>189</v>
      </c>
      <c r="F32" s="2">
        <f t="shared" si="1"/>
        <v>277.83</v>
      </c>
      <c r="G32" s="18">
        <f t="shared" si="5"/>
        <v>0.53285385500575377</v>
      </c>
      <c r="H32" s="3">
        <v>1214</v>
      </c>
      <c r="I32" s="17">
        <f t="shared" si="6"/>
        <v>0.41965957953632821</v>
      </c>
      <c r="K32" s="24" t="s">
        <v>22</v>
      </c>
      <c r="L32" s="1">
        <f>L31*$C$3</f>
        <v>521.4</v>
      </c>
      <c r="M32" s="24" t="s">
        <v>17</v>
      </c>
    </row>
    <row r="33" spans="1:13">
      <c r="A33" s="22"/>
      <c r="B33" s="2">
        <v>4</v>
      </c>
      <c r="C33" s="2">
        <f t="shared" si="0"/>
        <v>164.0625</v>
      </c>
      <c r="D33" s="3">
        <v>1.28</v>
      </c>
      <c r="E33" s="3">
        <v>210</v>
      </c>
      <c r="F33" s="2">
        <f t="shared" si="1"/>
        <v>268.8</v>
      </c>
      <c r="G33" s="18">
        <f t="shared" si="5"/>
        <v>0.51553509781357887</v>
      </c>
      <c r="H33" s="3">
        <v>1312</v>
      </c>
      <c r="I33" s="17">
        <f t="shared" si="6"/>
        <v>0.45353654724189674</v>
      </c>
      <c r="K33" s="24" t="s">
        <v>28</v>
      </c>
      <c r="L33" s="19">
        <f>4*L31/(L30^2*PI())</f>
        <v>22.864490531066384</v>
      </c>
      <c r="M33" s="24" t="s">
        <v>13</v>
      </c>
    </row>
    <row r="34" spans="1:13">
      <c r="A34" s="22"/>
      <c r="B34" s="2">
        <v>5</v>
      </c>
      <c r="C34" s="2">
        <f t="shared" si="0"/>
        <v>200.00000000000003</v>
      </c>
      <c r="D34" s="3">
        <v>1.1299999999999999</v>
      </c>
      <c r="E34" s="3">
        <v>226</v>
      </c>
      <c r="F34" s="2">
        <f t="shared" si="1"/>
        <v>255.37999999999997</v>
      </c>
      <c r="G34" s="18">
        <f t="shared" si="5"/>
        <v>0.48979670118910623</v>
      </c>
      <c r="H34" s="3">
        <v>1385</v>
      </c>
      <c r="I34" s="17">
        <f t="shared" si="6"/>
        <v>0.47877143134910599</v>
      </c>
      <c r="K34" s="24" t="s">
        <v>31</v>
      </c>
      <c r="L34" s="19">
        <f>L33/$C$6</f>
        <v>0.88910864232935471</v>
      </c>
      <c r="M34" s="24"/>
    </row>
    <row r="35" spans="1:13">
      <c r="A35" s="22"/>
      <c r="B35" s="2">
        <v>6</v>
      </c>
      <c r="C35" s="2">
        <f t="shared" si="0"/>
        <v>235.29411764705881</v>
      </c>
      <c r="D35" s="3">
        <v>1.02</v>
      </c>
      <c r="E35" s="3">
        <v>240</v>
      </c>
      <c r="F35" s="2">
        <f t="shared" si="1"/>
        <v>244.8</v>
      </c>
      <c r="G35" s="18">
        <f t="shared" si="5"/>
        <v>0.46950517836593791</v>
      </c>
      <c r="H35" s="3">
        <v>1450</v>
      </c>
      <c r="I35" s="17">
        <f t="shared" si="6"/>
        <v>0.5012408487048402</v>
      </c>
      <c r="K35" s="24" t="s">
        <v>33</v>
      </c>
      <c r="L35" s="24">
        <v>8.34</v>
      </c>
      <c r="M35" s="24" t="s">
        <v>34</v>
      </c>
    </row>
    <row r="36" spans="1:13">
      <c r="A36" s="22"/>
      <c r="B36" s="2">
        <v>7</v>
      </c>
      <c r="C36" s="2">
        <f t="shared" si="0"/>
        <v>269.89247311827955</v>
      </c>
      <c r="D36" s="3">
        <v>0.93</v>
      </c>
      <c r="E36" s="3">
        <v>251</v>
      </c>
      <c r="F36" s="2">
        <f t="shared" si="1"/>
        <v>233.43</v>
      </c>
      <c r="G36" s="18">
        <f t="shared" si="5"/>
        <v>0.44769850402761796</v>
      </c>
      <c r="H36" s="3">
        <v>1500</v>
      </c>
      <c r="I36" s="17">
        <f t="shared" si="6"/>
        <v>0.51852501590155886</v>
      </c>
    </row>
    <row r="37" spans="1:13">
      <c r="A37" s="22"/>
      <c r="B37" s="2">
        <v>8</v>
      </c>
      <c r="C37" s="2">
        <f t="shared" si="0"/>
        <v>308.23529411764707</v>
      </c>
      <c r="D37" s="3">
        <v>0.85</v>
      </c>
      <c r="E37" s="3">
        <v>262</v>
      </c>
      <c r="F37" s="2">
        <f t="shared" si="1"/>
        <v>222.7</v>
      </c>
      <c r="G37" s="18">
        <f t="shared" si="5"/>
        <v>0.42711929420790179</v>
      </c>
      <c r="H37" s="3">
        <v>1555</v>
      </c>
      <c r="I37" s="17">
        <f t="shared" si="6"/>
        <v>0.53753759981794935</v>
      </c>
    </row>
    <row r="38" spans="1:13">
      <c r="A38" s="9"/>
      <c r="B38" s="10"/>
      <c r="C38" s="10"/>
      <c r="D38" s="10"/>
      <c r="E38" s="10"/>
      <c r="F38" s="10"/>
    </row>
    <row r="39" spans="1:13">
      <c r="A39" s="11"/>
      <c r="B39" s="8"/>
      <c r="C39" s="8"/>
      <c r="D39" s="8"/>
      <c r="E39" s="8"/>
      <c r="F39" s="8"/>
    </row>
    <row r="40" spans="1:13">
      <c r="A40" s="21" t="s">
        <v>21</v>
      </c>
      <c r="B40" s="2">
        <v>1</v>
      </c>
      <c r="C40" s="2">
        <f t="shared" si="0"/>
        <v>58.288770053475929</v>
      </c>
      <c r="D40" s="3">
        <v>1.87</v>
      </c>
      <c r="E40" s="3">
        <v>109</v>
      </c>
      <c r="F40" s="2">
        <f t="shared" si="1"/>
        <v>203.83</v>
      </c>
      <c r="G40" s="18">
        <f>F40/$L$42</f>
        <v>0.42305936073059369</v>
      </c>
      <c r="H40" s="3">
        <v>795</v>
      </c>
      <c r="I40" s="17">
        <f>(2*PI()*H40/60*$C$5)/$C$6</f>
        <v>0.27481825842782615</v>
      </c>
      <c r="K40" s="24" t="s">
        <v>29</v>
      </c>
      <c r="L40" s="25">
        <v>9.5600000000000008E-3</v>
      </c>
      <c r="M40" s="24" t="s">
        <v>10</v>
      </c>
    </row>
    <row r="41" spans="1:13">
      <c r="A41" s="22"/>
      <c r="B41" s="2">
        <v>2</v>
      </c>
      <c r="C41" s="2">
        <f t="shared" si="0"/>
        <v>91.566265060240966</v>
      </c>
      <c r="D41" s="3">
        <v>1.66</v>
      </c>
      <c r="E41" s="3">
        <v>152</v>
      </c>
      <c r="F41" s="2">
        <f t="shared" si="1"/>
        <v>252.32</v>
      </c>
      <c r="G41" s="18">
        <f t="shared" ref="G41:G47" si="7">F41/$L$42</f>
        <v>0.52370278123702785</v>
      </c>
      <c r="H41" s="3">
        <v>1020</v>
      </c>
      <c r="I41" s="17">
        <f t="shared" ref="I41:I47" si="8">(2*PI()*H41/60*$C$5)/$C$6</f>
        <v>0.35259701081306</v>
      </c>
      <c r="K41" s="24" t="s">
        <v>8</v>
      </c>
      <c r="L41" s="25">
        <v>1.4599999999999999E-3</v>
      </c>
      <c r="M41" s="24" t="s">
        <v>15</v>
      </c>
    </row>
    <row r="42" spans="1:13">
      <c r="A42" s="22"/>
      <c r="B42" s="2">
        <v>3</v>
      </c>
      <c r="C42" s="2">
        <f t="shared" si="0"/>
        <v>128.67132867132867</v>
      </c>
      <c r="D42" s="3">
        <v>1.43</v>
      </c>
      <c r="E42" s="3">
        <v>184</v>
      </c>
      <c r="F42" s="2">
        <f t="shared" si="1"/>
        <v>263.12</v>
      </c>
      <c r="G42" s="18">
        <f t="shared" si="7"/>
        <v>0.54611872146118723</v>
      </c>
      <c r="H42" s="3">
        <v>1180</v>
      </c>
      <c r="I42" s="17">
        <f t="shared" si="8"/>
        <v>0.40790634584255958</v>
      </c>
      <c r="K42" s="24" t="s">
        <v>22</v>
      </c>
      <c r="L42" s="1">
        <f>L41*$C$3</f>
        <v>481.79999999999995</v>
      </c>
      <c r="M42" s="24" t="s">
        <v>17</v>
      </c>
    </row>
    <row r="43" spans="1:13">
      <c r="A43" s="22"/>
      <c r="B43" s="2">
        <v>4</v>
      </c>
      <c r="C43" s="2">
        <f t="shared" si="0"/>
        <v>164.8</v>
      </c>
      <c r="D43" s="3">
        <v>1.25</v>
      </c>
      <c r="E43" s="3">
        <v>206</v>
      </c>
      <c r="F43" s="2">
        <f t="shared" si="1"/>
        <v>257.5</v>
      </c>
      <c r="G43" s="18">
        <f t="shared" si="7"/>
        <v>0.53445413034454137</v>
      </c>
      <c r="H43" s="3">
        <v>1280</v>
      </c>
      <c r="I43" s="17">
        <f t="shared" si="8"/>
        <v>0.44247468023599684</v>
      </c>
      <c r="K43" s="24" t="s">
        <v>28</v>
      </c>
      <c r="L43" s="19">
        <f>4*L41/(L40^2*PI())</f>
        <v>20.339823962655341</v>
      </c>
      <c r="M43" s="24" t="s">
        <v>13</v>
      </c>
    </row>
    <row r="44" spans="1:13">
      <c r="A44" s="22"/>
      <c r="B44" s="2">
        <v>5</v>
      </c>
      <c r="C44" s="2">
        <f t="shared" si="0"/>
        <v>199.99999999999997</v>
      </c>
      <c r="D44" s="3">
        <v>1.1100000000000001</v>
      </c>
      <c r="E44" s="3">
        <v>222</v>
      </c>
      <c r="F44" s="2">
        <f t="shared" si="1"/>
        <v>246.42000000000002</v>
      </c>
      <c r="G44" s="18">
        <f t="shared" si="7"/>
        <v>0.5114570361145705</v>
      </c>
      <c r="H44" s="3">
        <v>1360</v>
      </c>
      <c r="I44" s="17">
        <f t="shared" si="8"/>
        <v>0.47012934775074672</v>
      </c>
      <c r="K44" s="24" t="s">
        <v>31</v>
      </c>
      <c r="L44" s="19">
        <f>L43/$C$6</f>
        <v>0.79093445113430771</v>
      </c>
      <c r="M44" s="24"/>
    </row>
    <row r="45" spans="1:13">
      <c r="A45" s="22"/>
      <c r="B45" s="2">
        <v>6</v>
      </c>
      <c r="C45" s="2">
        <f t="shared" si="0"/>
        <v>236</v>
      </c>
      <c r="D45" s="3">
        <v>1</v>
      </c>
      <c r="E45" s="3">
        <v>236</v>
      </c>
      <c r="F45" s="2">
        <f t="shared" si="1"/>
        <v>236</v>
      </c>
      <c r="G45" s="18">
        <f t="shared" si="7"/>
        <v>0.48982980489829808</v>
      </c>
      <c r="H45" s="3">
        <v>1420</v>
      </c>
      <c r="I45" s="17">
        <f t="shared" si="8"/>
        <v>0.49087034838680899</v>
      </c>
      <c r="K45" s="24" t="s">
        <v>33</v>
      </c>
      <c r="L45" s="24">
        <v>7.56</v>
      </c>
      <c r="M45" s="24" t="s">
        <v>34</v>
      </c>
    </row>
    <row r="46" spans="1:13">
      <c r="A46" s="22"/>
      <c r="B46" s="2">
        <v>7</v>
      </c>
      <c r="C46" s="2">
        <f t="shared" si="0"/>
        <v>268.47826086956519</v>
      </c>
      <c r="D46" s="3">
        <v>0.92</v>
      </c>
      <c r="E46" s="3">
        <v>247</v>
      </c>
      <c r="F46" s="2">
        <f t="shared" si="1"/>
        <v>227.24</v>
      </c>
      <c r="G46" s="18">
        <f t="shared" si="7"/>
        <v>0.47164798671647995</v>
      </c>
      <c r="H46" s="3">
        <v>1480</v>
      </c>
      <c r="I46" s="17">
        <f t="shared" si="8"/>
        <v>0.51161134902287142</v>
      </c>
    </row>
    <row r="47" spans="1:13">
      <c r="A47" s="22"/>
      <c r="B47" s="2">
        <v>8</v>
      </c>
      <c r="C47" s="2">
        <f t="shared" si="0"/>
        <v>307.14285714285717</v>
      </c>
      <c r="D47" s="3">
        <v>0.84</v>
      </c>
      <c r="E47" s="3">
        <v>258</v>
      </c>
      <c r="F47" s="2">
        <f t="shared" si="1"/>
        <v>216.72</v>
      </c>
      <c r="G47" s="18">
        <f t="shared" si="7"/>
        <v>0.44981320049813206</v>
      </c>
      <c r="H47" s="3">
        <v>1525</v>
      </c>
      <c r="I47" s="17">
        <f t="shared" si="8"/>
        <v>0.52716709949991813</v>
      </c>
    </row>
  </sheetData>
  <mergeCells count="5">
    <mergeCell ref="A10:A17"/>
    <mergeCell ref="A20:A27"/>
    <mergeCell ref="A30:A37"/>
    <mergeCell ref="A40:A47"/>
    <mergeCell ref="A1:I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Peltier</dc:creator>
  <cp:lastModifiedBy>Valentin Peltier</cp:lastModifiedBy>
  <dcterms:created xsi:type="dcterms:W3CDTF">2015-11-26T16:04:51Z</dcterms:created>
  <dcterms:modified xsi:type="dcterms:W3CDTF">2015-12-14T13:23:08Z</dcterms:modified>
</cp:coreProperties>
</file>