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rgv-my.sharepoint.com/personal/bernie_villalon01_utrgv_edu/Documents/!School Stuff/Senior Design/References/"/>
    </mc:Choice>
  </mc:AlternateContent>
  <xr:revisionPtr revIDLastSave="30" documentId="11_F1741DAB1C177DEBA036CA035BCEFE2AFD692431" xr6:coauthVersionLast="45" xr6:coauthVersionMax="45" xr10:uidLastSave="{9CDC9F65-3856-457E-BA8B-9C177E88D8AA}"/>
  <bookViews>
    <workbookView xWindow="76680" yWindow="-9420" windowWidth="21840" windowHeight="3864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I154" i="1" l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8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7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6" i="1" l="1"/>
  <c r="I6" i="1"/>
  <c r="J7" i="1"/>
  <c r="I7" i="1"/>
  <c r="J8" i="1"/>
  <c r="I8" i="1"/>
  <c r="J9" i="1"/>
  <c r="I9" i="1"/>
  <c r="J10" i="1"/>
  <c r="I10" i="1"/>
  <c r="J11" i="1"/>
  <c r="I11" i="1"/>
  <c r="J12" i="1"/>
  <c r="I12" i="1"/>
  <c r="J13" i="1"/>
  <c r="I13" i="1"/>
  <c r="J14" i="1"/>
  <c r="I14" i="1"/>
  <c r="J15" i="1"/>
  <c r="I15" i="1"/>
  <c r="J16" i="1"/>
  <c r="I16" i="1"/>
  <c r="J17" i="1"/>
  <c r="I17" i="1"/>
  <c r="J18" i="1"/>
  <c r="I18" i="1"/>
  <c r="J19" i="1"/>
  <c r="I19" i="1"/>
  <c r="J20" i="1"/>
  <c r="I20" i="1"/>
  <c r="J21" i="1"/>
  <c r="I21" i="1"/>
  <c r="J22" i="1"/>
  <c r="I22" i="1"/>
  <c r="J23" i="1"/>
  <c r="I23" i="1"/>
  <c r="J24" i="1"/>
  <c r="I24" i="1"/>
  <c r="J25" i="1"/>
  <c r="I25" i="1"/>
  <c r="J26" i="1"/>
  <c r="I26" i="1"/>
  <c r="J33" i="1"/>
  <c r="I33" i="1"/>
  <c r="J34" i="1"/>
  <c r="I34" i="1"/>
  <c r="J35" i="1"/>
  <c r="I35" i="1"/>
  <c r="J36" i="1"/>
  <c r="I36" i="1"/>
  <c r="J37" i="1"/>
  <c r="I37" i="1"/>
  <c r="J38" i="1"/>
  <c r="I38" i="1"/>
  <c r="J39" i="1"/>
  <c r="I39" i="1"/>
  <c r="J40" i="1"/>
  <c r="I40" i="1"/>
  <c r="J41" i="1"/>
  <c r="I41" i="1"/>
  <c r="J42" i="1"/>
  <c r="I42" i="1"/>
  <c r="J43" i="1"/>
  <c r="I43" i="1"/>
  <c r="J44" i="1"/>
  <c r="I44" i="1"/>
  <c r="J45" i="1"/>
  <c r="I45" i="1"/>
  <c r="J46" i="1"/>
  <c r="I46" i="1"/>
  <c r="J47" i="1"/>
  <c r="I47" i="1"/>
  <c r="J48" i="1"/>
  <c r="I48" i="1"/>
  <c r="J49" i="1"/>
  <c r="I49" i="1"/>
  <c r="J50" i="1"/>
  <c r="I50" i="1"/>
  <c r="J51" i="1"/>
  <c r="I51" i="1"/>
  <c r="J52" i="1"/>
  <c r="I52" i="1"/>
  <c r="J53" i="1"/>
  <c r="I53" i="1"/>
</calcChain>
</file>

<file path=xl/sharedStrings.xml><?xml version="1.0" encoding="utf-8"?>
<sst xmlns="http://schemas.openxmlformats.org/spreadsheetml/2006/main" count="44" uniqueCount="22">
  <si>
    <t>2N7000</t>
  </si>
  <si>
    <t>kn</t>
  </si>
  <si>
    <t>V_t</t>
  </si>
  <si>
    <t>R_S =</t>
  </si>
  <si>
    <t>V_G (V)</t>
  </si>
  <si>
    <t>V_S (V)</t>
  </si>
  <si>
    <t>V_GS (V)</t>
  </si>
  <si>
    <t>I_D (.A)</t>
  </si>
  <si>
    <t>(I_D)^5 (mA)</t>
  </si>
  <si>
    <t>SQRT(I_D)</t>
  </si>
  <si>
    <t>IRF</t>
  </si>
  <si>
    <t>kn:</t>
  </si>
  <si>
    <t>R_S (Ohms)</t>
  </si>
  <si>
    <t>I_D (mA)</t>
  </si>
  <si>
    <t>V_S</t>
  </si>
  <si>
    <t>V_G</t>
  </si>
  <si>
    <t>V_OV</t>
  </si>
  <si>
    <t>V_D (V)</t>
  </si>
  <si>
    <t>V_DS (V)</t>
  </si>
  <si>
    <t>I_D (A)</t>
  </si>
  <si>
    <t>Triode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</si>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</sst>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Font="1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164" fontId="0" fillId="0" borderId="2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 vs V_GS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I_D (.A)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Sheet1!$G$7:$G$26</c:f>
              <c:numCache>
                <c:formatCode>0.000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1.992</c:v>
                </c:pt>
                <c:pt idx="4">
                  <c:v>2.2869999999999999</c:v>
                </c:pt>
                <c:pt idx="5">
                  <c:v>2.4</c:v>
                </c:pt>
                <c:pt idx="6">
                  <c:v>2.4699999999999998</c:v>
                </c:pt>
                <c:pt idx="7">
                  <c:v>2.5209999999999999</c:v>
                </c:pt>
                <c:pt idx="8">
                  <c:v>2.5629999999999997</c:v>
                </c:pt>
                <c:pt idx="9">
                  <c:v>2.601</c:v>
                </c:pt>
                <c:pt idx="10">
                  <c:v>2.629</c:v>
                </c:pt>
                <c:pt idx="11">
                  <c:v>2.6579999999999999</c:v>
                </c:pt>
                <c:pt idx="12">
                  <c:v>2.6890000000000001</c:v>
                </c:pt>
                <c:pt idx="13">
                  <c:v>2.7199999999999998</c:v>
                </c:pt>
                <c:pt idx="14">
                  <c:v>2.7519999999999998</c:v>
                </c:pt>
                <c:pt idx="15">
                  <c:v>2.7850000000000001</c:v>
                </c:pt>
                <c:pt idx="16">
                  <c:v>2.8140000000000001</c:v>
                </c:pt>
                <c:pt idx="17">
                  <c:v>2.8470000000000004</c:v>
                </c:pt>
                <c:pt idx="18">
                  <c:v>2.88</c:v>
                </c:pt>
                <c:pt idx="19">
                  <c:v>4.4480000000000004</c:v>
                </c:pt>
              </c:numCache>
            </c:numRef>
          </c:xVal>
          <c:yVal>
            <c:numRef>
              <c:f>Sheet1!$H$7:$H$26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8.0661423674127847E-2</c:v>
                </c:pt>
                <c:pt idx="4">
                  <c:v>2.147610405323654</c:v>
                </c:pt>
                <c:pt idx="5">
                  <c:v>6.0496067755595879</c:v>
                </c:pt>
                <c:pt idx="6">
                  <c:v>10.38515829804396</c:v>
                </c:pt>
                <c:pt idx="7">
                  <c:v>14.912280701754385</c:v>
                </c:pt>
                <c:pt idx="8">
                  <c:v>19.530147207098203</c:v>
                </c:pt>
                <c:pt idx="9">
                  <c:v>24.188344424279087</c:v>
                </c:pt>
                <c:pt idx="10">
                  <c:v>28.947368421052627</c:v>
                </c:pt>
                <c:pt idx="11">
                  <c:v>33.696309739866905</c:v>
                </c:pt>
                <c:pt idx="12">
                  <c:v>38.425085702762651</c:v>
                </c:pt>
                <c:pt idx="13">
                  <c:v>43.153861665658397</c:v>
                </c:pt>
                <c:pt idx="14">
                  <c:v>47.872554950594875</c:v>
                </c:pt>
                <c:pt idx="15">
                  <c:v>52.581165557572085</c:v>
                </c:pt>
                <c:pt idx="16">
                  <c:v>57.330106876386367</c:v>
                </c:pt>
                <c:pt idx="17">
                  <c:v>62.03871748336357</c:v>
                </c:pt>
                <c:pt idx="18">
                  <c:v>66.747328090340787</c:v>
                </c:pt>
                <c:pt idx="19">
                  <c:v>55.847953216374265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1-4BAF-890D-446D3DCD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8485"/>
        <c:axId val="90823184"/>
      </c:scatterChart>
      <c:valAx>
        <c:axId val="641484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823184"/>
        <c:crosses val="autoZero"/>
        <c:crossBetween val="midCat"/>
      </c:valAx>
      <c:valAx>
        <c:axId val="90823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1484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 Triode Region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Sheet1!$G$110:$G$121</c:f>
              <c:numCache>
                <c:formatCode>0.000</c:formatCode>
                <c:ptCount val="12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4.0000000000000036E-3</c:v>
                </c:pt>
                <c:pt idx="4">
                  <c:v>5.0000000000000044E-3</c:v>
                </c:pt>
                <c:pt idx="5">
                  <c:v>6.0000000000000053E-3</c:v>
                </c:pt>
                <c:pt idx="6">
                  <c:v>6.0000000000000053E-3</c:v>
                </c:pt>
                <c:pt idx="7">
                  <c:v>7.0000000000000062E-3</c:v>
                </c:pt>
                <c:pt idx="8">
                  <c:v>9.000000000000008E-3</c:v>
                </c:pt>
                <c:pt idx="9">
                  <c:v>1.0000000000000009E-2</c:v>
                </c:pt>
                <c:pt idx="10">
                  <c:v>1.100000000000001E-2</c:v>
                </c:pt>
                <c:pt idx="11">
                  <c:v>1.2000000000000011E-2</c:v>
                </c:pt>
              </c:numCache>
            </c:numRef>
          </c:xVal>
          <c:yVal>
            <c:numRef>
              <c:f>Sheet1!$I$110:$I$121</c:f>
              <c:numCache>
                <c:formatCode>0.000000000</c:formatCode>
                <c:ptCount val="12"/>
                <c:pt idx="0">
                  <c:v>0</c:v>
                </c:pt>
                <c:pt idx="1">
                  <c:v>9.7801976204880004E-4</c:v>
                </c:pt>
                <c:pt idx="2">
                  <c:v>1.9862875579753983E-3</c:v>
                </c:pt>
                <c:pt idx="3">
                  <c:v>2.9844726759427299E-3</c:v>
                </c:pt>
                <c:pt idx="4">
                  <c:v>3.9826577939100624E-3</c:v>
                </c:pt>
                <c:pt idx="5">
                  <c:v>4.980842911877394E-3</c:v>
                </c:pt>
                <c:pt idx="6">
                  <c:v>5.9891107078039922E-3</c:v>
                </c:pt>
                <c:pt idx="7">
                  <c:v>6.9872958257713239E-3</c:v>
                </c:pt>
                <c:pt idx="8">
                  <c:v>7.9753982657793914E-3</c:v>
                </c:pt>
                <c:pt idx="9">
                  <c:v>8.9735833837467222E-3</c:v>
                </c:pt>
                <c:pt idx="10">
                  <c:v>9.9717685017140546E-3</c:v>
                </c:pt>
                <c:pt idx="11">
                  <c:v>1.0969953619681387E-2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7-46C8-8676-7B832F7F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2179"/>
        <c:axId val="61371491"/>
      </c:scatterChart>
      <c:valAx>
        <c:axId val="419121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371491"/>
        <c:crosses val="autoZero"/>
        <c:crossBetween val="midCat"/>
      </c:valAx>
      <c:valAx>
        <c:axId val="61371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9121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Sqrt(I_D) vs V_GS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6691221608393E-2"/>
          <c:y val="0.112864077669903"/>
          <c:w val="0.85076734192756298"/>
          <c:h val="0.81640083217753101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Sheet1!$G$12:$G$25</c:f>
              <c:numCache>
                <c:formatCode>0.000</c:formatCode>
                <c:ptCount val="14"/>
                <c:pt idx="0">
                  <c:v>2.4</c:v>
                </c:pt>
                <c:pt idx="1">
                  <c:v>2.4699999999999998</c:v>
                </c:pt>
                <c:pt idx="2">
                  <c:v>2.5209999999999999</c:v>
                </c:pt>
                <c:pt idx="3">
                  <c:v>2.5629999999999997</c:v>
                </c:pt>
                <c:pt idx="4">
                  <c:v>2.601</c:v>
                </c:pt>
                <c:pt idx="5">
                  <c:v>2.629</c:v>
                </c:pt>
                <c:pt idx="6">
                  <c:v>2.6579999999999999</c:v>
                </c:pt>
                <c:pt idx="7">
                  <c:v>2.6890000000000001</c:v>
                </c:pt>
                <c:pt idx="8">
                  <c:v>2.7199999999999998</c:v>
                </c:pt>
                <c:pt idx="9">
                  <c:v>2.7519999999999998</c:v>
                </c:pt>
                <c:pt idx="10">
                  <c:v>2.7850000000000001</c:v>
                </c:pt>
                <c:pt idx="11">
                  <c:v>2.8140000000000001</c:v>
                </c:pt>
                <c:pt idx="12">
                  <c:v>2.8470000000000004</c:v>
                </c:pt>
                <c:pt idx="13">
                  <c:v>2.88</c:v>
                </c:pt>
              </c:numCache>
            </c:numRef>
          </c:xVal>
          <c:yVal>
            <c:numRef>
              <c:f>Sheet1!$J$12:$J$25</c:f>
              <c:numCache>
                <c:formatCode>0.000</c:formatCode>
                <c:ptCount val="14"/>
                <c:pt idx="0">
                  <c:v>2.4595948397164089</c:v>
                </c:pt>
                <c:pt idx="1">
                  <c:v>3.2226011695591437</c:v>
                </c:pt>
                <c:pt idx="2">
                  <c:v>3.8616422286061645</c:v>
                </c:pt>
                <c:pt idx="3">
                  <c:v>4.4192926138804394</c:v>
                </c:pt>
                <c:pt idx="4">
                  <c:v>4.9181647414741088</c:v>
                </c:pt>
                <c:pt idx="5">
                  <c:v>5.3802758684897025</c:v>
                </c:pt>
                <c:pt idx="6">
                  <c:v>5.80485225822905</c:v>
                </c:pt>
                <c:pt idx="7">
                  <c:v>6.198797117406138</c:v>
                </c:pt>
                <c:pt idx="8">
                  <c:v>6.5691598904013899</c:v>
                </c:pt>
                <c:pt idx="9">
                  <c:v>6.9189995628410665</c:v>
                </c:pt>
                <c:pt idx="10">
                  <c:v>7.2512871655708189</c:v>
                </c:pt>
                <c:pt idx="11">
                  <c:v>7.5716647361320986</c:v>
                </c:pt>
                <c:pt idx="12">
                  <c:v>7.8764660529557018</c:v>
                </c:pt>
                <c:pt idx="13">
                  <c:v>8.1699037993320811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2-45FA-8045-4FC69ACB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5846"/>
        <c:axId val="10679823"/>
      </c:scatterChart>
      <c:valAx>
        <c:axId val="27885846"/>
        <c:scaling>
          <c:orientation val="minMax"/>
        </c:scaling>
        <c:delete val="0"/>
        <c:axPos val="b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79823"/>
        <c:crosses val="autoZero"/>
        <c:crossBetween val="midCat"/>
      </c:valAx>
      <c:valAx>
        <c:axId val="10679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885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Threshold Sweep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I_D (mA)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Sheet1!$G$33:$G$53</c:f>
              <c:numCache>
                <c:formatCode>0.000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2.9649999999999999</c:v>
                </c:pt>
                <c:pt idx="7">
                  <c:v>3.2210000000000001</c:v>
                </c:pt>
                <c:pt idx="8">
                  <c:v>3.3420000000000001</c:v>
                </c:pt>
                <c:pt idx="9">
                  <c:v>3.4279999999999999</c:v>
                </c:pt>
                <c:pt idx="10">
                  <c:v>3.4870000000000001</c:v>
                </c:pt>
                <c:pt idx="11">
                  <c:v>3.54</c:v>
                </c:pt>
                <c:pt idx="12">
                  <c:v>3.581</c:v>
                </c:pt>
                <c:pt idx="13">
                  <c:v>3.617</c:v>
                </c:pt>
                <c:pt idx="14">
                  <c:v>3.65</c:v>
                </c:pt>
                <c:pt idx="15">
                  <c:v>3.6859999999999999</c:v>
                </c:pt>
                <c:pt idx="16">
                  <c:v>3.7210000000000001</c:v>
                </c:pt>
                <c:pt idx="17">
                  <c:v>3.7530000000000001</c:v>
                </c:pt>
                <c:pt idx="18">
                  <c:v>3.7830000000000004</c:v>
                </c:pt>
                <c:pt idx="19">
                  <c:v>3.8090000000000002</c:v>
                </c:pt>
                <c:pt idx="20">
                  <c:v>3.8360000000000012</c:v>
                </c:pt>
              </c:numCache>
            </c:numRef>
          </c:xVal>
          <c:yVal>
            <c:numRef>
              <c:f>Sheet1!$H$33:$H$53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0.35289372857430934</c:v>
                </c:pt>
                <c:pt idx="7">
                  <c:v>2.813067150635209</c:v>
                </c:pt>
                <c:pt idx="8">
                  <c:v>6.6344020971970155</c:v>
                </c:pt>
                <c:pt idx="9">
                  <c:v>10.808630772333132</c:v>
                </c:pt>
                <c:pt idx="10">
                  <c:v>15.255091752369427</c:v>
                </c:pt>
                <c:pt idx="11">
                  <c:v>19.76204880016132</c:v>
                </c:pt>
                <c:pt idx="12">
                  <c:v>24.389997983464408</c:v>
                </c:pt>
                <c:pt idx="13">
                  <c:v>29.068360556563821</c:v>
                </c:pt>
                <c:pt idx="14">
                  <c:v>33.776971163541035</c:v>
                </c:pt>
                <c:pt idx="15">
                  <c:v>38.455333736640455</c:v>
                </c:pt>
                <c:pt idx="16">
                  <c:v>43.143778987699129</c:v>
                </c:pt>
                <c:pt idx="17">
                  <c:v>47.862472272635607</c:v>
                </c:pt>
                <c:pt idx="18">
                  <c:v>52.601330913490621</c:v>
                </c:pt>
                <c:pt idx="19">
                  <c:v>57.380520266182693</c:v>
                </c:pt>
                <c:pt idx="20">
                  <c:v>62.068965517241374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E64-9401-8E645BA0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411"/>
        <c:axId val="98338217"/>
      </c:scatterChart>
      <c:valAx>
        <c:axId val="377714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V_GS (V)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338217"/>
        <c:crosses val="autoZero"/>
        <c:crossBetween val="midCat"/>
      </c:valAx>
      <c:valAx>
        <c:axId val="98338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I_D (mA)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7714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Saturation Region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Sheet1!$G$41:$G$53</c:f>
              <c:numCache>
                <c:formatCode>0.000</c:formatCode>
                <c:ptCount val="13"/>
                <c:pt idx="0">
                  <c:v>3.3420000000000001</c:v>
                </c:pt>
                <c:pt idx="1">
                  <c:v>3.4279999999999999</c:v>
                </c:pt>
                <c:pt idx="2">
                  <c:v>3.4870000000000001</c:v>
                </c:pt>
                <c:pt idx="3">
                  <c:v>3.54</c:v>
                </c:pt>
                <c:pt idx="4">
                  <c:v>3.581</c:v>
                </c:pt>
                <c:pt idx="5">
                  <c:v>3.617</c:v>
                </c:pt>
                <c:pt idx="6">
                  <c:v>3.65</c:v>
                </c:pt>
                <c:pt idx="7">
                  <c:v>3.6859999999999999</c:v>
                </c:pt>
                <c:pt idx="8">
                  <c:v>3.7210000000000001</c:v>
                </c:pt>
                <c:pt idx="9">
                  <c:v>3.7530000000000001</c:v>
                </c:pt>
                <c:pt idx="10">
                  <c:v>3.7830000000000004</c:v>
                </c:pt>
                <c:pt idx="11">
                  <c:v>3.8090000000000002</c:v>
                </c:pt>
                <c:pt idx="12">
                  <c:v>3.8360000000000012</c:v>
                </c:pt>
              </c:numCache>
            </c:numRef>
          </c:xVal>
          <c:yVal>
            <c:numRef>
              <c:f>Sheet1!$J$41:$J$53</c:f>
              <c:numCache>
                <c:formatCode>0.000</c:formatCode>
                <c:ptCount val="13"/>
                <c:pt idx="0">
                  <c:v>2.5757333125145188</c:v>
                </c:pt>
                <c:pt idx="1">
                  <c:v>3.2876482129834286</c:v>
                </c:pt>
                <c:pt idx="2">
                  <c:v>3.9057767156315308</c:v>
                </c:pt>
                <c:pt idx="3">
                  <c:v>4.445452597898365</c:v>
                </c:pt>
                <c:pt idx="4">
                  <c:v>4.9386230857866051</c:v>
                </c:pt>
                <c:pt idx="5">
                  <c:v>5.3915081894182277</c:v>
                </c:pt>
                <c:pt idx="6">
                  <c:v>5.8117958638910432</c:v>
                </c:pt>
                <c:pt idx="7">
                  <c:v>6.2012364683698733</c:v>
                </c:pt>
                <c:pt idx="8">
                  <c:v>6.5683924203490713</c:v>
                </c:pt>
                <c:pt idx="9">
                  <c:v>6.9182709019404269</c:v>
                </c:pt>
                <c:pt idx="10">
                  <c:v>7.2526774996197521</c:v>
                </c:pt>
                <c:pt idx="11">
                  <c:v>7.5749930868735911</c:v>
                </c:pt>
                <c:pt idx="12">
                  <c:v>7.8783859715833531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7-4E73-B447-5D2F6A18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5826"/>
        <c:axId val="31027487"/>
      </c:scatterChart>
      <c:valAx>
        <c:axId val="969258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V_GS (V)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027487"/>
        <c:crosses val="autoZero"/>
        <c:crossBetween val="midCat"/>
      </c:valAx>
      <c:valAx>
        <c:axId val="310274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sqrt(I_D) (sqrt(mA))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9258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Sheet1!$I$58</c:f>
              <c:strCache>
                <c:ptCount val="1"/>
                <c:pt idx="0">
                  <c:v>I_D (A)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Sheet1!$G$59:$G$103</c:f>
              <c:numCache>
                <c:formatCode>0.000</c:formatCode>
                <c:ptCount val="45"/>
                <c:pt idx="0">
                  <c:v>0</c:v>
                </c:pt>
                <c:pt idx="1">
                  <c:v>4.0000000000000036E-3</c:v>
                </c:pt>
                <c:pt idx="2">
                  <c:v>5.0000000000000044E-3</c:v>
                </c:pt>
                <c:pt idx="3">
                  <c:v>7.0000000000000062E-3</c:v>
                </c:pt>
                <c:pt idx="4">
                  <c:v>1.100000000000001E-2</c:v>
                </c:pt>
                <c:pt idx="5">
                  <c:v>8.0000000000000071E-3</c:v>
                </c:pt>
                <c:pt idx="6">
                  <c:v>1.0000000000000009E-2</c:v>
                </c:pt>
                <c:pt idx="7">
                  <c:v>1.2000000000000011E-2</c:v>
                </c:pt>
                <c:pt idx="8">
                  <c:v>2.1000000000000019E-2</c:v>
                </c:pt>
                <c:pt idx="9">
                  <c:v>2.300000000000002E-2</c:v>
                </c:pt>
                <c:pt idx="10">
                  <c:v>2.6000000000000023E-2</c:v>
                </c:pt>
                <c:pt idx="11">
                  <c:v>2.9000000000000137E-2</c:v>
                </c:pt>
                <c:pt idx="12">
                  <c:v>3.499999999999992E-2</c:v>
                </c:pt>
                <c:pt idx="13">
                  <c:v>3.9000000000000146E-2</c:v>
                </c:pt>
                <c:pt idx="14">
                  <c:v>4.3999999999999817E-2</c:v>
                </c:pt>
                <c:pt idx="15">
                  <c:v>5.0999999999999934E-2</c:v>
                </c:pt>
                <c:pt idx="16">
                  <c:v>6.1000000000000165E-2</c:v>
                </c:pt>
                <c:pt idx="17">
                  <c:v>7.2999999999999954E-2</c:v>
                </c:pt>
                <c:pt idx="18">
                  <c:v>9.000000000000008E-2</c:v>
                </c:pt>
                <c:pt idx="19">
                  <c:v>0.11699999999999999</c:v>
                </c:pt>
                <c:pt idx="20">
                  <c:v>0.15999999999999992</c:v>
                </c:pt>
                <c:pt idx="21">
                  <c:v>0.2220000000000002</c:v>
                </c:pt>
                <c:pt idx="22">
                  <c:v>0.30200000000000027</c:v>
                </c:pt>
                <c:pt idx="23">
                  <c:v>0.39179999999999993</c:v>
                </c:pt>
                <c:pt idx="24">
                  <c:v>0.48669999999999991</c:v>
                </c:pt>
                <c:pt idx="25">
                  <c:v>0.58299999999999996</c:v>
                </c:pt>
                <c:pt idx="26">
                  <c:v>1.0740000000000001</c:v>
                </c:pt>
                <c:pt idx="27">
                  <c:v>1.5669999999999999</c:v>
                </c:pt>
                <c:pt idx="28">
                  <c:v>2.0640000000000001</c:v>
                </c:pt>
                <c:pt idx="29">
                  <c:v>2.5609999999999999</c:v>
                </c:pt>
                <c:pt idx="30">
                  <c:v>3.0569999999999999</c:v>
                </c:pt>
                <c:pt idx="31">
                  <c:v>3.5510000000000002</c:v>
                </c:pt>
                <c:pt idx="32">
                  <c:v>4.0469999999999997</c:v>
                </c:pt>
                <c:pt idx="33">
                  <c:v>4.5430000000000001</c:v>
                </c:pt>
                <c:pt idx="34">
                  <c:v>5.04</c:v>
                </c:pt>
                <c:pt idx="35">
                  <c:v>5.5350000000000001</c:v>
                </c:pt>
                <c:pt idx="36">
                  <c:v>6.03</c:v>
                </c:pt>
                <c:pt idx="37">
                  <c:v>6.5270000000000001</c:v>
                </c:pt>
                <c:pt idx="38">
                  <c:v>7.0220000000000002</c:v>
                </c:pt>
                <c:pt idx="39">
                  <c:v>7.5169999999999995</c:v>
                </c:pt>
                <c:pt idx="40">
                  <c:v>8.01</c:v>
                </c:pt>
                <c:pt idx="41">
                  <c:v>8.5</c:v>
                </c:pt>
                <c:pt idx="42">
                  <c:v>8.9969999999999999</c:v>
                </c:pt>
                <c:pt idx="43">
                  <c:v>9.4930000000000003</c:v>
                </c:pt>
                <c:pt idx="44">
                  <c:v>9.99</c:v>
                </c:pt>
              </c:numCache>
            </c:numRef>
          </c:xVal>
          <c:yVal>
            <c:numRef>
              <c:f>Sheet1!$I$59:$I$103</c:f>
              <c:numCache>
                <c:formatCode>0.000000000</c:formatCode>
                <c:ptCount val="45"/>
                <c:pt idx="0">
                  <c:v>0</c:v>
                </c:pt>
                <c:pt idx="1">
                  <c:v>9.6793708408953415E-4</c:v>
                </c:pt>
                <c:pt idx="2">
                  <c:v>1.9661222020568663E-3</c:v>
                </c:pt>
                <c:pt idx="3">
                  <c:v>2.9542246420649321E-3</c:v>
                </c:pt>
                <c:pt idx="4">
                  <c:v>3.9221617261544668E-3</c:v>
                </c:pt>
                <c:pt idx="5">
                  <c:v>4.9606775559588624E-3</c:v>
                </c:pt>
                <c:pt idx="6">
                  <c:v>5.9487799959669282E-3</c:v>
                </c:pt>
                <c:pt idx="7">
                  <c:v>6.9368824359749941E-3</c:v>
                </c:pt>
                <c:pt idx="8">
                  <c:v>7.8544061302681985E-3</c:v>
                </c:pt>
                <c:pt idx="9">
                  <c:v>8.8425085702762644E-3</c:v>
                </c:pt>
                <c:pt idx="10">
                  <c:v>9.8205283323250653E-3</c:v>
                </c:pt>
                <c:pt idx="11">
                  <c:v>1.0798548094373864E-2</c:v>
                </c:pt>
                <c:pt idx="12">
                  <c:v>1.1746319822544867E-2</c:v>
                </c:pt>
                <c:pt idx="13">
                  <c:v>1.27142569066344E-2</c:v>
                </c:pt>
                <c:pt idx="14">
                  <c:v>1.3672111312764671E-2</c:v>
                </c:pt>
                <c:pt idx="15">
                  <c:v>1.4609800362976407E-2</c:v>
                </c:pt>
                <c:pt idx="16">
                  <c:v>1.5517241379310343E-2</c:v>
                </c:pt>
                <c:pt idx="17">
                  <c:v>1.6404517039725751E-2</c:v>
                </c:pt>
                <c:pt idx="18">
                  <c:v>1.7241379310344827E-2</c:v>
                </c:pt>
                <c:pt idx="19">
                  <c:v>1.7977414801371241E-2</c:v>
                </c:pt>
                <c:pt idx="20">
                  <c:v>1.8552127445049405E-2</c:v>
                </c:pt>
                <c:pt idx="21">
                  <c:v>1.893526920750151E-2</c:v>
                </c:pt>
                <c:pt idx="22">
                  <c:v>1.9136922766686829E-2</c:v>
                </c:pt>
                <c:pt idx="23">
                  <c:v>1.9239766081871341E-2</c:v>
                </c:pt>
                <c:pt idx="24">
                  <c:v>1.9291187739463599E-2</c:v>
                </c:pt>
                <c:pt idx="25">
                  <c:v>1.9328493647912885E-2</c:v>
                </c:pt>
                <c:pt idx="26">
                  <c:v>1.9419237749546278E-2</c:v>
                </c:pt>
                <c:pt idx="27">
                  <c:v>1.9489816495261141E-2</c:v>
                </c:pt>
                <c:pt idx="28">
                  <c:v>1.9520064529138938E-2</c:v>
                </c:pt>
                <c:pt idx="29">
                  <c:v>1.9550312563016738E-2</c:v>
                </c:pt>
                <c:pt idx="30">
                  <c:v>1.9590643274853801E-2</c:v>
                </c:pt>
                <c:pt idx="31">
                  <c:v>1.9651139342609397E-2</c:v>
                </c:pt>
                <c:pt idx="32">
                  <c:v>1.969147005444646E-2</c:v>
                </c:pt>
                <c:pt idx="33">
                  <c:v>1.9731800766283523E-2</c:v>
                </c:pt>
                <c:pt idx="34">
                  <c:v>1.976204880016132E-2</c:v>
                </c:pt>
                <c:pt idx="35">
                  <c:v>1.9812462189957653E-2</c:v>
                </c:pt>
                <c:pt idx="36">
                  <c:v>1.986287557975398E-2</c:v>
                </c:pt>
                <c:pt idx="37">
                  <c:v>1.9893123613631779E-2</c:v>
                </c:pt>
                <c:pt idx="38">
                  <c:v>1.9943537003428109E-2</c:v>
                </c:pt>
                <c:pt idx="39">
                  <c:v>1.9993950393224439E-2</c:v>
                </c:pt>
                <c:pt idx="40">
                  <c:v>2.0064529138939302E-2</c:v>
                </c:pt>
                <c:pt idx="41">
                  <c:v>2.0165355918531962E-2</c:v>
                </c:pt>
                <c:pt idx="42">
                  <c:v>2.0195603952409758E-2</c:v>
                </c:pt>
                <c:pt idx="43">
                  <c:v>2.0235934664246825E-2</c:v>
                </c:pt>
                <c:pt idx="44">
                  <c:v>2.0266182698124618E-2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5-4AC3-8455-B324754A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3323"/>
        <c:axId val="35514754"/>
      </c:scatterChart>
      <c:valAx>
        <c:axId val="290233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514754"/>
        <c:crosses val="autoZero"/>
        <c:crossBetween val="midCat"/>
      </c:valAx>
      <c:valAx>
        <c:axId val="35514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0233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 Saturation Region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Sheet1!$G$82:$G$103</c:f>
              <c:numCache>
                <c:formatCode>0.000</c:formatCode>
                <c:ptCount val="22"/>
                <c:pt idx="0">
                  <c:v>0.39179999999999993</c:v>
                </c:pt>
                <c:pt idx="1">
                  <c:v>0.48669999999999991</c:v>
                </c:pt>
                <c:pt idx="2">
                  <c:v>0.58299999999999996</c:v>
                </c:pt>
                <c:pt idx="3">
                  <c:v>1.0740000000000001</c:v>
                </c:pt>
                <c:pt idx="4">
                  <c:v>1.5669999999999999</c:v>
                </c:pt>
                <c:pt idx="5">
                  <c:v>2.0640000000000001</c:v>
                </c:pt>
                <c:pt idx="6">
                  <c:v>2.5609999999999999</c:v>
                </c:pt>
                <c:pt idx="7">
                  <c:v>3.0569999999999999</c:v>
                </c:pt>
                <c:pt idx="8">
                  <c:v>3.5510000000000002</c:v>
                </c:pt>
                <c:pt idx="9">
                  <c:v>4.0469999999999997</c:v>
                </c:pt>
                <c:pt idx="10">
                  <c:v>4.5430000000000001</c:v>
                </c:pt>
                <c:pt idx="11">
                  <c:v>5.04</c:v>
                </c:pt>
                <c:pt idx="12">
                  <c:v>5.5350000000000001</c:v>
                </c:pt>
                <c:pt idx="13">
                  <c:v>6.03</c:v>
                </c:pt>
                <c:pt idx="14">
                  <c:v>6.5270000000000001</c:v>
                </c:pt>
                <c:pt idx="15">
                  <c:v>7.0220000000000002</c:v>
                </c:pt>
                <c:pt idx="16">
                  <c:v>7.5169999999999995</c:v>
                </c:pt>
                <c:pt idx="17">
                  <c:v>8.01</c:v>
                </c:pt>
                <c:pt idx="18">
                  <c:v>8.5</c:v>
                </c:pt>
                <c:pt idx="19">
                  <c:v>8.9969999999999999</c:v>
                </c:pt>
                <c:pt idx="20">
                  <c:v>9.4930000000000003</c:v>
                </c:pt>
                <c:pt idx="21">
                  <c:v>9.99</c:v>
                </c:pt>
              </c:numCache>
            </c:numRef>
          </c:xVal>
          <c:yVal>
            <c:numRef>
              <c:f>Sheet1!$I$82:$I$103</c:f>
              <c:numCache>
                <c:formatCode>0.000000000</c:formatCode>
                <c:ptCount val="22"/>
                <c:pt idx="0">
                  <c:v>1.9239766081871341E-2</c:v>
                </c:pt>
                <c:pt idx="1">
                  <c:v>1.9291187739463599E-2</c:v>
                </c:pt>
                <c:pt idx="2">
                  <c:v>1.9328493647912885E-2</c:v>
                </c:pt>
                <c:pt idx="3">
                  <c:v>1.9419237749546278E-2</c:v>
                </c:pt>
                <c:pt idx="4">
                  <c:v>1.9489816495261141E-2</c:v>
                </c:pt>
                <c:pt idx="5">
                  <c:v>1.9520064529138938E-2</c:v>
                </c:pt>
                <c:pt idx="6">
                  <c:v>1.9550312563016738E-2</c:v>
                </c:pt>
                <c:pt idx="7">
                  <c:v>1.9590643274853801E-2</c:v>
                </c:pt>
                <c:pt idx="8">
                  <c:v>1.9651139342609397E-2</c:v>
                </c:pt>
                <c:pt idx="9">
                  <c:v>1.969147005444646E-2</c:v>
                </c:pt>
                <c:pt idx="10">
                  <c:v>1.9731800766283523E-2</c:v>
                </c:pt>
                <c:pt idx="11">
                  <c:v>1.976204880016132E-2</c:v>
                </c:pt>
                <c:pt idx="12">
                  <c:v>1.9812462189957653E-2</c:v>
                </c:pt>
                <c:pt idx="13">
                  <c:v>1.986287557975398E-2</c:v>
                </c:pt>
                <c:pt idx="14">
                  <c:v>1.9893123613631779E-2</c:v>
                </c:pt>
                <c:pt idx="15">
                  <c:v>1.9943537003428109E-2</c:v>
                </c:pt>
                <c:pt idx="16">
                  <c:v>1.9993950393224439E-2</c:v>
                </c:pt>
                <c:pt idx="17">
                  <c:v>2.0064529138939302E-2</c:v>
                </c:pt>
                <c:pt idx="18">
                  <c:v>2.0165355918531962E-2</c:v>
                </c:pt>
                <c:pt idx="19">
                  <c:v>2.0195603952409758E-2</c:v>
                </c:pt>
                <c:pt idx="20">
                  <c:v>2.0235934664246825E-2</c:v>
                </c:pt>
                <c:pt idx="21">
                  <c:v>2.0266182698124618E-2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F-40FE-9AE8-2CC3F323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4343"/>
        <c:axId val="58648902"/>
      </c:scatterChart>
      <c:valAx>
        <c:axId val="946343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648902"/>
        <c:crosses val="autoZero"/>
        <c:crossBetween val="midCat"/>
      </c:valAx>
      <c:valAx>
        <c:axId val="586489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6343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Sheet1!$G$110:$G$154</c:f>
              <c:numCache>
                <c:formatCode>0.000</c:formatCode>
                <c:ptCount val="45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4.0000000000000036E-3</c:v>
                </c:pt>
                <c:pt idx="4">
                  <c:v>5.0000000000000044E-3</c:v>
                </c:pt>
                <c:pt idx="5">
                  <c:v>6.0000000000000053E-3</c:v>
                </c:pt>
                <c:pt idx="6">
                  <c:v>6.0000000000000053E-3</c:v>
                </c:pt>
                <c:pt idx="7">
                  <c:v>7.0000000000000062E-3</c:v>
                </c:pt>
                <c:pt idx="8">
                  <c:v>9.000000000000008E-3</c:v>
                </c:pt>
                <c:pt idx="9">
                  <c:v>1.0000000000000009E-2</c:v>
                </c:pt>
                <c:pt idx="10">
                  <c:v>1.100000000000001E-2</c:v>
                </c:pt>
                <c:pt idx="11">
                  <c:v>1.2000000000000011E-2</c:v>
                </c:pt>
                <c:pt idx="12">
                  <c:v>1.6999999999999904E-2</c:v>
                </c:pt>
                <c:pt idx="13">
                  <c:v>1.9000000000000128E-2</c:v>
                </c:pt>
                <c:pt idx="14">
                  <c:v>2.2999999999999909E-2</c:v>
                </c:pt>
                <c:pt idx="15">
                  <c:v>2.8999999999999915E-2</c:v>
                </c:pt>
                <c:pt idx="16">
                  <c:v>3.8000000000000034E-2</c:v>
                </c:pt>
                <c:pt idx="17">
                  <c:v>4.8999999999999932E-2</c:v>
                </c:pt>
                <c:pt idx="18">
                  <c:v>6.4999999999999947E-2</c:v>
                </c:pt>
                <c:pt idx="19">
                  <c:v>8.8999999999999968E-2</c:v>
                </c:pt>
                <c:pt idx="20">
                  <c:v>0.12759999999999994</c:v>
                </c:pt>
                <c:pt idx="21">
                  <c:v>0.18230000000000013</c:v>
                </c:pt>
                <c:pt idx="22">
                  <c:v>0.25560000000000027</c:v>
                </c:pt>
                <c:pt idx="23">
                  <c:v>0.34209999999999985</c:v>
                </c:pt>
                <c:pt idx="24">
                  <c:v>0.43540000000000001</c:v>
                </c:pt>
                <c:pt idx="25">
                  <c:v>0.53180000000000005</c:v>
                </c:pt>
                <c:pt idx="26">
                  <c:v>1.026</c:v>
                </c:pt>
                <c:pt idx="27">
                  <c:v>1.5245</c:v>
                </c:pt>
                <c:pt idx="28">
                  <c:v>2.0235000000000003</c:v>
                </c:pt>
                <c:pt idx="29">
                  <c:v>2.5223</c:v>
                </c:pt>
                <c:pt idx="30">
                  <c:v>3.0207999999999999</c:v>
                </c:pt>
                <c:pt idx="31">
                  <c:v>3.5196000000000001</c:v>
                </c:pt>
                <c:pt idx="32">
                  <c:v>4.0183999999999997</c:v>
                </c:pt>
                <c:pt idx="33">
                  <c:v>4.5168999999999997</c:v>
                </c:pt>
                <c:pt idx="34">
                  <c:v>5.0156000000000001</c:v>
                </c:pt>
                <c:pt idx="35">
                  <c:v>5.5141</c:v>
                </c:pt>
                <c:pt idx="36">
                  <c:v>6.0129999999999999</c:v>
                </c:pt>
                <c:pt idx="37">
                  <c:v>6.5117000000000003</c:v>
                </c:pt>
                <c:pt idx="38">
                  <c:v>7.0110000000000001</c:v>
                </c:pt>
                <c:pt idx="39">
                  <c:v>7.5083000000000002</c:v>
                </c:pt>
                <c:pt idx="40">
                  <c:v>8.0067000000000004</c:v>
                </c:pt>
                <c:pt idx="41">
                  <c:v>8.5039999999999996</c:v>
                </c:pt>
                <c:pt idx="42">
                  <c:v>9.0020000000000007</c:v>
                </c:pt>
                <c:pt idx="43">
                  <c:v>9.5</c:v>
                </c:pt>
                <c:pt idx="44">
                  <c:v>9.98</c:v>
                </c:pt>
              </c:numCache>
            </c:numRef>
          </c:xVal>
          <c:yVal>
            <c:numRef>
              <c:f>Sheet1!$I$110:$I$154</c:f>
              <c:numCache>
                <c:formatCode>0.000000000</c:formatCode>
                <c:ptCount val="45"/>
                <c:pt idx="0">
                  <c:v>0</c:v>
                </c:pt>
                <c:pt idx="1">
                  <c:v>9.7801976204880004E-4</c:v>
                </c:pt>
                <c:pt idx="2">
                  <c:v>1.9862875579753983E-3</c:v>
                </c:pt>
                <c:pt idx="3">
                  <c:v>2.9844726759427299E-3</c:v>
                </c:pt>
                <c:pt idx="4">
                  <c:v>3.9826577939100624E-3</c:v>
                </c:pt>
                <c:pt idx="5">
                  <c:v>4.980842911877394E-3</c:v>
                </c:pt>
                <c:pt idx="6">
                  <c:v>5.9891107078039922E-3</c:v>
                </c:pt>
                <c:pt idx="7">
                  <c:v>6.9872958257713239E-3</c:v>
                </c:pt>
                <c:pt idx="8">
                  <c:v>7.9753982657793914E-3</c:v>
                </c:pt>
                <c:pt idx="9">
                  <c:v>8.9735833837467222E-3</c:v>
                </c:pt>
                <c:pt idx="10">
                  <c:v>9.9717685017140546E-3</c:v>
                </c:pt>
                <c:pt idx="11">
                  <c:v>1.0969953619681387E-2</c:v>
                </c:pt>
                <c:pt idx="12">
                  <c:v>1.1927808025811655E-2</c:v>
                </c:pt>
                <c:pt idx="13">
                  <c:v>1.2915910465819721E-2</c:v>
                </c:pt>
                <c:pt idx="14">
                  <c:v>1.3883847549909255E-2</c:v>
                </c:pt>
                <c:pt idx="15">
                  <c:v>1.4831619278080257E-2</c:v>
                </c:pt>
                <c:pt idx="16">
                  <c:v>1.574914297237346E-2</c:v>
                </c:pt>
                <c:pt idx="17">
                  <c:v>1.6646501310748133E-2</c:v>
                </c:pt>
                <c:pt idx="18">
                  <c:v>1.7493446259326476E-2</c:v>
                </c:pt>
                <c:pt idx="19">
                  <c:v>1.825972978423069E-2</c:v>
                </c:pt>
                <c:pt idx="20">
                  <c:v>1.8878806210929622E-2</c:v>
                </c:pt>
                <c:pt idx="21">
                  <c:v>1.9335551522484371E-2</c:v>
                </c:pt>
                <c:pt idx="22">
                  <c:v>1.9604759023996773E-2</c:v>
                </c:pt>
                <c:pt idx="23">
                  <c:v>1.9740875176446862E-2</c:v>
                </c:pt>
                <c:pt idx="24">
                  <c:v>1.9808429118773944E-2</c:v>
                </c:pt>
                <c:pt idx="25">
                  <c:v>1.9844726759427302E-2</c:v>
                </c:pt>
                <c:pt idx="26">
                  <c:v>1.9903206291591046E-2</c:v>
                </c:pt>
                <c:pt idx="27">
                  <c:v>1.9918330308529946E-2</c:v>
                </c:pt>
                <c:pt idx="28">
                  <c:v>1.9928412986489209E-2</c:v>
                </c:pt>
                <c:pt idx="29">
                  <c:v>1.9940512200040329E-2</c:v>
                </c:pt>
                <c:pt idx="30">
                  <c:v>1.9955636216979229E-2</c:v>
                </c:pt>
                <c:pt idx="31">
                  <c:v>1.9967735430530348E-2</c:v>
                </c:pt>
                <c:pt idx="32">
                  <c:v>1.9979834644081467E-2</c:v>
                </c:pt>
                <c:pt idx="33">
                  <c:v>1.9994958661020367E-2</c:v>
                </c:pt>
                <c:pt idx="34">
                  <c:v>2.0008066142367411E-2</c:v>
                </c:pt>
                <c:pt idx="35">
                  <c:v>2.0023190159306311E-2</c:v>
                </c:pt>
                <c:pt idx="36">
                  <c:v>2.0034281105061506E-2</c:v>
                </c:pt>
                <c:pt idx="37">
                  <c:v>2.004738858640855E-2</c:v>
                </c:pt>
                <c:pt idx="38">
                  <c:v>2.0054446460980035E-2</c:v>
                </c:pt>
                <c:pt idx="39">
                  <c:v>2.0081669691470055E-2</c:v>
                </c:pt>
                <c:pt idx="40">
                  <c:v>2.0097801976204879E-2</c:v>
                </c:pt>
                <c:pt idx="41">
                  <c:v>2.0125025206694895E-2</c:v>
                </c:pt>
                <c:pt idx="42">
                  <c:v>2.0145190562613428E-2</c:v>
                </c:pt>
                <c:pt idx="43">
                  <c:v>2.0165355918531962E-2</c:v>
                </c:pt>
                <c:pt idx="44">
                  <c:v>2.0367009477717281E-2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F-4211-928D-1CD26543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5612"/>
        <c:axId val="74685048"/>
      </c:scatterChart>
      <c:valAx>
        <c:axId val="65285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V_DS (V)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685048"/>
        <c:crosses val="autoZero"/>
        <c:crossBetween val="midCat"/>
      </c:valAx>
      <c:valAx>
        <c:axId val="74685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I_D (A)</a:t>
                </a:r>
              </a:p>
            </c:rich>
          </c:tx>
          <c:overlay val="0"/>
        </c:title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2856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 Saturation Region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Sheet1!$G$135:$G$153</c:f>
              <c:numCache>
                <c:formatCode>0.000</c:formatCode>
                <c:ptCount val="19"/>
                <c:pt idx="0">
                  <c:v>0.53180000000000005</c:v>
                </c:pt>
                <c:pt idx="1">
                  <c:v>1.026</c:v>
                </c:pt>
                <c:pt idx="2">
                  <c:v>1.5245</c:v>
                </c:pt>
                <c:pt idx="3">
                  <c:v>2.0235000000000003</c:v>
                </c:pt>
                <c:pt idx="4">
                  <c:v>2.5223</c:v>
                </c:pt>
                <c:pt idx="5">
                  <c:v>3.0207999999999999</c:v>
                </c:pt>
                <c:pt idx="6">
                  <c:v>3.5196000000000001</c:v>
                </c:pt>
                <c:pt idx="7">
                  <c:v>4.0183999999999997</c:v>
                </c:pt>
                <c:pt idx="8">
                  <c:v>4.5168999999999997</c:v>
                </c:pt>
                <c:pt idx="9">
                  <c:v>5.0156000000000001</c:v>
                </c:pt>
                <c:pt idx="10">
                  <c:v>5.5141</c:v>
                </c:pt>
                <c:pt idx="11">
                  <c:v>6.0129999999999999</c:v>
                </c:pt>
                <c:pt idx="12">
                  <c:v>6.5117000000000003</c:v>
                </c:pt>
                <c:pt idx="13">
                  <c:v>7.0110000000000001</c:v>
                </c:pt>
                <c:pt idx="14">
                  <c:v>7.5083000000000002</c:v>
                </c:pt>
                <c:pt idx="15">
                  <c:v>8.0067000000000004</c:v>
                </c:pt>
                <c:pt idx="16">
                  <c:v>8.5039999999999996</c:v>
                </c:pt>
                <c:pt idx="17">
                  <c:v>9.0020000000000007</c:v>
                </c:pt>
                <c:pt idx="18">
                  <c:v>9.5</c:v>
                </c:pt>
              </c:numCache>
            </c:numRef>
          </c:xVal>
          <c:yVal>
            <c:numRef>
              <c:f>Sheet1!$I$135:$I$153</c:f>
              <c:numCache>
                <c:formatCode>0.000000000</c:formatCode>
                <c:ptCount val="19"/>
                <c:pt idx="0">
                  <c:v>1.9844726759427302E-2</c:v>
                </c:pt>
                <c:pt idx="1">
                  <c:v>1.9903206291591046E-2</c:v>
                </c:pt>
                <c:pt idx="2">
                  <c:v>1.9918330308529946E-2</c:v>
                </c:pt>
                <c:pt idx="3">
                  <c:v>1.9928412986489209E-2</c:v>
                </c:pt>
                <c:pt idx="4">
                  <c:v>1.9940512200040329E-2</c:v>
                </c:pt>
                <c:pt idx="5">
                  <c:v>1.9955636216979229E-2</c:v>
                </c:pt>
                <c:pt idx="6">
                  <c:v>1.9967735430530348E-2</c:v>
                </c:pt>
                <c:pt idx="7">
                  <c:v>1.9979834644081467E-2</c:v>
                </c:pt>
                <c:pt idx="8">
                  <c:v>1.9994958661020367E-2</c:v>
                </c:pt>
                <c:pt idx="9">
                  <c:v>2.0008066142367411E-2</c:v>
                </c:pt>
                <c:pt idx="10">
                  <c:v>2.0023190159306311E-2</c:v>
                </c:pt>
                <c:pt idx="11">
                  <c:v>2.0034281105061506E-2</c:v>
                </c:pt>
                <c:pt idx="12">
                  <c:v>2.004738858640855E-2</c:v>
                </c:pt>
                <c:pt idx="13">
                  <c:v>2.0054446460980035E-2</c:v>
                </c:pt>
                <c:pt idx="14">
                  <c:v>2.0081669691470055E-2</c:v>
                </c:pt>
                <c:pt idx="15">
                  <c:v>2.0097801976204879E-2</c:v>
                </c:pt>
                <c:pt idx="16">
                  <c:v>2.0125025206694895E-2</c:v>
                </c:pt>
                <c:pt idx="17">
                  <c:v>2.0145190562613428E-2</c:v>
                </c:pt>
                <c:pt idx="18">
                  <c:v>2.0165355918531962E-2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7-4037-B6DC-7DA1C54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326"/>
        <c:axId val="24831195"/>
      </c:scatterChart>
      <c:valAx>
        <c:axId val="44642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V_DS (V)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831195"/>
        <c:crosses val="autoZero"/>
        <c:crossBetween val="midCat"/>
      </c:valAx>
      <c:valAx>
        <c:axId val="24831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I_D (A)</a:t>
                </a:r>
              </a:p>
            </c:rich>
          </c:tx>
          <c:overlay val="0"/>
        </c:title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6423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I_D (A) Triode Region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Sheet1!$G$59:$G$70</c:f>
              <c:numCache>
                <c:formatCode>0.000</c:formatCode>
                <c:ptCount val="12"/>
                <c:pt idx="0">
                  <c:v>0</c:v>
                </c:pt>
                <c:pt idx="1">
                  <c:v>4.0000000000000036E-3</c:v>
                </c:pt>
                <c:pt idx="2">
                  <c:v>5.0000000000000044E-3</c:v>
                </c:pt>
                <c:pt idx="3">
                  <c:v>7.0000000000000062E-3</c:v>
                </c:pt>
                <c:pt idx="4">
                  <c:v>1.100000000000001E-2</c:v>
                </c:pt>
                <c:pt idx="5">
                  <c:v>8.0000000000000071E-3</c:v>
                </c:pt>
                <c:pt idx="6">
                  <c:v>1.0000000000000009E-2</c:v>
                </c:pt>
                <c:pt idx="7">
                  <c:v>1.2000000000000011E-2</c:v>
                </c:pt>
                <c:pt idx="8">
                  <c:v>2.1000000000000019E-2</c:v>
                </c:pt>
                <c:pt idx="9">
                  <c:v>2.300000000000002E-2</c:v>
                </c:pt>
                <c:pt idx="10">
                  <c:v>2.6000000000000023E-2</c:v>
                </c:pt>
                <c:pt idx="11">
                  <c:v>2.9000000000000137E-2</c:v>
                </c:pt>
              </c:numCache>
            </c:numRef>
          </c:xVal>
          <c:yVal>
            <c:numRef>
              <c:f>Sheet1!$I$59:$I$70</c:f>
              <c:numCache>
                <c:formatCode>0.000000000</c:formatCode>
                <c:ptCount val="12"/>
                <c:pt idx="0">
                  <c:v>0</c:v>
                </c:pt>
                <c:pt idx="1">
                  <c:v>9.6793708408953415E-4</c:v>
                </c:pt>
                <c:pt idx="2">
                  <c:v>1.9661222020568663E-3</c:v>
                </c:pt>
                <c:pt idx="3">
                  <c:v>2.9542246420649321E-3</c:v>
                </c:pt>
                <c:pt idx="4">
                  <c:v>3.9221617261544668E-3</c:v>
                </c:pt>
                <c:pt idx="5">
                  <c:v>4.9606775559588624E-3</c:v>
                </c:pt>
                <c:pt idx="6">
                  <c:v>5.9487799959669282E-3</c:v>
                </c:pt>
                <c:pt idx="7">
                  <c:v>6.9368824359749941E-3</c:v>
                </c:pt>
                <c:pt idx="8">
                  <c:v>7.8544061302681985E-3</c:v>
                </c:pt>
                <c:pt idx="9">
                  <c:v>8.8425085702762644E-3</c:v>
                </c:pt>
                <c:pt idx="10">
                  <c:v>9.8205283323250653E-3</c:v>
                </c:pt>
                <c:pt idx="11">
                  <c:v>1.0798548094373864E-2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7-42A1-BF6D-0C9E6C5F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89"/>
        <c:axId val="1148016"/>
      </c:scatterChart>
      <c:valAx>
        <c:axId val="45164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48016"/>
        <c:crosses val="autoZero"/>
        <c:crossBetween val="midCat"/>
      </c:valAx>
      <c:valAx>
        <c:axId val="1148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164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19080</xdr:colOff>
      <xdr:row>4</xdr:row>
      <xdr:rowOff>23760</xdr:rowOff>
    </xdr:from>
    <xdr:to>
      <xdr:col>17</xdr:col>
      <xdr:colOff>571155</xdr:colOff>
      <xdr:row>25</xdr:row>
      <xdr:rowOff>161475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28440</xdr:colOff>
      <xdr:row>4</xdr:row>
      <xdr:rowOff>19080</xdr:rowOff>
    </xdr:from>
    <xdr:to>
      <xdr:col>25</xdr:col>
      <xdr:colOff>571155</xdr:colOff>
      <xdr:row>25</xdr:row>
      <xdr:rowOff>161475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28440</xdr:colOff>
      <xdr:row>31</xdr:row>
      <xdr:rowOff>33480</xdr:rowOff>
    </xdr:from>
    <xdr:to>
      <xdr:col>17</xdr:col>
      <xdr:colOff>571155</xdr:colOff>
      <xdr:row>52</xdr:row>
      <xdr:rowOff>171360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561840</xdr:colOff>
      <xdr:row>31</xdr:row>
      <xdr:rowOff>33480</xdr:rowOff>
    </xdr:from>
    <xdr:to>
      <xdr:col>25</xdr:col>
      <xdr:colOff>533055</xdr:colOff>
      <xdr:row>52</xdr:row>
      <xdr:rowOff>171360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33480</xdr:colOff>
      <xdr:row>55</xdr:row>
      <xdr:rowOff>42840</xdr:rowOff>
    </xdr:from>
    <xdr:to>
      <xdr:col>21</xdr:col>
      <xdr:colOff>571155</xdr:colOff>
      <xdr:row>81</xdr:row>
      <xdr:rowOff>151920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42840</xdr:colOff>
      <xdr:row>82</xdr:row>
      <xdr:rowOff>22320</xdr:rowOff>
    </xdr:from>
    <xdr:to>
      <xdr:col>21</xdr:col>
      <xdr:colOff>571155</xdr:colOff>
      <xdr:row>102</xdr:row>
      <xdr:rowOff>151920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28575</xdr:colOff>
      <xdr:row>107</xdr:row>
      <xdr:rowOff>180975</xdr:rowOff>
    </xdr:from>
    <xdr:to>
      <xdr:col>22</xdr:col>
      <xdr:colOff>0</xdr:colOff>
      <xdr:row>133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33480</xdr:colOff>
      <xdr:row>133</xdr:row>
      <xdr:rowOff>167910</xdr:rowOff>
    </xdr:from>
    <xdr:to>
      <xdr:col>22</xdr:col>
      <xdr:colOff>1095</xdr:colOff>
      <xdr:row>153</xdr:row>
      <xdr:rowOff>132930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33480</xdr:colOff>
      <xdr:row>55</xdr:row>
      <xdr:rowOff>23400</xdr:rowOff>
    </xdr:from>
    <xdr:to>
      <xdr:col>30</xdr:col>
      <xdr:colOff>570960</xdr:colOff>
      <xdr:row>102</xdr:row>
      <xdr:rowOff>156240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22320</xdr:colOff>
      <xdr:row>108</xdr:row>
      <xdr:rowOff>23400</xdr:rowOff>
    </xdr:from>
    <xdr:to>
      <xdr:col>31</xdr:col>
      <xdr:colOff>1095</xdr:colOff>
      <xdr:row>153</xdr:row>
      <xdr:rowOff>167760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4"/>
  <sheetViews>
    <sheetView tabSelected="1" topLeftCell="A108" zoomScaleNormal="100" workbookViewId="0">
      <selection activeCell="AI120" sqref="AI120"/>
    </sheetView>
  </sheetViews>
  <sheetFormatPr defaultRowHeight="15"/>
  <cols>
    <col min="1" max="3" width="1.7109375" customWidth="1"/>
    <col min="4" max="4" width="1.85546875" customWidth="1"/>
    <col min="5" max="5" width="11.140625" customWidth="1"/>
    <col min="6" max="8" width="8.5703125" customWidth="1"/>
    <col min="9" max="9" width="13.7109375" bestFit="1" customWidth="1"/>
    <col min="10" max="10" width="9.85546875" customWidth="1"/>
    <col min="11" max="1025" width="8.5703125" customWidth="1"/>
  </cols>
  <sheetData>
    <row r="3" spans="5:10">
      <c r="E3" s="1"/>
      <c r="F3" s="1" t="s">
        <v>0</v>
      </c>
      <c r="G3" s="1" t="s">
        <v>1</v>
      </c>
      <c r="H3" s="1" t="s">
        <v>2</v>
      </c>
      <c r="I3" s="1"/>
    </row>
    <row r="4" spans="5:10">
      <c r="E4" s="2" t="s">
        <v>3</v>
      </c>
      <c r="F4" s="3">
        <v>99.18</v>
      </c>
      <c r="G4" s="4">
        <v>304.40300000000002</v>
      </c>
      <c r="H4" s="4">
        <v>2.1996000000000002</v>
      </c>
      <c r="I4" s="4"/>
      <c r="J4" s="1"/>
    </row>
    <row r="5" spans="5:10" ht="15.75" thickBot="1">
      <c r="E5" s="2" t="s">
        <v>4</v>
      </c>
      <c r="F5" s="5" t="s">
        <v>5</v>
      </c>
      <c r="G5" s="6" t="s">
        <v>6</v>
      </c>
      <c r="H5" s="5" t="s">
        <v>7</v>
      </c>
      <c r="I5" s="3" t="s">
        <v>8</v>
      </c>
      <c r="J5" s="7" t="s">
        <v>9</v>
      </c>
    </row>
    <row r="6" spans="5:10">
      <c r="E6" s="8">
        <v>0</v>
      </c>
      <c r="F6" s="9">
        <v>0.03</v>
      </c>
      <c r="G6" s="50">
        <f t="shared" ref="G6:G26" si="0">E6 -F6</f>
        <v>-0.03</v>
      </c>
      <c r="H6" s="51">
        <f>(F6/F$4)*1000</f>
        <v>0.30248033877797942</v>
      </c>
      <c r="I6" s="9">
        <f t="shared" ref="I6:I26" si="1">H6^0.5</f>
        <v>0.54998212587135908</v>
      </c>
      <c r="J6" s="3">
        <f t="shared" ref="J6:J26" si="2">SQRT(H6)</f>
        <v>0.54998212587135908</v>
      </c>
    </row>
    <row r="7" spans="5:10">
      <c r="E7" s="10">
        <v>0.5</v>
      </c>
      <c r="F7" s="11">
        <v>0</v>
      </c>
      <c r="G7" s="34">
        <f t="shared" si="0"/>
        <v>0.5</v>
      </c>
      <c r="H7" s="11">
        <f t="shared" ref="H7:H26" si="3">(F7/F$4)*1000</f>
        <v>0</v>
      </c>
      <c r="I7" s="12">
        <f t="shared" si="1"/>
        <v>0</v>
      </c>
      <c r="J7" s="13">
        <f t="shared" si="2"/>
        <v>0</v>
      </c>
    </row>
    <row r="8" spans="5:10">
      <c r="E8" s="10">
        <v>1</v>
      </c>
      <c r="F8" s="11">
        <v>0</v>
      </c>
      <c r="G8" s="34">
        <f t="shared" si="0"/>
        <v>1</v>
      </c>
      <c r="H8" s="11">
        <f t="shared" si="3"/>
        <v>0</v>
      </c>
      <c r="I8" s="12">
        <f t="shared" si="1"/>
        <v>0</v>
      </c>
      <c r="J8" s="13">
        <f t="shared" si="2"/>
        <v>0</v>
      </c>
    </row>
    <row r="9" spans="5:10">
      <c r="E9" s="10">
        <v>1.5</v>
      </c>
      <c r="F9" s="11">
        <v>0</v>
      </c>
      <c r="G9" s="34">
        <f t="shared" si="0"/>
        <v>1.5</v>
      </c>
      <c r="H9" s="11">
        <f t="shared" si="3"/>
        <v>0</v>
      </c>
      <c r="I9" s="12">
        <f t="shared" si="1"/>
        <v>0</v>
      </c>
      <c r="J9" s="13">
        <f t="shared" si="2"/>
        <v>0</v>
      </c>
    </row>
    <row r="10" spans="5:10">
      <c r="E10" s="10">
        <v>2</v>
      </c>
      <c r="F10" s="11">
        <v>8.0000000000000002E-3</v>
      </c>
      <c r="G10" s="34">
        <f t="shared" si="0"/>
        <v>1.992</v>
      </c>
      <c r="H10" s="11">
        <f t="shared" si="3"/>
        <v>8.0661423674127847E-2</v>
      </c>
      <c r="I10" s="12">
        <f t="shared" si="1"/>
        <v>0.28400954856153665</v>
      </c>
      <c r="J10" s="13">
        <f t="shared" si="2"/>
        <v>0.28400954856153665</v>
      </c>
    </row>
    <row r="11" spans="5:10">
      <c r="E11" s="10">
        <v>2.5</v>
      </c>
      <c r="F11" s="11">
        <v>0.21299999999999999</v>
      </c>
      <c r="G11" s="36">
        <f t="shared" si="0"/>
        <v>2.2869999999999999</v>
      </c>
      <c r="H11" s="14">
        <f t="shared" si="3"/>
        <v>2.147610405323654</v>
      </c>
      <c r="I11" s="15">
        <f t="shared" si="1"/>
        <v>1.465472758301448</v>
      </c>
      <c r="J11" s="16">
        <f t="shared" si="2"/>
        <v>1.465472758301448</v>
      </c>
    </row>
    <row r="12" spans="5:10">
      <c r="E12" s="17">
        <v>3</v>
      </c>
      <c r="F12" s="18">
        <v>0.6</v>
      </c>
      <c r="G12" s="34">
        <f t="shared" si="0"/>
        <v>2.4</v>
      </c>
      <c r="H12" s="11">
        <f t="shared" si="3"/>
        <v>6.0496067755595879</v>
      </c>
      <c r="I12" s="12">
        <f t="shared" si="1"/>
        <v>2.4595948397164089</v>
      </c>
      <c r="J12" s="13">
        <f t="shared" si="2"/>
        <v>2.4595948397164089</v>
      </c>
    </row>
    <row r="13" spans="5:10">
      <c r="E13" s="10">
        <v>3.5</v>
      </c>
      <c r="F13" s="11">
        <v>1.03</v>
      </c>
      <c r="G13" s="34">
        <f t="shared" si="0"/>
        <v>2.4699999999999998</v>
      </c>
      <c r="H13" s="11">
        <f t="shared" si="3"/>
        <v>10.38515829804396</v>
      </c>
      <c r="I13" s="12">
        <f t="shared" si="1"/>
        <v>3.2226011695591437</v>
      </c>
      <c r="J13" s="13">
        <f t="shared" si="2"/>
        <v>3.2226011695591437</v>
      </c>
    </row>
    <row r="14" spans="5:10">
      <c r="E14" s="10">
        <v>4</v>
      </c>
      <c r="F14" s="11">
        <v>1.4790000000000001</v>
      </c>
      <c r="G14" s="34">
        <f t="shared" si="0"/>
        <v>2.5209999999999999</v>
      </c>
      <c r="H14" s="11">
        <f t="shared" si="3"/>
        <v>14.912280701754385</v>
      </c>
      <c r="I14" s="12">
        <f t="shared" si="1"/>
        <v>3.8616422286061645</v>
      </c>
      <c r="J14" s="13">
        <f t="shared" si="2"/>
        <v>3.8616422286061645</v>
      </c>
    </row>
    <row r="15" spans="5:10">
      <c r="E15" s="10">
        <v>4.5</v>
      </c>
      <c r="F15" s="11">
        <v>1.9370000000000001</v>
      </c>
      <c r="G15" s="34">
        <f t="shared" si="0"/>
        <v>2.5629999999999997</v>
      </c>
      <c r="H15" s="11">
        <f t="shared" si="3"/>
        <v>19.530147207098203</v>
      </c>
      <c r="I15" s="12">
        <f t="shared" si="1"/>
        <v>4.4192926138804394</v>
      </c>
      <c r="J15" s="13">
        <f t="shared" si="2"/>
        <v>4.4192926138804394</v>
      </c>
    </row>
    <row r="16" spans="5:10">
      <c r="E16" s="19">
        <v>5</v>
      </c>
      <c r="F16" s="14">
        <v>2.399</v>
      </c>
      <c r="G16" s="36">
        <f t="shared" si="0"/>
        <v>2.601</v>
      </c>
      <c r="H16" s="11">
        <f t="shared" si="3"/>
        <v>24.188344424279087</v>
      </c>
      <c r="I16" s="15">
        <f t="shared" si="1"/>
        <v>4.9181647414741088</v>
      </c>
      <c r="J16" s="16">
        <f t="shared" si="2"/>
        <v>4.9181647414741088</v>
      </c>
    </row>
    <row r="17" spans="5:10">
      <c r="E17" s="17">
        <v>5.5</v>
      </c>
      <c r="F17" s="18">
        <v>2.871</v>
      </c>
      <c r="G17" s="34">
        <f t="shared" si="0"/>
        <v>2.629</v>
      </c>
      <c r="H17" s="18">
        <f t="shared" si="3"/>
        <v>28.947368421052627</v>
      </c>
      <c r="I17" s="12">
        <f t="shared" si="1"/>
        <v>5.3802758684897025</v>
      </c>
      <c r="J17" s="13">
        <f t="shared" si="2"/>
        <v>5.3802758684897025</v>
      </c>
    </row>
    <row r="18" spans="5:10">
      <c r="E18" s="10">
        <v>6</v>
      </c>
      <c r="F18" s="11">
        <v>3.3420000000000001</v>
      </c>
      <c r="G18" s="34">
        <f t="shared" si="0"/>
        <v>2.6579999999999999</v>
      </c>
      <c r="H18" s="11">
        <f t="shared" si="3"/>
        <v>33.696309739866905</v>
      </c>
      <c r="I18" s="12">
        <f t="shared" si="1"/>
        <v>5.80485225822905</v>
      </c>
      <c r="J18" s="13">
        <f t="shared" si="2"/>
        <v>5.80485225822905</v>
      </c>
    </row>
    <row r="19" spans="5:10">
      <c r="E19" s="10">
        <v>6.5</v>
      </c>
      <c r="F19" s="11">
        <v>3.8109999999999999</v>
      </c>
      <c r="G19" s="34">
        <f t="shared" si="0"/>
        <v>2.6890000000000001</v>
      </c>
      <c r="H19" s="11">
        <f t="shared" si="3"/>
        <v>38.425085702762651</v>
      </c>
      <c r="I19" s="12">
        <f t="shared" si="1"/>
        <v>6.198797117406138</v>
      </c>
      <c r="J19" s="13">
        <f t="shared" si="2"/>
        <v>6.198797117406138</v>
      </c>
    </row>
    <row r="20" spans="5:10">
      <c r="E20" s="10">
        <v>7</v>
      </c>
      <c r="F20" s="11">
        <v>4.28</v>
      </c>
      <c r="G20" s="34">
        <f t="shared" si="0"/>
        <v>2.7199999999999998</v>
      </c>
      <c r="H20" s="11">
        <f t="shared" si="3"/>
        <v>43.153861665658397</v>
      </c>
      <c r="I20" s="12">
        <f t="shared" si="1"/>
        <v>6.5691598904013899</v>
      </c>
      <c r="J20" s="13">
        <f t="shared" si="2"/>
        <v>6.5691598904013899</v>
      </c>
    </row>
    <row r="21" spans="5:10">
      <c r="E21" s="19">
        <v>7.5</v>
      </c>
      <c r="F21" s="14">
        <v>4.7480000000000002</v>
      </c>
      <c r="G21" s="36">
        <f t="shared" si="0"/>
        <v>2.7519999999999998</v>
      </c>
      <c r="H21" s="14">
        <f t="shared" si="3"/>
        <v>47.872554950594875</v>
      </c>
      <c r="I21" s="15">
        <f t="shared" si="1"/>
        <v>6.9189995628410665</v>
      </c>
      <c r="J21" s="16">
        <f t="shared" si="2"/>
        <v>6.9189995628410665</v>
      </c>
    </row>
    <row r="22" spans="5:10">
      <c r="E22" s="10">
        <v>8</v>
      </c>
      <c r="F22" s="11">
        <v>5.2149999999999999</v>
      </c>
      <c r="G22" s="34">
        <f t="shared" si="0"/>
        <v>2.7850000000000001</v>
      </c>
      <c r="H22" s="11">
        <f t="shared" si="3"/>
        <v>52.581165557572085</v>
      </c>
      <c r="I22" s="12">
        <f t="shared" si="1"/>
        <v>7.2512871655708189</v>
      </c>
      <c r="J22" s="13">
        <f t="shared" si="2"/>
        <v>7.2512871655708189</v>
      </c>
    </row>
    <row r="23" spans="5:10">
      <c r="E23" s="10">
        <v>8.5</v>
      </c>
      <c r="F23" s="11">
        <v>5.6859999999999999</v>
      </c>
      <c r="G23" s="34">
        <f t="shared" si="0"/>
        <v>2.8140000000000001</v>
      </c>
      <c r="H23" s="11">
        <f t="shared" si="3"/>
        <v>57.330106876386367</v>
      </c>
      <c r="I23" s="12">
        <f t="shared" si="1"/>
        <v>7.5716647361320986</v>
      </c>
      <c r="J23" s="13">
        <f t="shared" si="2"/>
        <v>7.5716647361320986</v>
      </c>
    </row>
    <row r="24" spans="5:10">
      <c r="E24" s="10">
        <v>9</v>
      </c>
      <c r="F24" s="11">
        <v>6.1529999999999996</v>
      </c>
      <c r="G24" s="34">
        <f t="shared" si="0"/>
        <v>2.8470000000000004</v>
      </c>
      <c r="H24" s="11">
        <f t="shared" si="3"/>
        <v>62.03871748336357</v>
      </c>
      <c r="I24" s="12">
        <f t="shared" si="1"/>
        <v>7.8764660529557018</v>
      </c>
      <c r="J24" s="13">
        <f t="shared" si="2"/>
        <v>7.8764660529557018</v>
      </c>
    </row>
    <row r="25" spans="5:10">
      <c r="E25" s="10">
        <v>9.5</v>
      </c>
      <c r="F25" s="11">
        <v>6.62</v>
      </c>
      <c r="G25" s="34">
        <f t="shared" si="0"/>
        <v>2.88</v>
      </c>
      <c r="H25" s="11">
        <f t="shared" si="3"/>
        <v>66.747328090340787</v>
      </c>
      <c r="I25" s="12">
        <f t="shared" si="1"/>
        <v>8.1699037993320811</v>
      </c>
      <c r="J25" s="13">
        <f t="shared" si="2"/>
        <v>8.1699037993320811</v>
      </c>
    </row>
    <row r="26" spans="5:10" ht="15.75" thickBot="1">
      <c r="E26" s="20">
        <v>9.9870000000000001</v>
      </c>
      <c r="F26" s="21">
        <v>5.5389999999999997</v>
      </c>
      <c r="G26" s="40">
        <f t="shared" si="0"/>
        <v>4.4480000000000004</v>
      </c>
      <c r="H26" s="21">
        <f t="shared" si="3"/>
        <v>55.847953216374265</v>
      </c>
      <c r="I26" s="22">
        <f t="shared" si="1"/>
        <v>7.4731488153504788</v>
      </c>
      <c r="J26" s="23">
        <f t="shared" si="2"/>
        <v>7.4731488153504788</v>
      </c>
    </row>
    <row r="28" spans="5:10">
      <c r="E28" s="1"/>
      <c r="F28" s="1"/>
      <c r="G28" s="1"/>
      <c r="H28" s="1"/>
      <c r="I28" s="1"/>
      <c r="J28" s="1"/>
    </row>
    <row r="29" spans="5:10">
      <c r="E29" s="1"/>
      <c r="F29" s="1"/>
      <c r="G29" s="1"/>
      <c r="H29" s="1"/>
      <c r="I29" s="1"/>
      <c r="J29" s="1"/>
    </row>
    <row r="30" spans="5:10">
      <c r="E30" s="1"/>
      <c r="F30" s="1" t="s">
        <v>10</v>
      </c>
      <c r="G30" s="24" t="s">
        <v>11</v>
      </c>
      <c r="H30" s="25" t="s">
        <v>2</v>
      </c>
      <c r="I30" s="1"/>
      <c r="J30" s="1"/>
    </row>
    <row r="31" spans="5:10">
      <c r="E31" s="26" t="s">
        <v>12</v>
      </c>
      <c r="F31" s="27">
        <v>99.18</v>
      </c>
      <c r="G31" s="20">
        <v>243.322</v>
      </c>
      <c r="H31" s="28">
        <v>3.1259999999999999</v>
      </c>
      <c r="I31" s="4"/>
      <c r="J31" s="1"/>
    </row>
    <row r="32" spans="5:10">
      <c r="E32" s="26" t="s">
        <v>4</v>
      </c>
      <c r="F32" s="29" t="s">
        <v>5</v>
      </c>
      <c r="G32" s="30" t="s">
        <v>6</v>
      </c>
      <c r="H32" s="21" t="s">
        <v>13</v>
      </c>
      <c r="I32" s="31" t="s">
        <v>8</v>
      </c>
      <c r="J32" s="32" t="s">
        <v>9</v>
      </c>
    </row>
    <row r="33" spans="5:10">
      <c r="E33" s="2">
        <v>0</v>
      </c>
      <c r="F33" s="5">
        <v>0</v>
      </c>
      <c r="G33" s="6">
        <f t="shared" ref="G33:G53" si="4">E33 -F33</f>
        <v>0</v>
      </c>
      <c r="H33" s="11">
        <f t="shared" ref="H33:H53" si="5">(F33/F$4)*1000</f>
        <v>0</v>
      </c>
      <c r="I33" s="3">
        <f t="shared" ref="I33:I53" si="6">H33^5</f>
        <v>0</v>
      </c>
      <c r="J33" s="33">
        <f t="shared" ref="J33:J53" si="7">SQRT(H33)</f>
        <v>0</v>
      </c>
    </row>
    <row r="34" spans="5:10">
      <c r="E34" s="10">
        <v>0.5</v>
      </c>
      <c r="F34" s="11">
        <v>0</v>
      </c>
      <c r="G34" s="34">
        <f t="shared" si="4"/>
        <v>0.5</v>
      </c>
      <c r="H34" s="11">
        <f t="shared" si="5"/>
        <v>0</v>
      </c>
      <c r="I34" s="13">
        <f t="shared" si="6"/>
        <v>0</v>
      </c>
      <c r="J34" s="35">
        <f t="shared" si="7"/>
        <v>0</v>
      </c>
    </row>
    <row r="35" spans="5:10">
      <c r="E35" s="10">
        <v>1</v>
      </c>
      <c r="F35" s="11">
        <v>0</v>
      </c>
      <c r="G35" s="34">
        <f t="shared" si="4"/>
        <v>1</v>
      </c>
      <c r="H35" s="11">
        <f t="shared" si="5"/>
        <v>0</v>
      </c>
      <c r="I35" s="13">
        <f t="shared" si="6"/>
        <v>0</v>
      </c>
      <c r="J35" s="35">
        <f t="shared" si="7"/>
        <v>0</v>
      </c>
    </row>
    <row r="36" spans="5:10">
      <c r="E36" s="10">
        <v>1.5</v>
      </c>
      <c r="F36" s="11">
        <v>0</v>
      </c>
      <c r="G36" s="34">
        <f t="shared" si="4"/>
        <v>1.5</v>
      </c>
      <c r="H36" s="11">
        <f t="shared" si="5"/>
        <v>0</v>
      </c>
      <c r="I36" s="13">
        <f t="shared" si="6"/>
        <v>0</v>
      </c>
      <c r="J36" s="35">
        <f t="shared" si="7"/>
        <v>0</v>
      </c>
    </row>
    <row r="37" spans="5:10">
      <c r="E37" s="10">
        <v>2</v>
      </c>
      <c r="F37" s="11">
        <v>0</v>
      </c>
      <c r="G37" s="34">
        <f t="shared" si="4"/>
        <v>2</v>
      </c>
      <c r="H37" s="11">
        <f t="shared" si="5"/>
        <v>0</v>
      </c>
      <c r="I37" s="13">
        <f t="shared" si="6"/>
        <v>0</v>
      </c>
      <c r="J37" s="35">
        <f t="shared" si="7"/>
        <v>0</v>
      </c>
    </row>
    <row r="38" spans="5:10">
      <c r="E38" s="10">
        <v>2.5</v>
      </c>
      <c r="F38" s="11">
        <v>0</v>
      </c>
      <c r="G38" s="36">
        <f t="shared" si="4"/>
        <v>2.5</v>
      </c>
      <c r="H38" s="14">
        <f t="shared" si="5"/>
        <v>0</v>
      </c>
      <c r="I38" s="13">
        <f t="shared" si="6"/>
        <v>0</v>
      </c>
      <c r="J38" s="35">
        <f t="shared" si="7"/>
        <v>0</v>
      </c>
    </row>
    <row r="39" spans="5:10">
      <c r="E39" s="17">
        <v>3</v>
      </c>
      <c r="F39" s="18">
        <v>3.5000000000000003E-2</v>
      </c>
      <c r="G39" s="34">
        <f t="shared" si="4"/>
        <v>2.9649999999999999</v>
      </c>
      <c r="H39" s="18">
        <f t="shared" si="5"/>
        <v>0.35289372857430934</v>
      </c>
      <c r="I39" s="37">
        <f t="shared" si="6"/>
        <v>5.4729275870107324E-3</v>
      </c>
      <c r="J39" s="38">
        <f t="shared" si="7"/>
        <v>0.59404859108856523</v>
      </c>
    </row>
    <row r="40" spans="5:10">
      <c r="E40" s="10">
        <v>3.5</v>
      </c>
      <c r="F40" s="11">
        <v>0.27900000000000003</v>
      </c>
      <c r="G40" s="34">
        <f t="shared" si="4"/>
        <v>3.2210000000000001</v>
      </c>
      <c r="H40" s="11">
        <f t="shared" si="5"/>
        <v>2.813067150635209</v>
      </c>
      <c r="I40" s="13">
        <f t="shared" si="6"/>
        <v>176.15723974020142</v>
      </c>
      <c r="J40" s="35">
        <f t="shared" si="7"/>
        <v>1.6772200662510597</v>
      </c>
    </row>
    <row r="41" spans="5:10">
      <c r="E41" s="10">
        <v>4</v>
      </c>
      <c r="F41" s="11">
        <v>0.65800000000000003</v>
      </c>
      <c r="G41" s="34">
        <f t="shared" si="4"/>
        <v>3.3420000000000001</v>
      </c>
      <c r="H41" s="11">
        <f t="shared" si="5"/>
        <v>6.6344020971970155</v>
      </c>
      <c r="I41" s="13">
        <f t="shared" si="6"/>
        <v>12853.131425315527</v>
      </c>
      <c r="J41" s="35">
        <f t="shared" si="7"/>
        <v>2.5757333125145188</v>
      </c>
    </row>
    <row r="42" spans="5:10">
      <c r="E42" s="10">
        <v>4.5</v>
      </c>
      <c r="F42" s="11">
        <v>1.0720000000000001</v>
      </c>
      <c r="G42" s="34">
        <f t="shared" si="4"/>
        <v>3.4279999999999999</v>
      </c>
      <c r="H42" s="11">
        <f t="shared" si="5"/>
        <v>10.808630772333132</v>
      </c>
      <c r="I42" s="13">
        <f t="shared" si="6"/>
        <v>147520.85031634237</v>
      </c>
      <c r="J42" s="35">
        <f t="shared" si="7"/>
        <v>3.2876482129834286</v>
      </c>
    </row>
    <row r="43" spans="5:10">
      <c r="E43" s="19">
        <v>5</v>
      </c>
      <c r="F43" s="14">
        <v>1.5129999999999999</v>
      </c>
      <c r="G43" s="36">
        <f t="shared" si="4"/>
        <v>3.4870000000000001</v>
      </c>
      <c r="H43" s="14">
        <f t="shared" si="5"/>
        <v>15.255091752369427</v>
      </c>
      <c r="I43" s="16">
        <f t="shared" si="6"/>
        <v>826178.94017597428</v>
      </c>
      <c r="J43" s="39">
        <f t="shared" si="7"/>
        <v>3.9057767156315308</v>
      </c>
    </row>
    <row r="44" spans="5:10">
      <c r="E44" s="17">
        <v>5.5</v>
      </c>
      <c r="F44" s="18">
        <v>1.96</v>
      </c>
      <c r="G44" s="34">
        <f t="shared" si="4"/>
        <v>3.54</v>
      </c>
      <c r="H44" s="11">
        <f t="shared" si="5"/>
        <v>19.76204880016132</v>
      </c>
      <c r="I44" s="37">
        <f t="shared" si="6"/>
        <v>3014115.129913813</v>
      </c>
      <c r="J44" s="35">
        <f t="shared" si="7"/>
        <v>4.445452597898365</v>
      </c>
    </row>
    <row r="45" spans="5:10">
      <c r="E45" s="10">
        <v>6</v>
      </c>
      <c r="F45" s="11">
        <v>2.419</v>
      </c>
      <c r="G45" s="34">
        <f t="shared" si="4"/>
        <v>3.581</v>
      </c>
      <c r="H45" s="11">
        <f t="shared" si="5"/>
        <v>24.389997983464408</v>
      </c>
      <c r="I45" s="13">
        <f t="shared" si="6"/>
        <v>8630954.3986065742</v>
      </c>
      <c r="J45" s="35">
        <f t="shared" si="7"/>
        <v>4.9386230857866051</v>
      </c>
    </row>
    <row r="46" spans="5:10">
      <c r="E46" s="10">
        <v>6.5</v>
      </c>
      <c r="F46" s="11">
        <v>2.883</v>
      </c>
      <c r="G46" s="34">
        <f t="shared" si="4"/>
        <v>3.617</v>
      </c>
      <c r="H46" s="11">
        <f t="shared" si="5"/>
        <v>29.068360556563821</v>
      </c>
      <c r="I46" s="13">
        <f t="shared" si="6"/>
        <v>20754042.042244539</v>
      </c>
      <c r="J46" s="35">
        <f t="shared" si="7"/>
        <v>5.3915081894182277</v>
      </c>
    </row>
    <row r="47" spans="5:10">
      <c r="E47" s="10">
        <v>7</v>
      </c>
      <c r="F47" s="11">
        <v>3.35</v>
      </c>
      <c r="G47" s="34">
        <f t="shared" si="4"/>
        <v>3.65</v>
      </c>
      <c r="H47" s="11">
        <f t="shared" si="5"/>
        <v>33.776971163541035</v>
      </c>
      <c r="I47" s="13">
        <f t="shared" si="6"/>
        <v>43964639.400345773</v>
      </c>
      <c r="J47" s="35">
        <f t="shared" si="7"/>
        <v>5.8117958638910432</v>
      </c>
    </row>
    <row r="48" spans="5:10">
      <c r="E48" s="19">
        <v>7.5</v>
      </c>
      <c r="F48" s="14">
        <v>3.8140000000000001</v>
      </c>
      <c r="G48" s="36">
        <f t="shared" si="4"/>
        <v>3.6859999999999999</v>
      </c>
      <c r="H48" s="14">
        <f t="shared" si="5"/>
        <v>38.455333736640455</v>
      </c>
      <c r="I48" s="16">
        <f t="shared" si="6"/>
        <v>84097468.674662665</v>
      </c>
      <c r="J48" s="39">
        <f t="shared" si="7"/>
        <v>6.2012364683698733</v>
      </c>
    </row>
    <row r="49" spans="4:12">
      <c r="E49" s="10">
        <v>8</v>
      </c>
      <c r="F49" s="11">
        <v>4.2789999999999999</v>
      </c>
      <c r="G49" s="34">
        <f t="shared" si="4"/>
        <v>3.7210000000000001</v>
      </c>
      <c r="H49" s="11">
        <f t="shared" si="5"/>
        <v>43.143778987699129</v>
      </c>
      <c r="I49" s="13">
        <f t="shared" si="6"/>
        <v>149482692.78650948</v>
      </c>
      <c r="J49" s="35">
        <f t="shared" si="7"/>
        <v>6.5683924203490713</v>
      </c>
    </row>
    <row r="50" spans="4:12">
      <c r="E50" s="10">
        <v>8.5</v>
      </c>
      <c r="F50" s="11">
        <v>4.7469999999999999</v>
      </c>
      <c r="G50" s="34">
        <f t="shared" si="4"/>
        <v>3.7530000000000001</v>
      </c>
      <c r="H50" s="11">
        <f t="shared" si="5"/>
        <v>47.862472272635607</v>
      </c>
      <c r="I50" s="13">
        <f t="shared" si="6"/>
        <v>251174553.4461599</v>
      </c>
      <c r="J50" s="35">
        <f t="shared" si="7"/>
        <v>6.9182709019404269</v>
      </c>
    </row>
    <row r="51" spans="4:12">
      <c r="E51" s="10">
        <v>9</v>
      </c>
      <c r="F51" s="11">
        <v>5.2169999999999996</v>
      </c>
      <c r="G51" s="34">
        <f t="shared" si="4"/>
        <v>3.7830000000000004</v>
      </c>
      <c r="H51" s="11">
        <f t="shared" si="5"/>
        <v>52.601330913490621</v>
      </c>
      <c r="I51" s="13">
        <f t="shared" si="6"/>
        <v>402701886.24531472</v>
      </c>
      <c r="J51" s="35">
        <f t="shared" si="7"/>
        <v>7.2526774996197521</v>
      </c>
    </row>
    <row r="52" spans="4:12">
      <c r="E52" s="10">
        <v>9.5</v>
      </c>
      <c r="F52" s="11">
        <v>5.6909999999999998</v>
      </c>
      <c r="G52" s="34">
        <f t="shared" si="4"/>
        <v>3.8090000000000002</v>
      </c>
      <c r="H52" s="11">
        <f t="shared" si="5"/>
        <v>57.380520266182693</v>
      </c>
      <c r="I52" s="13">
        <f t="shared" si="6"/>
        <v>622045866.10948884</v>
      </c>
      <c r="J52" s="35">
        <f t="shared" si="7"/>
        <v>7.5749930868735911</v>
      </c>
    </row>
    <row r="53" spans="4:12">
      <c r="E53" s="20">
        <v>9.9920000000000009</v>
      </c>
      <c r="F53" s="21">
        <v>6.1559999999999997</v>
      </c>
      <c r="G53" s="40">
        <f t="shared" si="4"/>
        <v>3.8360000000000012</v>
      </c>
      <c r="H53" s="21">
        <f t="shared" si="5"/>
        <v>62.068965517241374</v>
      </c>
      <c r="I53" s="23">
        <f t="shared" si="6"/>
        <v>921239468.34962738</v>
      </c>
      <c r="J53" s="28">
        <f t="shared" si="7"/>
        <v>7.8783859715833531</v>
      </c>
    </row>
    <row r="54" spans="4:12">
      <c r="E54" s="1"/>
      <c r="F54" s="1"/>
      <c r="G54" s="1"/>
      <c r="H54" s="1"/>
      <c r="I54" s="1"/>
      <c r="J54" s="1"/>
    </row>
    <row r="55" spans="4:12">
      <c r="E55" s="1" t="s">
        <v>0</v>
      </c>
      <c r="F55" s="1"/>
      <c r="G55" s="1"/>
      <c r="H55" s="1"/>
      <c r="I55" s="1"/>
      <c r="J55" s="1"/>
    </row>
    <row r="56" spans="4:12">
      <c r="E56" s="26" t="s">
        <v>12</v>
      </c>
      <c r="F56" s="41">
        <v>99.18</v>
      </c>
      <c r="G56" s="6" t="s">
        <v>14</v>
      </c>
      <c r="H56" s="33" t="s">
        <v>15</v>
      </c>
      <c r="I56" s="42" t="s">
        <v>16</v>
      </c>
      <c r="J56" s="4"/>
      <c r="K56" s="4"/>
      <c r="L56" s="4"/>
    </row>
    <row r="57" spans="4:12">
      <c r="E57" s="1"/>
      <c r="F57" s="1"/>
      <c r="G57" s="43">
        <v>1.9830000000000001</v>
      </c>
      <c r="H57" s="44">
        <v>4.5570000000000004</v>
      </c>
      <c r="I57" s="45">
        <f>H57-G57-H4</f>
        <v>0.37440000000000007</v>
      </c>
      <c r="J57" s="1"/>
      <c r="K57" s="4"/>
      <c r="L57" s="4"/>
    </row>
    <row r="58" spans="4:12">
      <c r="E58" s="2" t="s">
        <v>17</v>
      </c>
      <c r="F58" s="2" t="s">
        <v>5</v>
      </c>
      <c r="G58" s="35" t="s">
        <v>18</v>
      </c>
      <c r="H58" s="13" t="s">
        <v>4</v>
      </c>
      <c r="I58" s="46" t="s">
        <v>19</v>
      </c>
      <c r="K58" s="4"/>
      <c r="L58" s="4"/>
    </row>
    <row r="59" spans="4:12" ht="15" customHeight="1">
      <c r="D59" s="52" t="s">
        <v>20</v>
      </c>
      <c r="E59" s="17">
        <v>0</v>
      </c>
      <c r="F59" s="17">
        <v>0</v>
      </c>
      <c r="G59" s="38">
        <f t="shared" ref="G59:G103" si="8">E59 - F59</f>
        <v>0</v>
      </c>
      <c r="H59" s="37">
        <v>4.5570000000000004</v>
      </c>
      <c r="I59" s="47">
        <f t="shared" ref="I59:I103" si="9">(F59/F$56)</f>
        <v>0</v>
      </c>
      <c r="K59" s="4"/>
      <c r="L59" s="4"/>
    </row>
    <row r="60" spans="4:12">
      <c r="D60" s="52"/>
      <c r="E60" s="10">
        <v>0.1</v>
      </c>
      <c r="F60" s="10">
        <v>9.6000000000000002E-2</v>
      </c>
      <c r="G60" s="35">
        <f t="shared" si="8"/>
        <v>4.0000000000000036E-3</v>
      </c>
      <c r="H60" s="13">
        <v>4.5570000000000004</v>
      </c>
      <c r="I60" s="46">
        <f t="shared" si="9"/>
        <v>9.6793708408953415E-4</v>
      </c>
      <c r="K60" s="4"/>
      <c r="L60" s="4"/>
    </row>
    <row r="61" spans="4:12">
      <c r="D61" s="52"/>
      <c r="E61" s="10">
        <v>0.2</v>
      </c>
      <c r="F61" s="10">
        <v>0.19500000000000001</v>
      </c>
      <c r="G61" s="35">
        <f t="shared" si="8"/>
        <v>5.0000000000000044E-3</v>
      </c>
      <c r="H61" s="13">
        <v>4.5570000000000004</v>
      </c>
      <c r="I61" s="46">
        <f t="shared" si="9"/>
        <v>1.9661222020568663E-3</v>
      </c>
      <c r="K61" s="4"/>
      <c r="L61" s="4"/>
    </row>
    <row r="62" spans="4:12">
      <c r="D62" s="52"/>
      <c r="E62" s="10">
        <v>0.3</v>
      </c>
      <c r="F62" s="10">
        <v>0.29299999999999998</v>
      </c>
      <c r="G62" s="35">
        <f t="shared" si="8"/>
        <v>7.0000000000000062E-3</v>
      </c>
      <c r="H62" s="13">
        <v>4.5570000000000004</v>
      </c>
      <c r="I62" s="46">
        <f t="shared" si="9"/>
        <v>2.9542246420649321E-3</v>
      </c>
      <c r="K62" s="4"/>
      <c r="L62" s="4"/>
    </row>
    <row r="63" spans="4:12">
      <c r="D63" s="52"/>
      <c r="E63" s="10">
        <v>0.4</v>
      </c>
      <c r="F63" s="10">
        <v>0.38900000000000001</v>
      </c>
      <c r="G63" s="35">
        <f t="shared" si="8"/>
        <v>1.100000000000001E-2</v>
      </c>
      <c r="H63" s="13">
        <v>4.5570000000000004</v>
      </c>
      <c r="I63" s="46">
        <f t="shared" si="9"/>
        <v>3.9221617261544668E-3</v>
      </c>
      <c r="K63" s="4"/>
      <c r="L63" s="4"/>
    </row>
    <row r="64" spans="4:12">
      <c r="D64" s="52"/>
      <c r="E64" s="10">
        <v>0.5</v>
      </c>
      <c r="F64" s="10">
        <v>0.49199999999999999</v>
      </c>
      <c r="G64" s="35">
        <f t="shared" si="8"/>
        <v>8.0000000000000071E-3</v>
      </c>
      <c r="H64" s="13">
        <v>4.5570000000000004</v>
      </c>
      <c r="I64" s="46">
        <f t="shared" si="9"/>
        <v>4.9606775559588624E-3</v>
      </c>
      <c r="K64" s="4"/>
      <c r="L64" s="4"/>
    </row>
    <row r="65" spans="4:12">
      <c r="D65" s="52"/>
      <c r="E65" s="10">
        <v>0.6</v>
      </c>
      <c r="F65" s="10">
        <v>0.59</v>
      </c>
      <c r="G65" s="35">
        <f t="shared" si="8"/>
        <v>1.0000000000000009E-2</v>
      </c>
      <c r="H65" s="13">
        <v>4.5570000000000004</v>
      </c>
      <c r="I65" s="46">
        <f t="shared" si="9"/>
        <v>5.9487799959669282E-3</v>
      </c>
      <c r="K65" s="4"/>
      <c r="L65" s="4"/>
    </row>
    <row r="66" spans="4:12">
      <c r="D66" s="52"/>
      <c r="E66" s="10">
        <v>0.7</v>
      </c>
      <c r="F66" s="10">
        <v>0.68799999999999994</v>
      </c>
      <c r="G66" s="35">
        <f t="shared" si="8"/>
        <v>1.2000000000000011E-2</v>
      </c>
      <c r="H66" s="13">
        <v>4.5570000000000004</v>
      </c>
      <c r="I66" s="46">
        <f t="shared" si="9"/>
        <v>6.9368824359749941E-3</v>
      </c>
      <c r="K66" s="4"/>
      <c r="L66" s="4"/>
    </row>
    <row r="67" spans="4:12">
      <c r="D67" s="52"/>
      <c r="E67" s="10">
        <v>0.8</v>
      </c>
      <c r="F67" s="10">
        <v>0.77900000000000003</v>
      </c>
      <c r="G67" s="35">
        <f t="shared" si="8"/>
        <v>2.1000000000000019E-2</v>
      </c>
      <c r="H67" s="13">
        <v>4.5570000000000004</v>
      </c>
      <c r="I67" s="46">
        <f t="shared" si="9"/>
        <v>7.8544061302681985E-3</v>
      </c>
      <c r="K67" s="4"/>
      <c r="L67" s="4"/>
    </row>
    <row r="68" spans="4:12">
      <c r="D68" s="52"/>
      <c r="E68" s="10">
        <v>0.9</v>
      </c>
      <c r="F68" s="10">
        <v>0.877</v>
      </c>
      <c r="G68" s="35">
        <f t="shared" si="8"/>
        <v>2.300000000000002E-2</v>
      </c>
      <c r="H68" s="13">
        <v>4.5570000000000004</v>
      </c>
      <c r="I68" s="46">
        <f t="shared" si="9"/>
        <v>8.8425085702762644E-3</v>
      </c>
      <c r="K68" s="4"/>
      <c r="L68" s="4"/>
    </row>
    <row r="69" spans="4:12">
      <c r="D69" s="52"/>
      <c r="E69" s="10">
        <v>1</v>
      </c>
      <c r="F69" s="10">
        <v>0.97399999999999998</v>
      </c>
      <c r="G69" s="35">
        <f t="shared" si="8"/>
        <v>2.6000000000000023E-2</v>
      </c>
      <c r="H69" s="13">
        <v>4.5570000000000004</v>
      </c>
      <c r="I69" s="46">
        <f t="shared" si="9"/>
        <v>9.8205283323250653E-3</v>
      </c>
      <c r="K69" s="4"/>
      <c r="L69" s="4"/>
    </row>
    <row r="70" spans="4:12">
      <c r="D70" s="52"/>
      <c r="E70" s="19">
        <v>1.1000000000000001</v>
      </c>
      <c r="F70" s="19">
        <v>1.071</v>
      </c>
      <c r="G70" s="39">
        <f t="shared" si="8"/>
        <v>2.9000000000000137E-2</v>
      </c>
      <c r="H70" s="16">
        <v>4.5570000000000004</v>
      </c>
      <c r="I70" s="48">
        <f t="shared" si="9"/>
        <v>1.0798548094373864E-2</v>
      </c>
      <c r="K70" s="4"/>
      <c r="L70" s="4"/>
    </row>
    <row r="71" spans="4:12">
      <c r="E71" s="10">
        <v>1.2</v>
      </c>
      <c r="F71" s="10">
        <v>1.165</v>
      </c>
      <c r="G71" s="35">
        <f t="shared" si="8"/>
        <v>3.499999999999992E-2</v>
      </c>
      <c r="H71" s="13">
        <v>4.5570000000000004</v>
      </c>
      <c r="I71" s="46">
        <f t="shared" si="9"/>
        <v>1.1746319822544867E-2</v>
      </c>
      <c r="K71" s="4"/>
      <c r="L71" s="4"/>
    </row>
    <row r="72" spans="4:12">
      <c r="E72" s="10">
        <v>1.3</v>
      </c>
      <c r="F72" s="10">
        <v>1.2609999999999999</v>
      </c>
      <c r="G72" s="35">
        <f t="shared" si="8"/>
        <v>3.9000000000000146E-2</v>
      </c>
      <c r="H72" s="13">
        <v>4.5570000000000004</v>
      </c>
      <c r="I72" s="46">
        <f t="shared" si="9"/>
        <v>1.27142569066344E-2</v>
      </c>
      <c r="K72" s="4"/>
      <c r="L72" s="4"/>
    </row>
    <row r="73" spans="4:12">
      <c r="E73" s="10">
        <v>1.4</v>
      </c>
      <c r="F73" s="10">
        <v>1.3560000000000001</v>
      </c>
      <c r="G73" s="35">
        <f t="shared" si="8"/>
        <v>4.3999999999999817E-2</v>
      </c>
      <c r="H73" s="13">
        <v>4.5570000000000004</v>
      </c>
      <c r="I73" s="46">
        <f t="shared" si="9"/>
        <v>1.3672111312764671E-2</v>
      </c>
      <c r="K73" s="4"/>
      <c r="L73" s="4"/>
    </row>
    <row r="74" spans="4:12">
      <c r="E74" s="10">
        <v>1.5</v>
      </c>
      <c r="F74" s="10">
        <v>1.4490000000000001</v>
      </c>
      <c r="G74" s="35">
        <f t="shared" si="8"/>
        <v>5.0999999999999934E-2</v>
      </c>
      <c r="H74" s="13">
        <v>4.5570000000000004</v>
      </c>
      <c r="I74" s="46">
        <f t="shared" si="9"/>
        <v>1.4609800362976407E-2</v>
      </c>
      <c r="K74" s="4"/>
      <c r="L74" s="4"/>
    </row>
    <row r="75" spans="4:12">
      <c r="E75" s="10">
        <v>1.6</v>
      </c>
      <c r="F75" s="10">
        <v>1.5389999999999999</v>
      </c>
      <c r="G75" s="35">
        <f t="shared" si="8"/>
        <v>6.1000000000000165E-2</v>
      </c>
      <c r="H75" s="13">
        <v>4.5570000000000004</v>
      </c>
      <c r="I75" s="46">
        <f t="shared" si="9"/>
        <v>1.5517241379310343E-2</v>
      </c>
      <c r="K75" s="4"/>
      <c r="L75" s="4"/>
    </row>
    <row r="76" spans="4:12">
      <c r="E76" s="10">
        <v>1.7</v>
      </c>
      <c r="F76" s="10">
        <v>1.627</v>
      </c>
      <c r="G76" s="35">
        <f t="shared" si="8"/>
        <v>7.2999999999999954E-2</v>
      </c>
      <c r="H76" s="13">
        <v>4.5570000000000004</v>
      </c>
      <c r="I76" s="46">
        <f t="shared" si="9"/>
        <v>1.6404517039725751E-2</v>
      </c>
      <c r="K76" s="4"/>
      <c r="L76" s="4"/>
    </row>
    <row r="77" spans="4:12">
      <c r="E77" s="10">
        <v>1.8</v>
      </c>
      <c r="F77" s="10">
        <v>1.71</v>
      </c>
      <c r="G77" s="35">
        <f t="shared" si="8"/>
        <v>9.000000000000008E-2</v>
      </c>
      <c r="H77" s="13">
        <v>4.5570000000000004</v>
      </c>
      <c r="I77" s="46">
        <f t="shared" si="9"/>
        <v>1.7241379310344827E-2</v>
      </c>
      <c r="K77" s="4"/>
      <c r="L77" s="4"/>
    </row>
    <row r="78" spans="4:12" ht="15" customHeight="1">
      <c r="D78" s="52" t="s">
        <v>21</v>
      </c>
      <c r="E78" s="17">
        <v>1.9</v>
      </c>
      <c r="F78" s="17">
        <v>1.7829999999999999</v>
      </c>
      <c r="G78" s="38">
        <f t="shared" si="8"/>
        <v>0.11699999999999999</v>
      </c>
      <c r="H78" s="37">
        <v>4.5570000000000004</v>
      </c>
      <c r="I78" s="47">
        <f t="shared" si="9"/>
        <v>1.7977414801371241E-2</v>
      </c>
      <c r="K78" s="4"/>
      <c r="L78" s="4"/>
    </row>
    <row r="79" spans="4:12">
      <c r="D79" s="52"/>
      <c r="E79" s="10">
        <v>2</v>
      </c>
      <c r="F79" s="10">
        <v>1.84</v>
      </c>
      <c r="G79" s="35">
        <f t="shared" si="8"/>
        <v>0.15999999999999992</v>
      </c>
      <c r="H79" s="13">
        <v>4.5570000000000004</v>
      </c>
      <c r="I79" s="46">
        <f t="shared" si="9"/>
        <v>1.8552127445049405E-2</v>
      </c>
    </row>
    <row r="80" spans="4:12">
      <c r="D80" s="52"/>
      <c r="E80" s="10">
        <v>2.1</v>
      </c>
      <c r="F80" s="10">
        <v>1.8779999999999999</v>
      </c>
      <c r="G80" s="35">
        <f t="shared" si="8"/>
        <v>0.2220000000000002</v>
      </c>
      <c r="H80" s="13">
        <v>4.5570000000000004</v>
      </c>
      <c r="I80" s="46">
        <f t="shared" si="9"/>
        <v>1.893526920750151E-2</v>
      </c>
    </row>
    <row r="81" spans="4:9">
      <c r="D81" s="52"/>
      <c r="E81" s="10">
        <v>2.2000000000000002</v>
      </c>
      <c r="F81" s="10">
        <v>1.8979999999999999</v>
      </c>
      <c r="G81" s="35">
        <f t="shared" si="8"/>
        <v>0.30200000000000027</v>
      </c>
      <c r="H81" s="13">
        <v>4.5570000000000004</v>
      </c>
      <c r="I81" s="46">
        <f t="shared" si="9"/>
        <v>1.9136922766686829E-2</v>
      </c>
    </row>
    <row r="82" spans="4:9">
      <c r="D82" s="52"/>
      <c r="E82" s="10">
        <v>2.2999999999999998</v>
      </c>
      <c r="F82" s="10">
        <v>1.9081999999999999</v>
      </c>
      <c r="G82" s="35">
        <f t="shared" si="8"/>
        <v>0.39179999999999993</v>
      </c>
      <c r="H82" s="13">
        <v>4.5570000000000004</v>
      </c>
      <c r="I82" s="46">
        <f t="shared" si="9"/>
        <v>1.9239766081871341E-2</v>
      </c>
    </row>
    <row r="83" spans="4:9">
      <c r="D83" s="52"/>
      <c r="E83" s="10">
        <v>2.4</v>
      </c>
      <c r="F83" s="10">
        <v>1.9133</v>
      </c>
      <c r="G83" s="35">
        <f t="shared" si="8"/>
        <v>0.48669999999999991</v>
      </c>
      <c r="H83" s="13">
        <v>4.5570000000000004</v>
      </c>
      <c r="I83" s="46">
        <f t="shared" si="9"/>
        <v>1.9291187739463599E-2</v>
      </c>
    </row>
    <row r="84" spans="4:9">
      <c r="D84" s="52"/>
      <c r="E84" s="10">
        <v>2.5</v>
      </c>
      <c r="F84" s="10">
        <v>1.917</v>
      </c>
      <c r="G84" s="35">
        <f t="shared" si="8"/>
        <v>0.58299999999999996</v>
      </c>
      <c r="H84" s="13">
        <v>4.5570000000000004</v>
      </c>
      <c r="I84" s="46">
        <f t="shared" si="9"/>
        <v>1.9328493647912885E-2</v>
      </c>
    </row>
    <row r="85" spans="4:9">
      <c r="D85" s="52"/>
      <c r="E85" s="10">
        <v>3</v>
      </c>
      <c r="F85" s="10">
        <v>1.9259999999999999</v>
      </c>
      <c r="G85" s="35">
        <f t="shared" si="8"/>
        <v>1.0740000000000001</v>
      </c>
      <c r="H85" s="13">
        <v>4.5570000000000004</v>
      </c>
      <c r="I85" s="46">
        <f t="shared" si="9"/>
        <v>1.9419237749546278E-2</v>
      </c>
    </row>
    <row r="86" spans="4:9">
      <c r="D86" s="52"/>
      <c r="E86" s="10">
        <v>3.5</v>
      </c>
      <c r="F86" s="10">
        <v>1.9330000000000001</v>
      </c>
      <c r="G86" s="35">
        <f t="shared" si="8"/>
        <v>1.5669999999999999</v>
      </c>
      <c r="H86" s="13">
        <v>4.5570000000000004</v>
      </c>
      <c r="I86" s="46">
        <f t="shared" si="9"/>
        <v>1.9489816495261141E-2</v>
      </c>
    </row>
    <row r="87" spans="4:9">
      <c r="D87" s="52"/>
      <c r="E87" s="10">
        <v>4</v>
      </c>
      <c r="F87" s="10">
        <v>1.9359999999999999</v>
      </c>
      <c r="G87" s="35">
        <f t="shared" si="8"/>
        <v>2.0640000000000001</v>
      </c>
      <c r="H87" s="13">
        <v>4.5570000000000004</v>
      </c>
      <c r="I87" s="46">
        <f t="shared" si="9"/>
        <v>1.9520064529138938E-2</v>
      </c>
    </row>
    <row r="88" spans="4:9">
      <c r="D88" s="52"/>
      <c r="E88" s="10">
        <v>4.5</v>
      </c>
      <c r="F88" s="10">
        <v>1.9390000000000001</v>
      </c>
      <c r="G88" s="35">
        <f t="shared" si="8"/>
        <v>2.5609999999999999</v>
      </c>
      <c r="H88" s="13">
        <v>4.5570000000000004</v>
      </c>
      <c r="I88" s="46">
        <f t="shared" si="9"/>
        <v>1.9550312563016738E-2</v>
      </c>
    </row>
    <row r="89" spans="4:9">
      <c r="D89" s="52"/>
      <c r="E89" s="10">
        <v>5</v>
      </c>
      <c r="F89" s="10">
        <v>1.9430000000000001</v>
      </c>
      <c r="G89" s="35">
        <f t="shared" si="8"/>
        <v>3.0569999999999999</v>
      </c>
      <c r="H89" s="13">
        <v>4.5570000000000004</v>
      </c>
      <c r="I89" s="46">
        <f t="shared" si="9"/>
        <v>1.9590643274853801E-2</v>
      </c>
    </row>
    <row r="90" spans="4:9">
      <c r="D90" s="52"/>
      <c r="E90" s="10">
        <v>5.5</v>
      </c>
      <c r="F90" s="10">
        <v>1.9490000000000001</v>
      </c>
      <c r="G90" s="35">
        <f t="shared" si="8"/>
        <v>3.5510000000000002</v>
      </c>
      <c r="H90" s="13">
        <v>4.5570000000000004</v>
      </c>
      <c r="I90" s="46">
        <f t="shared" si="9"/>
        <v>1.9651139342609397E-2</v>
      </c>
    </row>
    <row r="91" spans="4:9">
      <c r="D91" s="52"/>
      <c r="E91" s="10">
        <v>6</v>
      </c>
      <c r="F91" s="10">
        <v>1.9530000000000001</v>
      </c>
      <c r="G91" s="35">
        <f t="shared" si="8"/>
        <v>4.0469999999999997</v>
      </c>
      <c r="H91" s="13">
        <v>4.5570000000000004</v>
      </c>
      <c r="I91" s="46">
        <f t="shared" si="9"/>
        <v>1.969147005444646E-2</v>
      </c>
    </row>
    <row r="92" spans="4:9">
      <c r="D92" s="52"/>
      <c r="E92" s="10">
        <v>6.5</v>
      </c>
      <c r="F92" s="10">
        <v>1.9570000000000001</v>
      </c>
      <c r="G92" s="35">
        <f t="shared" si="8"/>
        <v>4.5430000000000001</v>
      </c>
      <c r="H92" s="13">
        <v>4.5570000000000004</v>
      </c>
      <c r="I92" s="46">
        <f t="shared" si="9"/>
        <v>1.9731800766283523E-2</v>
      </c>
    </row>
    <row r="93" spans="4:9">
      <c r="D93" s="52"/>
      <c r="E93" s="10">
        <v>7</v>
      </c>
      <c r="F93" s="10">
        <v>1.96</v>
      </c>
      <c r="G93" s="35">
        <f t="shared" si="8"/>
        <v>5.04</v>
      </c>
      <c r="H93" s="13">
        <v>4.5570000000000004</v>
      </c>
      <c r="I93" s="46">
        <f t="shared" si="9"/>
        <v>1.976204880016132E-2</v>
      </c>
    </row>
    <row r="94" spans="4:9">
      <c r="D94" s="52"/>
      <c r="E94" s="10">
        <v>7.5</v>
      </c>
      <c r="F94" s="10">
        <v>1.9650000000000001</v>
      </c>
      <c r="G94" s="35">
        <f t="shared" si="8"/>
        <v>5.5350000000000001</v>
      </c>
      <c r="H94" s="13">
        <v>4.5570000000000004</v>
      </c>
      <c r="I94" s="46">
        <f t="shared" si="9"/>
        <v>1.9812462189957653E-2</v>
      </c>
    </row>
    <row r="95" spans="4:9">
      <c r="D95" s="52"/>
      <c r="E95" s="10">
        <v>8</v>
      </c>
      <c r="F95" s="10">
        <v>1.97</v>
      </c>
      <c r="G95" s="35">
        <f t="shared" si="8"/>
        <v>6.03</v>
      </c>
      <c r="H95" s="13">
        <v>4.5570000000000004</v>
      </c>
      <c r="I95" s="46">
        <f t="shared" si="9"/>
        <v>1.986287557975398E-2</v>
      </c>
    </row>
    <row r="96" spans="4:9">
      <c r="D96" s="52"/>
      <c r="E96" s="10">
        <v>8.5</v>
      </c>
      <c r="F96" s="10">
        <v>1.9730000000000001</v>
      </c>
      <c r="G96" s="35">
        <f t="shared" si="8"/>
        <v>6.5270000000000001</v>
      </c>
      <c r="H96" s="13">
        <v>4.5570000000000004</v>
      </c>
      <c r="I96" s="46">
        <f t="shared" si="9"/>
        <v>1.9893123613631779E-2</v>
      </c>
    </row>
    <row r="97" spans="4:9">
      <c r="D97" s="52"/>
      <c r="E97" s="10">
        <v>9</v>
      </c>
      <c r="F97" s="10">
        <v>1.978</v>
      </c>
      <c r="G97" s="35">
        <f t="shared" si="8"/>
        <v>7.0220000000000002</v>
      </c>
      <c r="H97" s="13">
        <v>4.5570000000000004</v>
      </c>
      <c r="I97" s="46">
        <f t="shared" si="9"/>
        <v>1.9943537003428109E-2</v>
      </c>
    </row>
    <row r="98" spans="4:9">
      <c r="D98" s="52"/>
      <c r="E98" s="10">
        <v>9.5</v>
      </c>
      <c r="F98" s="10">
        <v>1.9830000000000001</v>
      </c>
      <c r="G98" s="35">
        <f t="shared" si="8"/>
        <v>7.5169999999999995</v>
      </c>
      <c r="H98" s="13">
        <v>4.5570000000000004</v>
      </c>
      <c r="I98" s="46">
        <f t="shared" si="9"/>
        <v>1.9993950393224439E-2</v>
      </c>
    </row>
    <row r="99" spans="4:9">
      <c r="D99" s="52"/>
      <c r="E99" s="19">
        <v>10</v>
      </c>
      <c r="F99" s="19">
        <v>1.99</v>
      </c>
      <c r="G99" s="39">
        <f t="shared" si="8"/>
        <v>8.01</v>
      </c>
      <c r="H99" s="16">
        <v>4.5570000000000004</v>
      </c>
      <c r="I99" s="48">
        <f t="shared" si="9"/>
        <v>2.0064529138939302E-2</v>
      </c>
    </row>
    <row r="100" spans="4:9">
      <c r="E100" s="10">
        <v>10.5</v>
      </c>
      <c r="F100" s="10">
        <v>2</v>
      </c>
      <c r="G100" s="35">
        <f t="shared" si="8"/>
        <v>8.5</v>
      </c>
      <c r="H100" s="13">
        <v>4.5570000000000004</v>
      </c>
      <c r="I100" s="46">
        <f t="shared" si="9"/>
        <v>2.0165355918531962E-2</v>
      </c>
    </row>
    <row r="101" spans="4:9">
      <c r="E101" s="10">
        <v>11</v>
      </c>
      <c r="F101" s="10">
        <v>2.0030000000000001</v>
      </c>
      <c r="G101" s="35">
        <f t="shared" si="8"/>
        <v>8.9969999999999999</v>
      </c>
      <c r="H101" s="13">
        <v>4.5570000000000004</v>
      </c>
      <c r="I101" s="46">
        <f t="shared" si="9"/>
        <v>2.0195603952409758E-2</v>
      </c>
    </row>
    <row r="102" spans="4:9">
      <c r="E102" s="10">
        <v>11.5</v>
      </c>
      <c r="F102" s="10">
        <v>2.0070000000000001</v>
      </c>
      <c r="G102" s="35">
        <f t="shared" si="8"/>
        <v>9.4930000000000003</v>
      </c>
      <c r="H102" s="13">
        <v>4.5570000000000004</v>
      </c>
      <c r="I102" s="46">
        <f t="shared" si="9"/>
        <v>2.0235934664246825E-2</v>
      </c>
    </row>
    <row r="103" spans="4:9">
      <c r="E103" s="20">
        <v>12</v>
      </c>
      <c r="F103" s="20">
        <v>2.0099999999999998</v>
      </c>
      <c r="G103" s="28">
        <f t="shared" si="8"/>
        <v>9.99</v>
      </c>
      <c r="H103" s="23">
        <v>4.5570000000000004</v>
      </c>
      <c r="I103" s="45">
        <f t="shared" si="9"/>
        <v>2.0266182698124618E-2</v>
      </c>
    </row>
    <row r="104" spans="4:9">
      <c r="E104" s="4"/>
      <c r="G104" s="4"/>
      <c r="H104" s="4"/>
      <c r="I104" s="4"/>
    </row>
    <row r="105" spans="4:9">
      <c r="E105" s="4"/>
      <c r="G105" s="4"/>
      <c r="H105" s="4"/>
      <c r="I105" s="4"/>
    </row>
    <row r="106" spans="4:9">
      <c r="E106" s="1" t="s">
        <v>10</v>
      </c>
      <c r="F106" s="1"/>
      <c r="G106" s="1"/>
      <c r="H106" s="1"/>
      <c r="I106" s="1"/>
    </row>
    <row r="107" spans="4:9">
      <c r="E107" s="26" t="s">
        <v>12</v>
      </c>
      <c r="F107" s="41">
        <v>99.18</v>
      </c>
      <c r="G107" s="6" t="s">
        <v>14</v>
      </c>
      <c r="H107" s="33" t="s">
        <v>15</v>
      </c>
      <c r="I107" s="42" t="s">
        <v>16</v>
      </c>
    </row>
    <row r="108" spans="4:9">
      <c r="E108" s="1"/>
      <c r="F108" s="1"/>
      <c r="G108" s="49">
        <v>1.9830000000000001</v>
      </c>
      <c r="H108" s="44">
        <v>5.5750000000000002</v>
      </c>
      <c r="I108" s="45">
        <f>H108-G108-H31</f>
        <v>0.46600000000000019</v>
      </c>
    </row>
    <row r="109" spans="4:9">
      <c r="E109" s="2" t="s">
        <v>17</v>
      </c>
      <c r="F109" s="2" t="s">
        <v>5</v>
      </c>
      <c r="G109" s="33" t="s">
        <v>18</v>
      </c>
      <c r="H109" s="13" t="s">
        <v>4</v>
      </c>
      <c r="I109" s="46" t="s">
        <v>19</v>
      </c>
    </row>
    <row r="110" spans="4:9" ht="15" customHeight="1">
      <c r="D110" s="52" t="s">
        <v>20</v>
      </c>
      <c r="E110" s="17">
        <v>0</v>
      </c>
      <c r="F110" s="17">
        <v>0</v>
      </c>
      <c r="G110" s="38">
        <f t="shared" ref="G110:G154" si="10">E110 - F110</f>
        <v>0</v>
      </c>
      <c r="H110" s="37">
        <v>5.5750000000000002</v>
      </c>
      <c r="I110" s="47">
        <f t="shared" ref="I110:I154" si="11">(F110/F$56)</f>
        <v>0</v>
      </c>
    </row>
    <row r="111" spans="4:9">
      <c r="D111" s="52"/>
      <c r="E111" s="10">
        <v>0.1</v>
      </c>
      <c r="F111" s="10">
        <v>9.7000000000000003E-2</v>
      </c>
      <c r="G111" s="35">
        <f t="shared" si="10"/>
        <v>3.0000000000000027E-3</v>
      </c>
      <c r="H111" s="13">
        <v>5.5750000000000002</v>
      </c>
      <c r="I111" s="46">
        <f t="shared" si="11"/>
        <v>9.7801976204880004E-4</v>
      </c>
    </row>
    <row r="112" spans="4:9">
      <c r="D112" s="52"/>
      <c r="E112" s="10">
        <v>0.2</v>
      </c>
      <c r="F112" s="10">
        <v>0.19700000000000001</v>
      </c>
      <c r="G112" s="35">
        <f t="shared" si="10"/>
        <v>3.0000000000000027E-3</v>
      </c>
      <c r="H112" s="13">
        <v>5.5750000000000002</v>
      </c>
      <c r="I112" s="46">
        <f t="shared" si="11"/>
        <v>1.9862875579753983E-3</v>
      </c>
    </row>
    <row r="113" spans="4:9">
      <c r="D113" s="52"/>
      <c r="E113" s="10">
        <v>0.3</v>
      </c>
      <c r="F113" s="10">
        <v>0.29599999999999999</v>
      </c>
      <c r="G113" s="35">
        <f t="shared" si="10"/>
        <v>4.0000000000000036E-3</v>
      </c>
      <c r="H113" s="13">
        <v>5.5750000000000002</v>
      </c>
      <c r="I113" s="46">
        <f t="shared" si="11"/>
        <v>2.9844726759427299E-3</v>
      </c>
    </row>
    <row r="114" spans="4:9">
      <c r="D114" s="52"/>
      <c r="E114" s="10">
        <v>0.4</v>
      </c>
      <c r="F114" s="10">
        <v>0.39500000000000002</v>
      </c>
      <c r="G114" s="35">
        <f t="shared" si="10"/>
        <v>5.0000000000000044E-3</v>
      </c>
      <c r="H114" s="13">
        <v>5.5750000000000002</v>
      </c>
      <c r="I114" s="46">
        <f t="shared" si="11"/>
        <v>3.9826577939100624E-3</v>
      </c>
    </row>
    <row r="115" spans="4:9">
      <c r="D115" s="52"/>
      <c r="E115" s="10">
        <v>0.5</v>
      </c>
      <c r="F115" s="10">
        <v>0.49399999999999999</v>
      </c>
      <c r="G115" s="35">
        <f t="shared" si="10"/>
        <v>6.0000000000000053E-3</v>
      </c>
      <c r="H115" s="13">
        <v>5.5750000000000002</v>
      </c>
      <c r="I115" s="46">
        <f t="shared" si="11"/>
        <v>4.980842911877394E-3</v>
      </c>
    </row>
    <row r="116" spans="4:9">
      <c r="D116" s="52"/>
      <c r="E116" s="10">
        <v>0.6</v>
      </c>
      <c r="F116" s="10">
        <v>0.59399999999999997</v>
      </c>
      <c r="G116" s="35">
        <f t="shared" si="10"/>
        <v>6.0000000000000053E-3</v>
      </c>
      <c r="H116" s="13">
        <v>5.5750000000000002</v>
      </c>
      <c r="I116" s="46">
        <f t="shared" si="11"/>
        <v>5.9891107078039922E-3</v>
      </c>
    </row>
    <row r="117" spans="4:9">
      <c r="D117" s="52"/>
      <c r="E117" s="10">
        <v>0.7</v>
      </c>
      <c r="F117" s="10">
        <v>0.69299999999999995</v>
      </c>
      <c r="G117" s="35">
        <f t="shared" si="10"/>
        <v>7.0000000000000062E-3</v>
      </c>
      <c r="H117" s="13">
        <v>5.5750000000000002</v>
      </c>
      <c r="I117" s="46">
        <f t="shared" si="11"/>
        <v>6.9872958257713239E-3</v>
      </c>
    </row>
    <row r="118" spans="4:9">
      <c r="D118" s="52"/>
      <c r="E118" s="10">
        <v>0.8</v>
      </c>
      <c r="F118" s="10">
        <v>0.79100000000000004</v>
      </c>
      <c r="G118" s="35">
        <f t="shared" si="10"/>
        <v>9.000000000000008E-3</v>
      </c>
      <c r="H118" s="13">
        <v>5.5750000000000002</v>
      </c>
      <c r="I118" s="46">
        <f t="shared" si="11"/>
        <v>7.9753982657793914E-3</v>
      </c>
    </row>
    <row r="119" spans="4:9">
      <c r="D119" s="52"/>
      <c r="E119" s="10">
        <v>0.9</v>
      </c>
      <c r="F119" s="10">
        <v>0.89</v>
      </c>
      <c r="G119" s="35">
        <f t="shared" si="10"/>
        <v>1.0000000000000009E-2</v>
      </c>
      <c r="H119" s="13">
        <v>5.5750000000000002</v>
      </c>
      <c r="I119" s="46">
        <f t="shared" si="11"/>
        <v>8.9735833837467222E-3</v>
      </c>
    </row>
    <row r="120" spans="4:9">
      <c r="D120" s="52"/>
      <c r="E120" s="10">
        <v>1</v>
      </c>
      <c r="F120" s="10">
        <v>0.98899999999999999</v>
      </c>
      <c r="G120" s="35">
        <f t="shared" si="10"/>
        <v>1.100000000000001E-2</v>
      </c>
      <c r="H120" s="13">
        <v>5.5750000000000002</v>
      </c>
      <c r="I120" s="46">
        <f t="shared" si="11"/>
        <v>9.9717685017140546E-3</v>
      </c>
    </row>
    <row r="121" spans="4:9">
      <c r="D121" s="52"/>
      <c r="E121" s="19">
        <v>1.1000000000000001</v>
      </c>
      <c r="F121" s="19">
        <v>1.0880000000000001</v>
      </c>
      <c r="G121" s="39">
        <f t="shared" si="10"/>
        <v>1.2000000000000011E-2</v>
      </c>
      <c r="H121" s="16">
        <v>5.5750000000000002</v>
      </c>
      <c r="I121" s="48">
        <f t="shared" si="11"/>
        <v>1.0969953619681387E-2</v>
      </c>
    </row>
    <row r="122" spans="4:9">
      <c r="E122" s="10">
        <v>1.2</v>
      </c>
      <c r="F122" s="10">
        <v>1.1830000000000001</v>
      </c>
      <c r="G122" s="35">
        <f t="shared" si="10"/>
        <v>1.6999999999999904E-2</v>
      </c>
      <c r="H122" s="13">
        <v>5.5750000000000002</v>
      </c>
      <c r="I122" s="46">
        <f t="shared" si="11"/>
        <v>1.1927808025811655E-2</v>
      </c>
    </row>
    <row r="123" spans="4:9">
      <c r="E123" s="10">
        <v>1.3</v>
      </c>
      <c r="F123" s="10">
        <v>1.2809999999999999</v>
      </c>
      <c r="G123" s="35">
        <f t="shared" si="10"/>
        <v>1.9000000000000128E-2</v>
      </c>
      <c r="H123" s="13">
        <v>5.5750000000000002</v>
      </c>
      <c r="I123" s="46">
        <f t="shared" si="11"/>
        <v>1.2915910465819721E-2</v>
      </c>
    </row>
    <row r="124" spans="4:9">
      <c r="E124" s="10">
        <v>1.4</v>
      </c>
      <c r="F124" s="10">
        <v>1.377</v>
      </c>
      <c r="G124" s="35">
        <f t="shared" si="10"/>
        <v>2.2999999999999909E-2</v>
      </c>
      <c r="H124" s="13">
        <v>5.5750000000000002</v>
      </c>
      <c r="I124" s="46">
        <f t="shared" si="11"/>
        <v>1.3883847549909255E-2</v>
      </c>
    </row>
    <row r="125" spans="4:9">
      <c r="E125" s="10">
        <v>1.5</v>
      </c>
      <c r="F125" s="10">
        <v>1.4710000000000001</v>
      </c>
      <c r="G125" s="35">
        <f t="shared" si="10"/>
        <v>2.8999999999999915E-2</v>
      </c>
      <c r="H125" s="13">
        <v>5.5750000000000002</v>
      </c>
      <c r="I125" s="46">
        <f t="shared" si="11"/>
        <v>1.4831619278080257E-2</v>
      </c>
    </row>
    <row r="126" spans="4:9">
      <c r="E126" s="10">
        <v>1.6</v>
      </c>
      <c r="F126" s="10">
        <v>1.5620000000000001</v>
      </c>
      <c r="G126" s="35">
        <f t="shared" si="10"/>
        <v>3.8000000000000034E-2</v>
      </c>
      <c r="H126" s="13">
        <v>5.5750000000000002</v>
      </c>
      <c r="I126" s="46">
        <f t="shared" si="11"/>
        <v>1.574914297237346E-2</v>
      </c>
    </row>
    <row r="127" spans="4:9">
      <c r="E127" s="10">
        <v>1.7</v>
      </c>
      <c r="F127" s="10">
        <v>1.651</v>
      </c>
      <c r="G127" s="35">
        <f t="shared" si="10"/>
        <v>4.8999999999999932E-2</v>
      </c>
      <c r="H127" s="13">
        <v>5.5750000000000002</v>
      </c>
      <c r="I127" s="46">
        <f t="shared" si="11"/>
        <v>1.6646501310748133E-2</v>
      </c>
    </row>
    <row r="128" spans="4:9">
      <c r="E128" s="10">
        <v>1.8</v>
      </c>
      <c r="F128" s="10">
        <v>1.7350000000000001</v>
      </c>
      <c r="G128" s="35">
        <f t="shared" si="10"/>
        <v>6.4999999999999947E-2</v>
      </c>
      <c r="H128" s="13">
        <v>5.5750000000000002</v>
      </c>
      <c r="I128" s="46">
        <f t="shared" si="11"/>
        <v>1.7493446259326476E-2</v>
      </c>
    </row>
    <row r="129" spans="4:9">
      <c r="E129" s="10">
        <v>1.9</v>
      </c>
      <c r="F129" s="10">
        <v>1.8109999999999999</v>
      </c>
      <c r="G129" s="35">
        <f t="shared" si="10"/>
        <v>8.8999999999999968E-2</v>
      </c>
      <c r="H129" s="13">
        <v>5.5750000000000002</v>
      </c>
      <c r="I129" s="46">
        <f t="shared" si="11"/>
        <v>1.825972978423069E-2</v>
      </c>
    </row>
    <row r="130" spans="4:9" ht="15" customHeight="1">
      <c r="D130" s="52" t="s">
        <v>21</v>
      </c>
      <c r="E130" s="17">
        <v>2</v>
      </c>
      <c r="F130" s="17">
        <v>1.8724000000000001</v>
      </c>
      <c r="G130" s="38">
        <f t="shared" si="10"/>
        <v>0.12759999999999994</v>
      </c>
      <c r="H130" s="37">
        <v>5.5750000000000002</v>
      </c>
      <c r="I130" s="47">
        <f t="shared" si="11"/>
        <v>1.8878806210929622E-2</v>
      </c>
    </row>
    <row r="131" spans="4:9">
      <c r="D131" s="52"/>
      <c r="E131" s="10">
        <v>2.1</v>
      </c>
      <c r="F131" s="10">
        <v>1.9177</v>
      </c>
      <c r="G131" s="35">
        <f t="shared" si="10"/>
        <v>0.18230000000000013</v>
      </c>
      <c r="H131" s="13">
        <v>5.5750000000000002</v>
      </c>
      <c r="I131" s="46">
        <f t="shared" si="11"/>
        <v>1.9335551522484371E-2</v>
      </c>
    </row>
    <row r="132" spans="4:9">
      <c r="D132" s="52"/>
      <c r="E132" s="10">
        <v>2.2000000000000002</v>
      </c>
      <c r="F132" s="10">
        <v>1.9443999999999999</v>
      </c>
      <c r="G132" s="35">
        <f t="shared" si="10"/>
        <v>0.25560000000000027</v>
      </c>
      <c r="H132" s="13">
        <v>5.5750000000000002</v>
      </c>
      <c r="I132" s="46">
        <f t="shared" si="11"/>
        <v>1.9604759023996773E-2</v>
      </c>
    </row>
    <row r="133" spans="4:9">
      <c r="D133" s="52"/>
      <c r="E133" s="10">
        <v>2.2999999999999998</v>
      </c>
      <c r="F133" s="10">
        <v>1.9579</v>
      </c>
      <c r="G133" s="35">
        <f t="shared" si="10"/>
        <v>0.34209999999999985</v>
      </c>
      <c r="H133" s="13">
        <v>5.5750000000000002</v>
      </c>
      <c r="I133" s="46">
        <f t="shared" si="11"/>
        <v>1.9740875176446862E-2</v>
      </c>
    </row>
    <row r="134" spans="4:9">
      <c r="D134" s="52"/>
      <c r="E134" s="10">
        <v>2.4</v>
      </c>
      <c r="F134" s="10">
        <v>1.9645999999999999</v>
      </c>
      <c r="G134" s="35">
        <f t="shared" si="10"/>
        <v>0.43540000000000001</v>
      </c>
      <c r="H134" s="13">
        <v>5.5750000000000002</v>
      </c>
      <c r="I134" s="46">
        <f t="shared" si="11"/>
        <v>1.9808429118773944E-2</v>
      </c>
    </row>
    <row r="135" spans="4:9">
      <c r="D135" s="52"/>
      <c r="E135" s="10">
        <v>2.5</v>
      </c>
      <c r="F135" s="10">
        <v>1.9681999999999999</v>
      </c>
      <c r="G135" s="35">
        <f t="shared" si="10"/>
        <v>0.53180000000000005</v>
      </c>
      <c r="H135" s="13">
        <v>5.5750000000000002</v>
      </c>
      <c r="I135" s="46">
        <f t="shared" si="11"/>
        <v>1.9844726759427302E-2</v>
      </c>
    </row>
    <row r="136" spans="4:9">
      <c r="D136" s="52"/>
      <c r="E136" s="10">
        <v>3</v>
      </c>
      <c r="F136" s="10">
        <v>1.974</v>
      </c>
      <c r="G136" s="35">
        <f t="shared" si="10"/>
        <v>1.026</v>
      </c>
      <c r="H136" s="13">
        <v>5.5750000000000002</v>
      </c>
      <c r="I136" s="46">
        <f t="shared" si="11"/>
        <v>1.9903206291591046E-2</v>
      </c>
    </row>
    <row r="137" spans="4:9">
      <c r="D137" s="52"/>
      <c r="E137" s="10">
        <v>3.5</v>
      </c>
      <c r="F137" s="10">
        <v>1.9755</v>
      </c>
      <c r="G137" s="35">
        <f t="shared" si="10"/>
        <v>1.5245</v>
      </c>
      <c r="H137" s="13">
        <v>5.5750000000000002</v>
      </c>
      <c r="I137" s="46">
        <f t="shared" si="11"/>
        <v>1.9918330308529946E-2</v>
      </c>
    </row>
    <row r="138" spans="4:9">
      <c r="D138" s="52"/>
      <c r="E138" s="10">
        <v>4</v>
      </c>
      <c r="F138" s="10">
        <v>1.9764999999999999</v>
      </c>
      <c r="G138" s="35">
        <f t="shared" si="10"/>
        <v>2.0235000000000003</v>
      </c>
      <c r="H138" s="13">
        <v>5.5750000000000002</v>
      </c>
      <c r="I138" s="46">
        <f t="shared" si="11"/>
        <v>1.9928412986489209E-2</v>
      </c>
    </row>
    <row r="139" spans="4:9">
      <c r="D139" s="52"/>
      <c r="E139" s="10">
        <v>4.5</v>
      </c>
      <c r="F139" s="10">
        <v>1.9777</v>
      </c>
      <c r="G139" s="35">
        <f t="shared" si="10"/>
        <v>2.5223</v>
      </c>
      <c r="H139" s="13">
        <v>5.5750000000000002</v>
      </c>
      <c r="I139" s="46">
        <f t="shared" si="11"/>
        <v>1.9940512200040329E-2</v>
      </c>
    </row>
    <row r="140" spans="4:9">
      <c r="D140" s="52"/>
      <c r="E140" s="10">
        <v>5</v>
      </c>
      <c r="F140" s="10">
        <v>1.9792000000000001</v>
      </c>
      <c r="G140" s="35">
        <f t="shared" si="10"/>
        <v>3.0207999999999999</v>
      </c>
      <c r="H140" s="13">
        <v>5.5750000000000002</v>
      </c>
      <c r="I140" s="46">
        <f t="shared" si="11"/>
        <v>1.9955636216979229E-2</v>
      </c>
    </row>
    <row r="141" spans="4:9">
      <c r="D141" s="52"/>
      <c r="E141" s="10">
        <v>5.5</v>
      </c>
      <c r="F141" s="10">
        <v>1.9803999999999999</v>
      </c>
      <c r="G141" s="35">
        <f t="shared" si="10"/>
        <v>3.5196000000000001</v>
      </c>
      <c r="H141" s="13">
        <v>5.5750000000000002</v>
      </c>
      <c r="I141" s="46">
        <f t="shared" si="11"/>
        <v>1.9967735430530348E-2</v>
      </c>
    </row>
    <row r="142" spans="4:9">
      <c r="D142" s="52"/>
      <c r="E142" s="10">
        <v>6</v>
      </c>
      <c r="F142" s="10">
        <v>1.9816</v>
      </c>
      <c r="G142" s="35">
        <f t="shared" si="10"/>
        <v>4.0183999999999997</v>
      </c>
      <c r="H142" s="13">
        <v>5.5750000000000002</v>
      </c>
      <c r="I142" s="46">
        <f t="shared" si="11"/>
        <v>1.9979834644081467E-2</v>
      </c>
    </row>
    <row r="143" spans="4:9">
      <c r="D143" s="52"/>
      <c r="E143" s="10">
        <v>6.5</v>
      </c>
      <c r="F143" s="10">
        <v>1.9831000000000001</v>
      </c>
      <c r="G143" s="35">
        <f t="shared" si="10"/>
        <v>4.5168999999999997</v>
      </c>
      <c r="H143" s="13">
        <v>5.5750000000000002</v>
      </c>
      <c r="I143" s="46">
        <f t="shared" si="11"/>
        <v>1.9994958661020367E-2</v>
      </c>
    </row>
    <row r="144" spans="4:9">
      <c r="D144" s="52"/>
      <c r="E144" s="10">
        <v>7</v>
      </c>
      <c r="F144" s="10">
        <v>1.9843999999999999</v>
      </c>
      <c r="G144" s="35">
        <f t="shared" si="10"/>
        <v>5.0156000000000001</v>
      </c>
      <c r="H144" s="13">
        <v>5.5750000000000002</v>
      </c>
      <c r="I144" s="46">
        <f t="shared" si="11"/>
        <v>2.0008066142367411E-2</v>
      </c>
    </row>
    <row r="145" spans="4:9">
      <c r="D145" s="52"/>
      <c r="E145" s="10">
        <v>7.5</v>
      </c>
      <c r="F145" s="10">
        <v>1.9859</v>
      </c>
      <c r="G145" s="35">
        <f t="shared" si="10"/>
        <v>5.5141</v>
      </c>
      <c r="H145" s="13">
        <v>5.5750000000000002</v>
      </c>
      <c r="I145" s="46">
        <f t="shared" si="11"/>
        <v>2.0023190159306311E-2</v>
      </c>
    </row>
    <row r="146" spans="4:9">
      <c r="D146" s="52"/>
      <c r="E146" s="10">
        <v>8</v>
      </c>
      <c r="F146" s="10">
        <v>1.9870000000000001</v>
      </c>
      <c r="G146" s="35">
        <f t="shared" si="10"/>
        <v>6.0129999999999999</v>
      </c>
      <c r="H146" s="13">
        <v>5.5750000000000002</v>
      </c>
      <c r="I146" s="46">
        <f t="shared" si="11"/>
        <v>2.0034281105061506E-2</v>
      </c>
    </row>
    <row r="147" spans="4:9">
      <c r="D147" s="52"/>
      <c r="E147" s="10">
        <v>8.5</v>
      </c>
      <c r="F147" s="10">
        <v>1.9883</v>
      </c>
      <c r="G147" s="35">
        <f t="shared" si="10"/>
        <v>6.5117000000000003</v>
      </c>
      <c r="H147" s="13">
        <v>5.5750000000000002</v>
      </c>
      <c r="I147" s="46">
        <f t="shared" si="11"/>
        <v>2.004738858640855E-2</v>
      </c>
    </row>
    <row r="148" spans="4:9">
      <c r="D148" s="52"/>
      <c r="E148" s="10">
        <v>9</v>
      </c>
      <c r="F148" s="10">
        <v>1.9890000000000001</v>
      </c>
      <c r="G148" s="35">
        <f t="shared" si="10"/>
        <v>7.0110000000000001</v>
      </c>
      <c r="H148" s="13">
        <v>5.5750000000000002</v>
      </c>
      <c r="I148" s="46">
        <f t="shared" si="11"/>
        <v>2.0054446460980035E-2</v>
      </c>
    </row>
    <row r="149" spans="4:9">
      <c r="D149" s="52"/>
      <c r="E149" s="19">
        <v>9.5</v>
      </c>
      <c r="F149" s="19">
        <v>1.9917</v>
      </c>
      <c r="G149" s="39">
        <f t="shared" si="10"/>
        <v>7.5083000000000002</v>
      </c>
      <c r="H149" s="16">
        <v>5.5750000000000002</v>
      </c>
      <c r="I149" s="48">
        <f t="shared" si="11"/>
        <v>2.0081669691470055E-2</v>
      </c>
    </row>
    <row r="150" spans="4:9">
      <c r="E150" s="10">
        <v>10</v>
      </c>
      <c r="F150" s="10">
        <v>1.9933000000000001</v>
      </c>
      <c r="G150" s="35">
        <f t="shared" si="10"/>
        <v>8.0067000000000004</v>
      </c>
      <c r="H150" s="13">
        <v>5.5750000000000002</v>
      </c>
      <c r="I150" s="46">
        <f t="shared" si="11"/>
        <v>2.0097801976204879E-2</v>
      </c>
    </row>
    <row r="151" spans="4:9">
      <c r="E151" s="10">
        <v>10.5</v>
      </c>
      <c r="F151" s="10">
        <v>1.996</v>
      </c>
      <c r="G151" s="35">
        <f t="shared" si="10"/>
        <v>8.5039999999999996</v>
      </c>
      <c r="H151" s="13">
        <v>5.5750000000000002</v>
      </c>
      <c r="I151" s="46">
        <f t="shared" si="11"/>
        <v>2.0125025206694895E-2</v>
      </c>
    </row>
    <row r="152" spans="4:9">
      <c r="E152" s="10">
        <v>11</v>
      </c>
      <c r="F152" s="10">
        <v>1.998</v>
      </c>
      <c r="G152" s="35">
        <f t="shared" si="10"/>
        <v>9.0020000000000007</v>
      </c>
      <c r="H152" s="13">
        <v>5.5750000000000002</v>
      </c>
      <c r="I152" s="46">
        <f t="shared" si="11"/>
        <v>2.0145190562613428E-2</v>
      </c>
    </row>
    <row r="153" spans="4:9">
      <c r="E153" s="10">
        <v>11.5</v>
      </c>
      <c r="F153" s="10">
        <v>2</v>
      </c>
      <c r="G153" s="35">
        <f t="shared" si="10"/>
        <v>9.5</v>
      </c>
      <c r="H153" s="13">
        <v>5.5750000000000002</v>
      </c>
      <c r="I153" s="46">
        <f t="shared" si="11"/>
        <v>2.0165355918531962E-2</v>
      </c>
    </row>
    <row r="154" spans="4:9">
      <c r="E154" s="20">
        <v>12</v>
      </c>
      <c r="F154" s="20">
        <v>2.02</v>
      </c>
      <c r="G154" s="28">
        <f t="shared" si="10"/>
        <v>9.98</v>
      </c>
      <c r="H154" s="23">
        <v>5.5750000000000002</v>
      </c>
      <c r="I154" s="45">
        <f t="shared" si="11"/>
        <v>2.0367009477717281E-2</v>
      </c>
    </row>
  </sheetData>
  <mergeCells count="4">
    <mergeCell ref="D59:D70"/>
    <mergeCell ref="D78:D99"/>
    <mergeCell ref="D110:D121"/>
    <mergeCell ref="D130:D14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Garcia</dc:creator>
  <cp:keywords/>
  <dc:description/>
  <cp:lastModifiedBy>Bernie Villalon</cp:lastModifiedBy>
  <cp:revision>1</cp:revision>
  <dcterms:created xsi:type="dcterms:W3CDTF">2019-11-14T00:32:25Z</dcterms:created>
  <dcterms:modified xsi:type="dcterms:W3CDTF">2020-04-30T18:25:01Z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0x010100D59AF1A07CC36F40988449394CE47AA1</vt:lpwstr>
  </property>
</Properties>
</file>