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nsitivity and BW" sheetId="1" r:id="rId4"/>
    <sheet state="visible" name="Y Mass and Length" sheetId="2" r:id="rId5"/>
    <sheet state="visible" name="Size of Y" sheetId="3" r:id="rId6"/>
    <sheet state="visible" name="Spring Constant Y" sheetId="4" r:id="rId7"/>
    <sheet state="visible" name="Size of X" sheetId="5" r:id="rId8"/>
    <sheet state="visible" name="Spring Constant X" sheetId="6" r:id="rId9"/>
  </sheets>
  <definedNames/>
  <calcPr/>
  <extLst>
    <ext uri="GoogleSheetsCustomDataVersion2">
      <go:sheetsCustomData xmlns:go="http://customooxmlschemas.google.com/" r:id="rId10" roundtripDataChecksum="oLCwSLIedRr0ejgz24QdDwpAUO5+ZhQ06sIkkVTrvzo="/>
    </ext>
  </extLst>
</workbook>
</file>

<file path=xl/sharedStrings.xml><?xml version="1.0" encoding="utf-8"?>
<sst xmlns="http://schemas.openxmlformats.org/spreadsheetml/2006/main" count="84" uniqueCount="70">
  <si>
    <t>at BW 50Hz</t>
  </si>
  <si>
    <t>angular vel</t>
  </si>
  <si>
    <t>Bias Voltage(Vb)</t>
  </si>
  <si>
    <t>Vin</t>
  </si>
  <si>
    <t>width Y</t>
  </si>
  <si>
    <t>length Y</t>
  </si>
  <si>
    <t>gap Y</t>
  </si>
  <si>
    <t>width X(h)</t>
  </si>
  <si>
    <t>length X (x)</t>
  </si>
  <si>
    <t>gap X</t>
  </si>
  <si>
    <t>Nx</t>
  </si>
  <si>
    <t>Ny</t>
  </si>
  <si>
    <t>Spring constant (kx)</t>
  </si>
  <si>
    <t>spring constant (ky)</t>
  </si>
  <si>
    <t>natural freq (Hz)</t>
  </si>
  <si>
    <t>Capacitance Y (Co)</t>
  </si>
  <si>
    <t>F_drive</t>
  </si>
  <si>
    <t>x0</t>
  </si>
  <si>
    <t>BW(Hz)</t>
  </si>
  <si>
    <t>Q factor</t>
  </si>
  <si>
    <t>yo</t>
  </si>
  <si>
    <t>current</t>
  </si>
  <si>
    <t>sensitivity</t>
  </si>
  <si>
    <t>Does Pull In?</t>
  </si>
  <si>
    <t>PULL IN VOLTAGE</t>
  </si>
  <si>
    <t>D. Kim and R. M'Closkey, "Noise analysis of closed-Loop vibratory rate gyros," 2012 American Control Conference (ACC), Montreal, QC, Canada, 2012, pp. 92-97, doi: 10.1109/ACC.2012.6314985. keywords: {Noise;Bandwidth;Resonant frequency;Demodulation;Transfer functions;Electrodes;Couplings},</t>
  </si>
  <si>
    <t>PolySi density(kg/m^3)</t>
  </si>
  <si>
    <t>natural freq(wo)</t>
  </si>
  <si>
    <t>ky</t>
  </si>
  <si>
    <t>mass y</t>
  </si>
  <si>
    <t>Vol y</t>
  </si>
  <si>
    <t>Area Y</t>
  </si>
  <si>
    <t>F_coriolis</t>
  </si>
  <si>
    <t>Width Y</t>
  </si>
  <si>
    <t>small hole length</t>
  </si>
  <si>
    <t>Rotor Thickness</t>
  </si>
  <si>
    <t>Stator Thickness</t>
  </si>
  <si>
    <t>Clearness Thickness</t>
  </si>
  <si>
    <t>Small hole total thickness</t>
  </si>
  <si>
    <t>Small hole Area</t>
  </si>
  <si>
    <t>Mass Area</t>
  </si>
  <si>
    <t>Large Area</t>
  </si>
  <si>
    <t>Large Area Length</t>
  </si>
  <si>
    <t>Young's Modulus (Pa)</t>
  </si>
  <si>
    <t>n</t>
  </si>
  <si>
    <t>k parallel</t>
  </si>
  <si>
    <t>k series</t>
  </si>
  <si>
    <t>k_total</t>
  </si>
  <si>
    <t>height</t>
  </si>
  <si>
    <t>width</t>
  </si>
  <si>
    <t>max length</t>
  </si>
  <si>
    <t>k calculated</t>
  </si>
  <si>
    <t>length</t>
  </si>
  <si>
    <t>Length of Total Mass</t>
  </si>
  <si>
    <t>work or not</t>
  </si>
  <si>
    <t>Natural Freq (rad/s)</t>
  </si>
  <si>
    <t>x0 round up</t>
  </si>
  <si>
    <t>Buffer on X</t>
  </si>
  <si>
    <t>Buffer on Y</t>
  </si>
  <si>
    <t>Mass Y Length</t>
  </si>
  <si>
    <t>Com drive distance</t>
  </si>
  <si>
    <t>Inner X</t>
  </si>
  <si>
    <t>Inner Y</t>
  </si>
  <si>
    <t>Total X</t>
  </si>
  <si>
    <t>Total Y</t>
  </si>
  <si>
    <t>Total Area Covered</t>
  </si>
  <si>
    <t>Area of Total Mass</t>
  </si>
  <si>
    <t>Total Increased Mass</t>
  </si>
  <si>
    <t>Total Mass</t>
  </si>
  <si>
    <t>Spring Constant(kx)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</si>
</sst>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b/>
      <sz val="12.0"/>
      <color theme="1"/>
      <name val="Aptos narrow"/>
    </font>
    <font>
      <b/>
      <sz val="12.0"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C1E4F5"/>
        <bgColor rgb="FFC1E4F5"/>
      </patternFill>
    </fill>
    <fill>
      <patternFill patternType="solid">
        <fgColor rgb="FFFFFF00"/>
        <bgColor rgb="FFFFFF00"/>
      </patternFill>
    </fill>
    <fill>
      <patternFill patternType="solid">
        <fgColor rgb="FFCAEDFB"/>
        <bgColor rgb="FFCAEDFB"/>
      </patternFill>
    </fill>
  </fills>
  <borders count="7">
    <border/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bottom/>
    </border>
    <border>
      <left/>
      <right/>
      <top/>
      <bottom/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11" xfId="0" applyFont="1" applyNumberFormat="1"/>
    <xf borderId="0" fillId="0" fontId="2" numFmtId="0" xfId="0" applyFont="1"/>
    <xf borderId="1" fillId="2" fontId="3" numFmtId="0" xfId="0" applyBorder="1" applyFill="1" applyFont="1"/>
    <xf borderId="2" fillId="2" fontId="3" numFmtId="0" xfId="0" applyBorder="1" applyFont="1"/>
    <xf borderId="3" fillId="2" fontId="4" numFmtId="0" xfId="0" applyBorder="1" applyFont="1"/>
    <xf borderId="2" fillId="2" fontId="3" numFmtId="11" xfId="0" applyBorder="1" applyFont="1" applyNumberFormat="1"/>
    <xf borderId="3" fillId="2" fontId="3" numFmtId="11" xfId="0" applyBorder="1" applyFont="1" applyNumberFormat="1"/>
    <xf borderId="4" fillId="2" fontId="3" numFmtId="0" xfId="0" applyBorder="1" applyFont="1"/>
    <xf borderId="5" fillId="3" fontId="1" numFmtId="0" xfId="0" applyBorder="1" applyFill="1" applyFont="1"/>
    <xf borderId="5" fillId="3" fontId="1" numFmtId="11" xfId="0" applyBorder="1" applyFont="1" applyNumberFormat="1"/>
    <xf borderId="0" fillId="0" fontId="1" numFmtId="11" xfId="0" applyAlignment="1" applyFont="1" applyNumberFormat="1">
      <alignment readingOrder="0"/>
    </xf>
    <xf borderId="6" fillId="4" fontId="1" numFmtId="0" xfId="0" applyBorder="1" applyFill="1" applyFont="1"/>
    <xf borderId="6" fillId="4" fontId="1" numFmtId="11" xfId="0" applyBorder="1" applyFont="1" applyNumberFormat="1"/>
    <xf borderId="6" fillId="3" fontId="1" numFmtId="11" xfId="0" applyBorder="1" applyFont="1" applyNumberFormat="1"/>
    <xf borderId="6" fillId="5" fontId="1" numFmtId="11" xfId="0" applyBorder="1" applyFill="1" applyFont="1" applyNumberFormat="1"/>
    <xf borderId="6" fillId="5" fontId="1" numFmtId="0" xfId="0" applyBorder="1" applyFont="1"/>
    <xf borderId="6" fillId="3" fontId="1" numFmtId="0" xfId="0" applyBorder="1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3" width="14.13"/>
    <col customWidth="1" min="4" max="4" width="11.75"/>
    <col customWidth="1" min="5" max="5" width="12.5"/>
    <col customWidth="1" min="6" max="6" width="12.13"/>
    <col customWidth="1" min="7" max="7" width="8.88"/>
    <col customWidth="1" min="8" max="8" width="9.63"/>
    <col customWidth="1" min="9" max="11" width="8.88"/>
    <col customWidth="1" min="12" max="12" width="13.75"/>
    <col customWidth="1" min="13" max="13" width="16.63"/>
    <col customWidth="1" min="14" max="15" width="16.5"/>
    <col customWidth="1" min="16" max="16" width="14.25"/>
    <col customWidth="1" min="17" max="17" width="12.75"/>
    <col customWidth="1" min="18" max="18" width="11.88"/>
    <col customWidth="1" min="19" max="19" width="11.75"/>
    <col customWidth="1" min="20" max="20" width="12.25"/>
    <col customWidth="1" min="21" max="21" width="10.75"/>
    <col customWidth="1" min="22" max="22" width="11.88"/>
    <col customWidth="1" min="23" max="23" width="13.75"/>
    <col customWidth="1" min="24" max="24" width="15.13"/>
    <col customWidth="1" min="25" max="26" width="8.88"/>
  </cols>
  <sheetData>
    <row r="1" ht="14.25" customHeight="1">
      <c r="M1" s="1"/>
      <c r="N1" s="1"/>
      <c r="V1" s="2" t="s">
        <v>0</v>
      </c>
    </row>
    <row r="2" ht="14.2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1" t="s">
        <v>13</v>
      </c>
      <c r="N2" s="1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</row>
    <row r="3" ht="14.25" customHeight="1">
      <c r="A3" s="2">
        <v>1.0</v>
      </c>
      <c r="B3" s="2">
        <v>15.0</v>
      </c>
      <c r="C3" s="2">
        <f t="shared" ref="C3:C11" si="1">B3/10</f>
        <v>1.5</v>
      </c>
      <c r="D3" s="1">
        <v>2.0E-5</v>
      </c>
      <c r="E3" s="1">
        <v>1.0E-4</v>
      </c>
      <c r="F3" s="1">
        <f t="shared" ref="F3:F11" si="2">D3/20</f>
        <v>0.000001</v>
      </c>
      <c r="G3" s="1">
        <f t="shared" ref="G3:G11" si="3">D3</f>
        <v>0.00002</v>
      </c>
      <c r="H3" s="1"/>
      <c r="I3" s="1">
        <f t="shared" ref="I3:I11" si="4">D3/20</f>
        <v>0.000001</v>
      </c>
      <c r="J3" s="1">
        <v>19.0</v>
      </c>
      <c r="K3" s="1">
        <v>6.0</v>
      </c>
      <c r="L3" s="1">
        <v>80.0</v>
      </c>
      <c r="M3" s="1">
        <v>70.0</v>
      </c>
      <c r="N3" s="1">
        <v>10000.0</v>
      </c>
      <c r="O3" s="1">
        <f t="shared" ref="O3:O11" si="5">8.854E-12*$E3*$D3/$F3</f>
        <v>0</v>
      </c>
      <c r="P3" s="1" t="str">
        <f t="shared" ref="P3:P11" si="6">B3*(J3-1)*#REF!*G3/I3*2*C3</f>
        <v>#REF!</v>
      </c>
      <c r="Q3" s="1" t="str">
        <f t="shared" ref="Q3:Q11" si="7">S3*P3/L3</f>
        <v>#REF!</v>
      </c>
      <c r="R3" s="1">
        <v>55.0</v>
      </c>
      <c r="S3" s="1">
        <f t="shared" ref="S3:S11" si="8">$N3/(2*R3)</f>
        <v>90.90909091</v>
      </c>
      <c r="T3" s="1" t="str">
        <f t="shared" ref="T3:T11" si="9">2*$S3*$Q3*$A$3/($N3*2*PI())</f>
        <v>#REF!</v>
      </c>
      <c r="U3" s="1" t="str">
        <f t="shared" ref="U3:U11" si="10">$B3*4*K3*$O3/$F3*$S3*Q3</f>
        <v>#REF!</v>
      </c>
      <c r="V3" s="1" t="str">
        <f t="shared" ref="V3:V11" si="11">4*$B3*$K3*$O3/$F3*$N3/(2*R3)*$Q3</f>
        <v>#REF!</v>
      </c>
      <c r="W3" s="2" t="str">
        <f t="shared" ref="W3:W11" si="12">IF((F3/3)&gt;T3, "NO PULL IN", "PULL IN")</f>
        <v>#REF!</v>
      </c>
      <c r="X3" s="2">
        <f t="shared" ref="X3:X11" si="13">SQRT(8*$M3*$F3^3/(27*8.85E-12*$D3*$E3))</f>
        <v>34.23146597</v>
      </c>
    </row>
    <row r="4" ht="14.25" customHeight="1">
      <c r="A4" s="2">
        <v>1.0</v>
      </c>
      <c r="B4" s="2">
        <v>30.0</v>
      </c>
      <c r="C4" s="2">
        <f t="shared" si="1"/>
        <v>3</v>
      </c>
      <c r="D4" s="1">
        <v>4.0E-5</v>
      </c>
      <c r="E4" s="1">
        <v>1.0E-4</v>
      </c>
      <c r="F4" s="1">
        <f t="shared" si="2"/>
        <v>0.000002</v>
      </c>
      <c r="G4" s="1">
        <f t="shared" si="3"/>
        <v>0.00004</v>
      </c>
      <c r="H4" s="1"/>
      <c r="I4" s="1">
        <f t="shared" si="4"/>
        <v>0.000002</v>
      </c>
      <c r="J4" s="1">
        <v>19.0</v>
      </c>
      <c r="K4" s="1">
        <v>6.0</v>
      </c>
      <c r="L4" s="1">
        <v>80.0</v>
      </c>
      <c r="M4" s="1">
        <v>70.0</v>
      </c>
      <c r="N4" s="1">
        <v>30000.0</v>
      </c>
      <c r="O4" s="1">
        <f t="shared" si="5"/>
        <v>0</v>
      </c>
      <c r="P4" s="1" t="str">
        <f t="shared" si="6"/>
        <v>#REF!</v>
      </c>
      <c r="Q4" s="1" t="str">
        <f t="shared" si="7"/>
        <v>#REF!</v>
      </c>
      <c r="R4" s="1">
        <v>55.0</v>
      </c>
      <c r="S4" s="1">
        <f t="shared" si="8"/>
        <v>272.7272727</v>
      </c>
      <c r="T4" s="1" t="str">
        <f t="shared" si="9"/>
        <v>#REF!</v>
      </c>
      <c r="U4" s="1" t="str">
        <f t="shared" si="10"/>
        <v>#REF!</v>
      </c>
      <c r="V4" s="1" t="str">
        <f t="shared" si="11"/>
        <v>#REF!</v>
      </c>
      <c r="W4" s="2" t="str">
        <f t="shared" si="12"/>
        <v>#REF!</v>
      </c>
      <c r="X4" s="2">
        <f t="shared" si="13"/>
        <v>68.46293193</v>
      </c>
    </row>
    <row r="5" ht="14.25" customHeight="1">
      <c r="A5" s="3">
        <v>1.0</v>
      </c>
      <c r="B5" s="4">
        <v>45.0</v>
      </c>
      <c r="C5" s="5">
        <f t="shared" si="1"/>
        <v>4.5</v>
      </c>
      <c r="D5" s="6">
        <v>3.5E-5</v>
      </c>
      <c r="E5" s="6">
        <v>1.5E-4</v>
      </c>
      <c r="F5" s="7">
        <f t="shared" si="2"/>
        <v>0.00000175</v>
      </c>
      <c r="G5" s="6">
        <f t="shared" si="3"/>
        <v>0.000035</v>
      </c>
      <c r="H5" s="6"/>
      <c r="I5" s="7">
        <f t="shared" si="4"/>
        <v>0.00000175</v>
      </c>
      <c r="J5" s="6">
        <v>25.0</v>
      </c>
      <c r="K5" s="6">
        <v>6.0</v>
      </c>
      <c r="L5" s="6">
        <v>80.2</v>
      </c>
      <c r="M5" s="6">
        <v>70.0</v>
      </c>
      <c r="N5" s="6">
        <v>10000.0</v>
      </c>
      <c r="O5" s="6">
        <f t="shared" si="5"/>
        <v>0</v>
      </c>
      <c r="P5" s="7" t="str">
        <f t="shared" si="6"/>
        <v>#REF!</v>
      </c>
      <c r="Q5" s="7" t="str">
        <f t="shared" si="7"/>
        <v>#REF!</v>
      </c>
      <c r="R5" s="6">
        <v>50.0</v>
      </c>
      <c r="S5" s="6">
        <f t="shared" si="8"/>
        <v>100</v>
      </c>
      <c r="T5" s="6" t="str">
        <f t="shared" si="9"/>
        <v>#REF!</v>
      </c>
      <c r="U5" s="6" t="str">
        <f t="shared" si="10"/>
        <v>#REF!</v>
      </c>
      <c r="V5" s="6" t="str">
        <f t="shared" si="11"/>
        <v>#REF!</v>
      </c>
      <c r="W5" s="4" t="str">
        <f t="shared" si="12"/>
        <v>#REF!</v>
      </c>
      <c r="X5" s="8">
        <f t="shared" si="13"/>
        <v>48.91228111</v>
      </c>
    </row>
    <row r="6" ht="14.25" customHeight="1">
      <c r="A6" s="9">
        <v>1.0</v>
      </c>
      <c r="B6" s="9">
        <v>30.0</v>
      </c>
      <c r="C6" s="2">
        <f t="shared" si="1"/>
        <v>3</v>
      </c>
      <c r="D6" s="10">
        <v>2.0E-5</v>
      </c>
      <c r="E6" s="10">
        <v>1.0E-4</v>
      </c>
      <c r="F6" s="1">
        <f t="shared" si="2"/>
        <v>0.000001</v>
      </c>
      <c r="G6" s="10">
        <f t="shared" si="3"/>
        <v>0.00002</v>
      </c>
      <c r="H6" s="10"/>
      <c r="I6" s="1">
        <f t="shared" si="4"/>
        <v>0.000001</v>
      </c>
      <c r="J6" s="10">
        <v>19.0</v>
      </c>
      <c r="K6" s="10">
        <v>6.0</v>
      </c>
      <c r="L6" s="10">
        <v>81.6</v>
      </c>
      <c r="M6" s="10">
        <v>70.0</v>
      </c>
      <c r="N6" s="10">
        <v>15000.0</v>
      </c>
      <c r="O6" s="10">
        <f t="shared" si="5"/>
        <v>0</v>
      </c>
      <c r="P6" s="1" t="str">
        <f t="shared" si="6"/>
        <v>#REF!</v>
      </c>
      <c r="Q6" s="1" t="str">
        <f t="shared" si="7"/>
        <v>#REF!</v>
      </c>
      <c r="R6" s="10">
        <v>50.0</v>
      </c>
      <c r="S6" s="10">
        <f t="shared" si="8"/>
        <v>150</v>
      </c>
      <c r="T6" s="10" t="str">
        <f t="shared" si="9"/>
        <v>#REF!</v>
      </c>
      <c r="U6" s="10" t="str">
        <f t="shared" si="10"/>
        <v>#REF!</v>
      </c>
      <c r="V6" s="10" t="str">
        <f t="shared" si="11"/>
        <v>#REF!</v>
      </c>
      <c r="W6" s="9" t="str">
        <f t="shared" si="12"/>
        <v>#REF!</v>
      </c>
      <c r="X6" s="9">
        <f t="shared" si="13"/>
        <v>34.23146597</v>
      </c>
    </row>
    <row r="7" ht="14.25" customHeight="1">
      <c r="A7" s="2">
        <v>1.0</v>
      </c>
      <c r="B7" s="2">
        <v>15.0</v>
      </c>
      <c r="C7" s="2">
        <f t="shared" si="1"/>
        <v>1.5</v>
      </c>
      <c r="D7" s="1">
        <v>4.0E-5</v>
      </c>
      <c r="E7" s="1">
        <v>1.0E-4</v>
      </c>
      <c r="F7" s="1">
        <f t="shared" si="2"/>
        <v>0.000002</v>
      </c>
      <c r="G7" s="1">
        <f t="shared" si="3"/>
        <v>0.00004</v>
      </c>
      <c r="H7" s="1"/>
      <c r="I7" s="1">
        <f t="shared" si="4"/>
        <v>0.000002</v>
      </c>
      <c r="J7" s="1">
        <v>19.0</v>
      </c>
      <c r="K7" s="1">
        <v>6.0</v>
      </c>
      <c r="L7" s="1">
        <v>80.0</v>
      </c>
      <c r="M7" s="1">
        <v>70.0</v>
      </c>
      <c r="N7" s="1">
        <v>30000.0</v>
      </c>
      <c r="O7" s="1">
        <f t="shared" si="5"/>
        <v>0</v>
      </c>
      <c r="P7" s="1" t="str">
        <f t="shared" si="6"/>
        <v>#REF!</v>
      </c>
      <c r="Q7" s="1" t="str">
        <f t="shared" si="7"/>
        <v>#REF!</v>
      </c>
      <c r="R7" s="1">
        <v>55.0</v>
      </c>
      <c r="S7" s="1">
        <f t="shared" si="8"/>
        <v>272.7272727</v>
      </c>
      <c r="T7" s="1" t="str">
        <f t="shared" si="9"/>
        <v>#REF!</v>
      </c>
      <c r="U7" s="1" t="str">
        <f t="shared" si="10"/>
        <v>#REF!</v>
      </c>
      <c r="V7" s="1" t="str">
        <f t="shared" si="11"/>
        <v>#REF!</v>
      </c>
      <c r="W7" s="2" t="str">
        <f t="shared" si="12"/>
        <v>#REF!</v>
      </c>
      <c r="X7" s="2">
        <f t="shared" si="13"/>
        <v>68.46293193</v>
      </c>
    </row>
    <row r="8" ht="14.25" customHeight="1">
      <c r="A8" s="2">
        <v>1.0</v>
      </c>
      <c r="B8" s="2">
        <v>10.0</v>
      </c>
      <c r="C8" s="2">
        <f t="shared" si="1"/>
        <v>1</v>
      </c>
      <c r="D8" s="1">
        <v>5.0E-5</v>
      </c>
      <c r="E8" s="11" t="s">
        <v>25</v>
      </c>
      <c r="F8" s="1">
        <f t="shared" si="2"/>
        <v>0.0000025</v>
      </c>
      <c r="G8" s="1">
        <f t="shared" si="3"/>
        <v>0.00005</v>
      </c>
      <c r="H8" s="1"/>
      <c r="I8" s="1">
        <f t="shared" si="4"/>
        <v>0.0000025</v>
      </c>
      <c r="J8" s="1">
        <v>19.0</v>
      </c>
      <c r="K8" s="1">
        <v>6.0</v>
      </c>
      <c r="L8" s="1">
        <v>80.0</v>
      </c>
      <c r="M8" s="1">
        <v>70.0</v>
      </c>
      <c r="N8" s="1">
        <v>30000.0</v>
      </c>
      <c r="O8" s="1" t="str">
        <f t="shared" si="5"/>
        <v>#VALUE!</v>
      </c>
      <c r="P8" s="1" t="str">
        <f t="shared" si="6"/>
        <v>#REF!</v>
      </c>
      <c r="Q8" s="1" t="str">
        <f t="shared" si="7"/>
        <v>#REF!</v>
      </c>
      <c r="R8" s="1">
        <v>55.0</v>
      </c>
      <c r="S8" s="1">
        <f t="shared" si="8"/>
        <v>272.7272727</v>
      </c>
      <c r="T8" s="1" t="str">
        <f t="shared" si="9"/>
        <v>#REF!</v>
      </c>
      <c r="U8" s="1" t="str">
        <f t="shared" si="10"/>
        <v>#VALUE!</v>
      </c>
      <c r="V8" s="1" t="str">
        <f t="shared" si="11"/>
        <v>#VALUE!</v>
      </c>
      <c r="W8" s="2" t="str">
        <f t="shared" si="12"/>
        <v>#REF!</v>
      </c>
      <c r="X8" s="2" t="str">
        <f t="shared" si="13"/>
        <v>#VALUE!</v>
      </c>
    </row>
    <row r="9" ht="14.25" customHeight="1">
      <c r="A9" s="2">
        <v>1.0</v>
      </c>
      <c r="B9" s="2">
        <v>5.0</v>
      </c>
      <c r="C9" s="2">
        <f t="shared" si="1"/>
        <v>0.5</v>
      </c>
      <c r="D9" s="1">
        <v>5.0E-5</v>
      </c>
      <c r="E9" s="1">
        <v>2.0E-4</v>
      </c>
      <c r="F9" s="1">
        <f t="shared" si="2"/>
        <v>0.0000025</v>
      </c>
      <c r="G9" s="1">
        <f t="shared" si="3"/>
        <v>0.00005</v>
      </c>
      <c r="H9" s="1"/>
      <c r="I9" s="1">
        <f t="shared" si="4"/>
        <v>0.0000025</v>
      </c>
      <c r="J9" s="1">
        <v>19.0</v>
      </c>
      <c r="K9" s="1">
        <v>6.0</v>
      </c>
      <c r="L9" s="1">
        <v>80.0</v>
      </c>
      <c r="M9" s="1">
        <v>70.0</v>
      </c>
      <c r="N9" s="1">
        <v>30000.0</v>
      </c>
      <c r="O9" s="1">
        <f t="shared" si="5"/>
        <v>0</v>
      </c>
      <c r="P9" s="1" t="str">
        <f t="shared" si="6"/>
        <v>#REF!</v>
      </c>
      <c r="Q9" s="1" t="str">
        <f t="shared" si="7"/>
        <v>#REF!</v>
      </c>
      <c r="R9" s="1">
        <v>55.0</v>
      </c>
      <c r="S9" s="1">
        <f t="shared" si="8"/>
        <v>272.7272727</v>
      </c>
      <c r="T9" s="1" t="str">
        <f t="shared" si="9"/>
        <v>#REF!</v>
      </c>
      <c r="U9" s="1" t="str">
        <f t="shared" si="10"/>
        <v>#REF!</v>
      </c>
      <c r="V9" s="1" t="str">
        <f t="shared" si="11"/>
        <v>#REF!</v>
      </c>
      <c r="W9" s="2" t="str">
        <f t="shared" si="12"/>
        <v>#REF!</v>
      </c>
      <c r="X9" s="2">
        <f t="shared" si="13"/>
        <v>60.51325429</v>
      </c>
    </row>
    <row r="10" ht="14.25" customHeight="1">
      <c r="A10" s="2">
        <v>1.0</v>
      </c>
      <c r="B10" s="2">
        <v>10.0</v>
      </c>
      <c r="C10" s="2">
        <f t="shared" si="1"/>
        <v>1</v>
      </c>
      <c r="D10" s="1">
        <v>3.0E-5</v>
      </c>
      <c r="E10" s="1">
        <v>2.0E-4</v>
      </c>
      <c r="F10" s="1">
        <f t="shared" si="2"/>
        <v>0.0000015</v>
      </c>
      <c r="G10" s="1">
        <f t="shared" si="3"/>
        <v>0.00003</v>
      </c>
      <c r="H10" s="1"/>
      <c r="I10" s="1">
        <f t="shared" si="4"/>
        <v>0.0000015</v>
      </c>
      <c r="J10" s="1">
        <v>19.0</v>
      </c>
      <c r="K10" s="1">
        <v>6.0</v>
      </c>
      <c r="L10" s="1">
        <v>80.0</v>
      </c>
      <c r="M10" s="1">
        <v>70.0</v>
      </c>
      <c r="N10" s="1">
        <v>30000.0</v>
      </c>
      <c r="O10" s="1">
        <f t="shared" si="5"/>
        <v>0</v>
      </c>
      <c r="P10" s="1" t="str">
        <f t="shared" si="6"/>
        <v>#REF!</v>
      </c>
      <c r="Q10" s="1" t="str">
        <f t="shared" si="7"/>
        <v>#REF!</v>
      </c>
      <c r="R10" s="1">
        <v>55.0</v>
      </c>
      <c r="S10" s="1">
        <f t="shared" si="8"/>
        <v>272.7272727</v>
      </c>
      <c r="T10" s="1" t="str">
        <f t="shared" si="9"/>
        <v>#REF!</v>
      </c>
      <c r="U10" s="1" t="str">
        <f t="shared" si="10"/>
        <v>#REF!</v>
      </c>
      <c r="V10" s="1" t="str">
        <f t="shared" si="11"/>
        <v>#REF!</v>
      </c>
      <c r="W10" s="2" t="str">
        <f t="shared" si="12"/>
        <v>#REF!</v>
      </c>
      <c r="X10" s="2">
        <f t="shared" si="13"/>
        <v>36.30795257</v>
      </c>
    </row>
    <row r="11" ht="14.25" customHeight="1">
      <c r="A11" s="12">
        <v>1.0</v>
      </c>
      <c r="B11" s="12">
        <v>5.0</v>
      </c>
      <c r="C11" s="2">
        <f t="shared" si="1"/>
        <v>0.5</v>
      </c>
      <c r="D11" s="13">
        <v>4.0E-5</v>
      </c>
      <c r="E11" s="13">
        <v>1.8E-4</v>
      </c>
      <c r="F11" s="1">
        <f t="shared" si="2"/>
        <v>0.000002</v>
      </c>
      <c r="G11" s="1">
        <f t="shared" si="3"/>
        <v>0.00004</v>
      </c>
      <c r="H11" s="13"/>
      <c r="I11" s="1">
        <f t="shared" si="4"/>
        <v>0.000002</v>
      </c>
      <c r="J11" s="1">
        <v>19.0</v>
      </c>
      <c r="K11" s="1">
        <v>6.0</v>
      </c>
      <c r="L11" s="1">
        <v>80.0</v>
      </c>
      <c r="M11" s="1">
        <v>70.0</v>
      </c>
      <c r="N11" s="1">
        <v>30000.0</v>
      </c>
      <c r="O11" s="13">
        <f t="shared" si="5"/>
        <v>0</v>
      </c>
      <c r="P11" s="1" t="str">
        <f t="shared" si="6"/>
        <v>#REF!</v>
      </c>
      <c r="Q11" s="1" t="str">
        <f t="shared" si="7"/>
        <v>#REF!</v>
      </c>
      <c r="R11" s="1">
        <v>55.0</v>
      </c>
      <c r="S11" s="1">
        <f t="shared" si="8"/>
        <v>272.7272727</v>
      </c>
      <c r="T11" s="1" t="str">
        <f t="shared" si="9"/>
        <v>#REF!</v>
      </c>
      <c r="U11" s="1" t="str">
        <f t="shared" si="10"/>
        <v>#REF!</v>
      </c>
      <c r="V11" s="1" t="str">
        <f t="shared" si="11"/>
        <v>#REF!</v>
      </c>
      <c r="W11" s="2" t="str">
        <f t="shared" si="12"/>
        <v>#REF!</v>
      </c>
      <c r="X11" s="2">
        <f t="shared" si="13"/>
        <v>51.02925658</v>
      </c>
    </row>
    <row r="12" ht="14.25" customHeight="1"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ht="14.25" customHeight="1"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ht="14.25" customHeight="1"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ht="14.25" customHeight="1"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 t="str">
        <f>(1/3*F5)/T5</f>
        <v>#REF!</v>
      </c>
      <c r="U15" s="1"/>
      <c r="V15" s="1"/>
    </row>
    <row r="16" ht="14.25" customHeight="1">
      <c r="D16" s="1"/>
      <c r="E16" s="1"/>
      <c r="F16" s="1"/>
      <c r="G16" s="1"/>
      <c r="H16" s="1"/>
      <c r="I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ht="14.25" customHeight="1">
      <c r="D17" s="1"/>
      <c r="E17" s="1"/>
      <c r="F17" s="1"/>
      <c r="G17" s="1"/>
      <c r="H17" s="1"/>
      <c r="I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ht="14.25" customHeight="1">
      <c r="D18" s="1"/>
      <c r="E18" s="1"/>
      <c r="F18" s="1"/>
      <c r="G18" s="1"/>
      <c r="H18" s="1"/>
      <c r="I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ht="14.25" customHeight="1">
      <c r="D19" s="1"/>
      <c r="E19" s="1"/>
      <c r="F19" s="1"/>
      <c r="G19" s="1"/>
      <c r="H19" s="1"/>
      <c r="I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ht="14.25" customHeight="1">
      <c r="D20" s="1"/>
      <c r="E20" s="1"/>
      <c r="F20" s="1"/>
      <c r="G20" s="1"/>
      <c r="H20" s="1"/>
      <c r="I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ht="14.25" customHeight="1">
      <c r="D21" s="1"/>
      <c r="E21" s="1"/>
      <c r="F21" s="1"/>
      <c r="G21" s="1"/>
      <c r="H21" s="1"/>
      <c r="I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ht="14.25" customHeight="1">
      <c r="D22" s="1"/>
      <c r="E22" s="1"/>
      <c r="F22" s="1"/>
      <c r="G22" s="1"/>
      <c r="H22" s="1"/>
      <c r="I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ht="14.25" customHeight="1">
      <c r="D23" s="1"/>
      <c r="E23" s="1"/>
      <c r="F23" s="1"/>
      <c r="G23" s="1"/>
      <c r="H23" s="1"/>
      <c r="I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ht="14.25" customHeight="1"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ht="14.25" customHeight="1"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ht="14.25" customHeight="1"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ht="14.25" customHeight="1"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ht="14.25" customHeight="1"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ht="14.25" customHeight="1"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ht="14.25" customHeight="1"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ht="14.25" customHeight="1"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ht="14.25" customHeight="1"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ht="14.25" customHeight="1"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ht="14.25" customHeight="1"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ht="14.25" customHeight="1"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ht="14.25" customHeight="1"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ht="14.25" customHeight="1"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ht="14.25" customHeight="1"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ht="14.25" customHeight="1"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ht="14.25" customHeight="1"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ht="14.25" customHeight="1"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ht="14.25" customHeight="1"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ht="14.25" customHeight="1"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ht="14.25" customHeight="1"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ht="14.25" customHeight="1"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ht="14.25" customHeight="1"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ht="14.25" customHeight="1"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ht="14.25" customHeight="1"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ht="14.25" customHeight="1"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ht="14.25" customHeight="1"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ht="14.25" customHeight="1"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ht="14.25" customHeight="1"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ht="14.25" customHeight="1"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ht="14.25" customHeight="1"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ht="14.25" customHeight="1"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ht="14.25" customHeight="1"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ht="14.25" customHeight="1"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ht="14.25" customHeight="1"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ht="14.25" customHeight="1"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ht="14.25" customHeight="1"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ht="14.25" customHeight="1"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ht="14.25" customHeight="1"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ht="14.25" customHeight="1"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ht="14.25" customHeight="1"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ht="14.25" customHeight="1"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ht="14.25" customHeight="1"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ht="14.25" customHeight="1"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ht="14.25" customHeight="1"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ht="14.25" customHeight="1"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ht="14.25" customHeight="1"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ht="14.25" customHeight="1"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ht="14.25" customHeight="1"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ht="14.25" customHeight="1"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ht="14.25" customHeight="1"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ht="14.25" customHeight="1"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ht="14.25" customHeight="1"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ht="14.25" customHeight="1"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ht="14.25" customHeight="1"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ht="14.25" customHeight="1"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ht="14.25" customHeight="1"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ht="14.25" customHeight="1"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ht="14.25" customHeight="1"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ht="14.25" customHeight="1"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ht="14.25" customHeight="1"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ht="14.25" customHeight="1"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ht="14.25" customHeight="1"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ht="14.25" customHeight="1"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ht="14.25" customHeight="1"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ht="14.25" customHeight="1"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ht="14.25" customHeight="1"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ht="14.25" customHeight="1"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ht="14.25" customHeight="1"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ht="14.25" customHeight="1"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 ht="14.25" customHeight="1"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 ht="14.25" customHeight="1"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 ht="14.25" customHeight="1"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 ht="14.25" customHeight="1"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 ht="14.25" customHeight="1"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 ht="14.25" customHeight="1"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 ht="14.25" customHeight="1"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 ht="14.25" customHeight="1"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 ht="14.25" customHeight="1"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 ht="14.25" customHeight="1"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 ht="14.25" customHeight="1"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ht="14.25" customHeight="1"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 ht="14.25" customHeight="1"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ht="14.25" customHeight="1"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 ht="14.25" customHeight="1"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ht="14.25" customHeight="1"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 ht="14.25" customHeight="1"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ht="14.25" customHeight="1"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ht="14.25" customHeight="1"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ht="14.25" customHeight="1"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ht="14.25" customHeight="1"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ht="14.25" customHeight="1"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ht="14.25" customHeight="1"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ht="14.25" customHeight="1"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ht="14.25" customHeight="1"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ht="14.25" customHeight="1"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ht="14.25" customHeight="1"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ht="14.25" customHeight="1"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ht="14.25" customHeight="1"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ht="14.25" customHeight="1"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ht="14.25" customHeight="1"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ht="14.25" customHeight="1"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ht="14.25" customHeight="1"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ht="14.25" customHeight="1"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ht="14.25" customHeight="1"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ht="14.25" customHeight="1"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ht="14.25" customHeight="1"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ht="14.25" customHeight="1"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ht="14.25" customHeight="1"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ht="14.25" customHeight="1"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ht="14.25" customHeight="1"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ht="14.25" customHeight="1"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ht="14.25" customHeight="1"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ht="14.25" customHeight="1"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ht="14.25" customHeight="1"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ht="14.25" customHeight="1"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ht="14.25" customHeight="1"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ht="14.25" customHeight="1"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ht="14.25" customHeight="1"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ht="14.25" customHeight="1"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ht="14.25" customHeight="1"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ht="14.25" customHeight="1"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ht="14.25" customHeight="1"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ht="14.25" customHeight="1"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ht="14.25" customHeight="1"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ht="14.25" customHeight="1"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ht="14.25" customHeight="1"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ht="14.25" customHeight="1"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ht="14.25" customHeight="1"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ht="14.25" customHeight="1"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ht="14.25" customHeight="1"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ht="14.2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ht="14.25" customHeight="1"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ht="14.25" customHeight="1"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ht="14.25" customHeight="1"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ht="14.25" customHeight="1"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ht="14.25" customHeight="1"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ht="14.25" customHeight="1"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 ht="14.25" customHeight="1"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 ht="14.25" customHeight="1"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 ht="14.25" customHeight="1"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 ht="14.25" customHeight="1"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 ht="14.25" customHeight="1"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 ht="14.25" customHeight="1"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 ht="14.25" customHeight="1"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 ht="14.25" customHeight="1"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 ht="14.25" customHeight="1"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 ht="14.25" customHeight="1"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ht="14.25" customHeight="1"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ht="14.25" customHeight="1"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ht="14.25" customHeight="1"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ht="14.25" customHeight="1"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ht="14.25" customHeight="1"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ht="14.25" customHeight="1"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 ht="14.25" customHeight="1"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 ht="14.25" customHeight="1"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 ht="14.25" customHeight="1"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 ht="14.25" customHeight="1"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 ht="14.25" customHeight="1"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 ht="14.25" customHeight="1"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 ht="14.25" customHeight="1"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 ht="14.25" customHeight="1"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 ht="14.25" customHeight="1"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 ht="14.25" customHeight="1"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 ht="14.25" customHeight="1"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 ht="14.25" customHeight="1"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 ht="14.25" customHeight="1"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 ht="14.25" customHeight="1"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 ht="14.25" customHeight="1"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 ht="14.25" customHeight="1"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 ht="14.25" customHeight="1"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 ht="14.25" customHeight="1"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 ht="14.25" customHeight="1"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 ht="14.25" customHeight="1"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 ht="14.25" customHeight="1"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 ht="14.25" customHeight="1"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 ht="14.25" customHeight="1"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 ht="14.25" customHeight="1"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 ht="14.25" customHeight="1"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 ht="14.25" customHeight="1"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 ht="14.25" customHeight="1"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 ht="14.25" customHeight="1"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 ht="14.25" customHeight="1"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 ht="14.25" customHeight="1"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 ht="14.25" customHeight="1"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 ht="14.25" customHeight="1"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ht="14.25" customHeight="1"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 ht="14.25" customHeight="1"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 ht="14.25" customHeight="1"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 ht="14.25" customHeight="1"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 ht="14.25" customHeight="1"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 ht="14.25" customHeight="1"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 ht="14.25" customHeight="1"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 ht="14.25" customHeight="1"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 ht="14.25" customHeight="1"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 ht="14.25" customHeight="1"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 ht="14.25" customHeight="1">
      <c r="M220" s="1"/>
      <c r="N220" s="1"/>
    </row>
    <row r="221" ht="14.25" customHeight="1">
      <c r="M221" s="1"/>
      <c r="N221" s="1"/>
    </row>
    <row r="222" ht="14.25" customHeight="1">
      <c r="M222" s="1"/>
      <c r="N222" s="1"/>
    </row>
    <row r="223" ht="14.25" customHeight="1">
      <c r="M223" s="1"/>
      <c r="N223" s="1"/>
    </row>
    <row r="224" ht="14.25" customHeight="1">
      <c r="M224" s="1"/>
      <c r="N224" s="1"/>
    </row>
    <row r="225" ht="14.25" customHeight="1">
      <c r="M225" s="1"/>
      <c r="N225" s="1"/>
    </row>
    <row r="226" ht="14.25" customHeight="1">
      <c r="M226" s="1"/>
      <c r="N226" s="1"/>
    </row>
    <row r="227" ht="14.25" customHeight="1">
      <c r="M227" s="1"/>
      <c r="N227" s="1"/>
    </row>
    <row r="228" ht="14.25" customHeight="1">
      <c r="M228" s="1"/>
      <c r="N228" s="1"/>
    </row>
    <row r="229" ht="14.25" customHeight="1">
      <c r="M229" s="1"/>
      <c r="N229" s="1"/>
    </row>
    <row r="230" ht="14.25" customHeight="1">
      <c r="M230" s="1"/>
      <c r="N230" s="1"/>
    </row>
    <row r="231" ht="14.25" customHeight="1">
      <c r="M231" s="1"/>
      <c r="N231" s="1"/>
    </row>
    <row r="232" ht="14.25" customHeight="1">
      <c r="M232" s="1"/>
      <c r="N232" s="1"/>
    </row>
    <row r="233" ht="14.25" customHeight="1">
      <c r="M233" s="1"/>
      <c r="N233" s="1"/>
    </row>
    <row r="234" ht="14.25" customHeight="1">
      <c r="M234" s="1"/>
      <c r="N234" s="1"/>
    </row>
    <row r="235" ht="14.25" customHeight="1">
      <c r="M235" s="1"/>
      <c r="N235" s="1"/>
    </row>
    <row r="236" ht="14.25" customHeight="1">
      <c r="M236" s="1"/>
      <c r="N236" s="1"/>
    </row>
    <row r="237" ht="14.25" customHeight="1">
      <c r="M237" s="1"/>
      <c r="N237" s="1"/>
    </row>
    <row r="238" ht="14.25" customHeight="1">
      <c r="M238" s="1"/>
      <c r="N238" s="1"/>
    </row>
    <row r="239" ht="14.25" customHeight="1">
      <c r="M239" s="1"/>
      <c r="N239" s="1"/>
    </row>
    <row r="240" ht="14.25" customHeight="1">
      <c r="M240" s="1"/>
      <c r="N240" s="1"/>
    </row>
    <row r="241" ht="14.25" customHeight="1">
      <c r="M241" s="1"/>
      <c r="N241" s="1"/>
    </row>
    <row r="242" ht="14.25" customHeight="1">
      <c r="M242" s="1"/>
      <c r="N242" s="1"/>
    </row>
    <row r="243" ht="14.25" customHeight="1">
      <c r="M243" s="1"/>
      <c r="N243" s="1"/>
    </row>
    <row r="244" ht="14.25" customHeight="1">
      <c r="M244" s="1"/>
      <c r="N244" s="1"/>
    </row>
    <row r="245" ht="14.25" customHeight="1">
      <c r="M245" s="1"/>
      <c r="N245" s="1"/>
    </row>
    <row r="246" ht="14.25" customHeight="1">
      <c r="M246" s="1"/>
      <c r="N246" s="1"/>
    </row>
    <row r="247" ht="14.25" customHeight="1">
      <c r="M247" s="1"/>
      <c r="N247" s="1"/>
    </row>
    <row r="248" ht="14.25" customHeight="1">
      <c r="M248" s="1"/>
      <c r="N248" s="1"/>
    </row>
    <row r="249" ht="14.25" customHeight="1">
      <c r="M249" s="1"/>
      <c r="N249" s="1"/>
    </row>
    <row r="250" ht="14.25" customHeight="1">
      <c r="M250" s="1"/>
      <c r="N250" s="1"/>
    </row>
    <row r="251" ht="14.25" customHeight="1">
      <c r="M251" s="1"/>
      <c r="N251" s="1"/>
    </row>
    <row r="252" ht="14.25" customHeight="1">
      <c r="M252" s="1"/>
      <c r="N252" s="1"/>
    </row>
    <row r="253" ht="14.25" customHeight="1">
      <c r="M253" s="1"/>
      <c r="N253" s="1"/>
    </row>
    <row r="254" ht="14.25" customHeight="1">
      <c r="M254" s="1"/>
      <c r="N254" s="1"/>
    </row>
    <row r="255" ht="14.25" customHeight="1">
      <c r="M255" s="1"/>
      <c r="N255" s="1"/>
    </row>
    <row r="256" ht="14.25" customHeight="1">
      <c r="M256" s="1"/>
      <c r="N256" s="1"/>
    </row>
    <row r="257" ht="14.25" customHeight="1">
      <c r="M257" s="1"/>
      <c r="N257" s="1"/>
    </row>
    <row r="258" ht="14.25" customHeight="1">
      <c r="M258" s="1"/>
      <c r="N258" s="1"/>
    </row>
    <row r="259" ht="14.25" customHeight="1">
      <c r="M259" s="1"/>
      <c r="N259" s="1"/>
    </row>
    <row r="260" ht="14.25" customHeight="1">
      <c r="M260" s="1"/>
      <c r="N260" s="1"/>
    </row>
    <row r="261" ht="14.25" customHeight="1">
      <c r="M261" s="1"/>
      <c r="N261" s="1"/>
    </row>
    <row r="262" ht="14.25" customHeight="1">
      <c r="M262" s="1"/>
      <c r="N262" s="1"/>
    </row>
    <row r="263" ht="14.25" customHeight="1">
      <c r="M263" s="1"/>
      <c r="N263" s="1"/>
    </row>
    <row r="264" ht="14.25" customHeight="1">
      <c r="M264" s="1"/>
      <c r="N264" s="1"/>
    </row>
    <row r="265" ht="14.25" customHeight="1">
      <c r="M265" s="1"/>
      <c r="N265" s="1"/>
    </row>
    <row r="266" ht="14.25" customHeight="1">
      <c r="M266" s="1"/>
      <c r="N266" s="1"/>
    </row>
    <row r="267" ht="14.25" customHeight="1">
      <c r="M267" s="1"/>
      <c r="N267" s="1"/>
    </row>
    <row r="268" ht="14.25" customHeight="1">
      <c r="M268" s="1"/>
      <c r="N268" s="1"/>
    </row>
    <row r="269" ht="14.25" customHeight="1">
      <c r="M269" s="1"/>
      <c r="N269" s="1"/>
    </row>
    <row r="270" ht="14.25" customHeight="1">
      <c r="M270" s="1"/>
      <c r="N270" s="1"/>
    </row>
    <row r="271" ht="14.25" customHeight="1">
      <c r="M271" s="1"/>
      <c r="N271" s="1"/>
    </row>
    <row r="272" ht="14.25" customHeight="1">
      <c r="M272" s="1"/>
      <c r="N272" s="1"/>
    </row>
    <row r="273" ht="14.25" customHeight="1">
      <c r="M273" s="1"/>
      <c r="N273" s="1"/>
    </row>
    <row r="274" ht="14.25" customHeight="1">
      <c r="M274" s="1"/>
      <c r="N274" s="1"/>
    </row>
    <row r="275" ht="14.25" customHeight="1">
      <c r="M275" s="1"/>
      <c r="N275" s="1"/>
    </row>
    <row r="276" ht="14.25" customHeight="1">
      <c r="M276" s="1"/>
      <c r="N276" s="1"/>
    </row>
    <row r="277" ht="14.25" customHeight="1">
      <c r="M277" s="1"/>
      <c r="N277" s="1"/>
    </row>
    <row r="278" ht="14.25" customHeight="1">
      <c r="M278" s="1"/>
      <c r="N278" s="1"/>
    </row>
    <row r="279" ht="14.25" customHeight="1">
      <c r="M279" s="1"/>
      <c r="N279" s="1"/>
    </row>
    <row r="280" ht="14.25" customHeight="1">
      <c r="M280" s="1"/>
      <c r="N280" s="1"/>
    </row>
    <row r="281" ht="14.25" customHeight="1">
      <c r="M281" s="1"/>
      <c r="N281" s="1"/>
    </row>
    <row r="282" ht="14.25" customHeight="1">
      <c r="M282" s="1"/>
      <c r="N282" s="1"/>
    </row>
    <row r="283" ht="14.25" customHeight="1">
      <c r="M283" s="1"/>
      <c r="N283" s="1"/>
    </row>
    <row r="284" ht="14.25" customHeight="1">
      <c r="M284" s="1"/>
      <c r="N284" s="1"/>
    </row>
    <row r="285" ht="14.25" customHeight="1">
      <c r="M285" s="1"/>
      <c r="N285" s="1"/>
    </row>
    <row r="286" ht="14.25" customHeight="1">
      <c r="M286" s="1"/>
      <c r="N286" s="1"/>
    </row>
    <row r="287" ht="14.25" customHeight="1">
      <c r="M287" s="1"/>
      <c r="N287" s="1"/>
    </row>
    <row r="288" ht="14.25" customHeight="1">
      <c r="M288" s="1"/>
      <c r="N288" s="1"/>
    </row>
    <row r="289" ht="14.25" customHeight="1">
      <c r="M289" s="1"/>
      <c r="N289" s="1"/>
    </row>
    <row r="290" ht="14.25" customHeight="1">
      <c r="M290" s="1"/>
      <c r="N290" s="1"/>
    </row>
    <row r="291" ht="14.25" customHeight="1">
      <c r="M291" s="1"/>
      <c r="N291" s="1"/>
    </row>
    <row r="292" ht="14.25" customHeight="1">
      <c r="M292" s="1"/>
      <c r="N292" s="1"/>
    </row>
    <row r="293" ht="14.25" customHeight="1">
      <c r="M293" s="1"/>
      <c r="N293" s="1"/>
    </row>
    <row r="294" ht="14.25" customHeight="1">
      <c r="M294" s="1"/>
      <c r="N294" s="1"/>
    </row>
    <row r="295" ht="14.25" customHeight="1">
      <c r="M295" s="1"/>
      <c r="N295" s="1"/>
    </row>
    <row r="296" ht="14.25" customHeight="1">
      <c r="M296" s="1"/>
      <c r="N296" s="1"/>
    </row>
    <row r="297" ht="14.25" customHeight="1">
      <c r="M297" s="1"/>
      <c r="N297" s="1"/>
    </row>
    <row r="298" ht="14.25" customHeight="1">
      <c r="M298" s="1"/>
      <c r="N298" s="1"/>
    </row>
    <row r="299" ht="14.25" customHeight="1">
      <c r="M299" s="1"/>
      <c r="N299" s="1"/>
    </row>
    <row r="300" ht="14.25" customHeight="1">
      <c r="M300" s="1"/>
      <c r="N300" s="1"/>
    </row>
    <row r="301" ht="14.25" customHeight="1">
      <c r="M301" s="1"/>
      <c r="N301" s="1"/>
    </row>
    <row r="302" ht="14.25" customHeight="1">
      <c r="M302" s="1"/>
      <c r="N302" s="1"/>
    </row>
    <row r="303" ht="14.25" customHeight="1">
      <c r="M303" s="1"/>
      <c r="N303" s="1"/>
    </row>
    <row r="304" ht="14.25" customHeight="1">
      <c r="M304" s="1"/>
      <c r="N304" s="1"/>
    </row>
    <row r="305" ht="14.25" customHeight="1">
      <c r="M305" s="1"/>
      <c r="N305" s="1"/>
    </row>
    <row r="306" ht="14.25" customHeight="1">
      <c r="M306" s="1"/>
      <c r="N306" s="1"/>
    </row>
    <row r="307" ht="14.25" customHeight="1">
      <c r="M307" s="1"/>
      <c r="N307" s="1"/>
    </row>
    <row r="308" ht="14.25" customHeight="1">
      <c r="M308" s="1"/>
      <c r="N308" s="1"/>
    </row>
    <row r="309" ht="14.25" customHeight="1">
      <c r="M309" s="1"/>
      <c r="N309" s="1"/>
    </row>
    <row r="310" ht="14.25" customHeight="1">
      <c r="M310" s="1"/>
      <c r="N310" s="1"/>
    </row>
    <row r="311" ht="14.25" customHeight="1">
      <c r="M311" s="1"/>
      <c r="N311" s="1"/>
    </row>
    <row r="312" ht="14.25" customHeight="1">
      <c r="M312" s="1"/>
      <c r="N312" s="1"/>
    </row>
    <row r="313" ht="14.25" customHeight="1">
      <c r="M313" s="1"/>
      <c r="N313" s="1"/>
    </row>
    <row r="314" ht="14.25" customHeight="1">
      <c r="M314" s="1"/>
      <c r="N314" s="1"/>
    </row>
    <row r="315" ht="14.25" customHeight="1">
      <c r="M315" s="1"/>
      <c r="N315" s="1"/>
    </row>
    <row r="316" ht="14.25" customHeight="1">
      <c r="M316" s="1"/>
      <c r="N316" s="1"/>
    </row>
    <row r="317" ht="14.25" customHeight="1">
      <c r="M317" s="1"/>
      <c r="N317" s="1"/>
    </row>
    <row r="318" ht="14.25" customHeight="1">
      <c r="M318" s="1"/>
      <c r="N318" s="1"/>
    </row>
    <row r="319" ht="14.25" customHeight="1">
      <c r="M319" s="1"/>
      <c r="N319" s="1"/>
    </row>
    <row r="320" ht="14.25" customHeight="1">
      <c r="M320" s="1"/>
      <c r="N320" s="1"/>
    </row>
    <row r="321" ht="14.25" customHeight="1">
      <c r="M321" s="1"/>
      <c r="N321" s="1"/>
    </row>
    <row r="322" ht="14.25" customHeight="1">
      <c r="M322" s="1"/>
      <c r="N322" s="1"/>
    </row>
    <row r="323" ht="14.25" customHeight="1">
      <c r="M323" s="1"/>
      <c r="N323" s="1"/>
    </row>
    <row r="324" ht="14.25" customHeight="1">
      <c r="M324" s="1"/>
      <c r="N324" s="1"/>
    </row>
    <row r="325" ht="14.25" customHeight="1">
      <c r="M325" s="1"/>
      <c r="N325" s="1"/>
    </row>
    <row r="326" ht="14.25" customHeight="1">
      <c r="M326" s="1"/>
      <c r="N326" s="1"/>
    </row>
    <row r="327" ht="14.25" customHeight="1">
      <c r="M327" s="1"/>
      <c r="N327" s="1"/>
    </row>
    <row r="328" ht="14.25" customHeight="1">
      <c r="M328" s="1"/>
      <c r="N328" s="1"/>
    </row>
    <row r="329" ht="14.25" customHeight="1">
      <c r="M329" s="1"/>
      <c r="N329" s="1"/>
    </row>
    <row r="330" ht="14.25" customHeight="1">
      <c r="M330" s="1"/>
      <c r="N330" s="1"/>
    </row>
    <row r="331" ht="14.25" customHeight="1">
      <c r="M331" s="1"/>
      <c r="N331" s="1"/>
    </row>
    <row r="332" ht="14.25" customHeight="1">
      <c r="M332" s="1"/>
      <c r="N332" s="1"/>
    </row>
    <row r="333" ht="14.25" customHeight="1">
      <c r="M333" s="1"/>
      <c r="N333" s="1"/>
    </row>
    <row r="334" ht="14.25" customHeight="1">
      <c r="M334" s="1"/>
      <c r="N334" s="1"/>
    </row>
    <row r="335" ht="14.25" customHeight="1">
      <c r="M335" s="1"/>
      <c r="N335" s="1"/>
    </row>
    <row r="336" ht="14.25" customHeight="1">
      <c r="M336" s="1"/>
      <c r="N336" s="1"/>
    </row>
    <row r="337" ht="14.25" customHeight="1">
      <c r="M337" s="1"/>
      <c r="N337" s="1"/>
    </row>
    <row r="338" ht="14.25" customHeight="1">
      <c r="M338" s="1"/>
      <c r="N338" s="1"/>
    </row>
    <row r="339" ht="14.25" customHeight="1">
      <c r="M339" s="1"/>
      <c r="N339" s="1"/>
    </row>
    <row r="340" ht="14.25" customHeight="1">
      <c r="M340" s="1"/>
      <c r="N340" s="1"/>
    </row>
    <row r="341" ht="14.25" customHeight="1">
      <c r="M341" s="1"/>
      <c r="N341" s="1"/>
    </row>
    <row r="342" ht="14.25" customHeight="1">
      <c r="M342" s="1"/>
      <c r="N342" s="1"/>
    </row>
    <row r="343" ht="14.25" customHeight="1">
      <c r="M343" s="1"/>
      <c r="N343" s="1"/>
    </row>
    <row r="344" ht="14.25" customHeight="1">
      <c r="M344" s="1"/>
      <c r="N344" s="1"/>
    </row>
    <row r="345" ht="14.25" customHeight="1">
      <c r="M345" s="1"/>
      <c r="N345" s="1"/>
    </row>
    <row r="346" ht="14.25" customHeight="1">
      <c r="M346" s="1"/>
      <c r="N346" s="1"/>
    </row>
    <row r="347" ht="14.25" customHeight="1">
      <c r="M347" s="1"/>
      <c r="N347" s="1"/>
    </row>
    <row r="348" ht="14.25" customHeight="1">
      <c r="M348" s="1"/>
      <c r="N348" s="1"/>
    </row>
    <row r="349" ht="14.25" customHeight="1">
      <c r="M349" s="1"/>
      <c r="N349" s="1"/>
    </row>
    <row r="350" ht="14.25" customHeight="1">
      <c r="M350" s="1"/>
      <c r="N350" s="1"/>
    </row>
    <row r="351" ht="14.25" customHeight="1">
      <c r="M351" s="1"/>
      <c r="N351" s="1"/>
    </row>
    <row r="352" ht="14.25" customHeight="1">
      <c r="M352" s="1"/>
      <c r="N352" s="1"/>
    </row>
    <row r="353" ht="14.25" customHeight="1">
      <c r="M353" s="1"/>
      <c r="N353" s="1"/>
    </row>
    <row r="354" ht="14.25" customHeight="1">
      <c r="M354" s="1"/>
      <c r="N354" s="1"/>
    </row>
    <row r="355" ht="14.25" customHeight="1">
      <c r="M355" s="1"/>
      <c r="N355" s="1"/>
    </row>
    <row r="356" ht="14.25" customHeight="1">
      <c r="M356" s="1"/>
      <c r="N356" s="1"/>
    </row>
    <row r="357" ht="14.25" customHeight="1">
      <c r="M357" s="1"/>
      <c r="N357" s="1"/>
    </row>
    <row r="358" ht="14.25" customHeight="1">
      <c r="M358" s="1"/>
      <c r="N358" s="1"/>
    </row>
    <row r="359" ht="14.25" customHeight="1">
      <c r="M359" s="1"/>
      <c r="N359" s="1"/>
    </row>
    <row r="360" ht="14.25" customHeight="1">
      <c r="M360" s="1"/>
      <c r="N360" s="1"/>
    </row>
    <row r="361" ht="14.25" customHeight="1">
      <c r="M361" s="1"/>
      <c r="N361" s="1"/>
    </row>
    <row r="362" ht="14.25" customHeight="1">
      <c r="M362" s="1"/>
      <c r="N362" s="1"/>
    </row>
    <row r="363" ht="14.25" customHeight="1">
      <c r="M363" s="1"/>
      <c r="N363" s="1"/>
    </row>
    <row r="364" ht="14.25" customHeight="1">
      <c r="M364" s="1"/>
      <c r="N364" s="1"/>
    </row>
    <row r="365" ht="14.25" customHeight="1">
      <c r="M365" s="1"/>
      <c r="N365" s="1"/>
    </row>
    <row r="366" ht="14.25" customHeight="1">
      <c r="M366" s="1"/>
      <c r="N366" s="1"/>
    </row>
    <row r="367" ht="14.25" customHeight="1">
      <c r="M367" s="1"/>
      <c r="N367" s="1"/>
    </row>
    <row r="368" ht="14.25" customHeight="1">
      <c r="M368" s="1"/>
      <c r="N368" s="1"/>
    </row>
    <row r="369" ht="14.25" customHeight="1">
      <c r="M369" s="1"/>
      <c r="N369" s="1"/>
    </row>
    <row r="370" ht="14.25" customHeight="1">
      <c r="M370" s="1"/>
      <c r="N370" s="1"/>
    </row>
    <row r="371" ht="14.25" customHeight="1">
      <c r="M371" s="1"/>
      <c r="N371" s="1"/>
    </row>
    <row r="372" ht="14.25" customHeight="1">
      <c r="M372" s="1"/>
      <c r="N372" s="1"/>
    </row>
    <row r="373" ht="14.25" customHeight="1">
      <c r="M373" s="1"/>
      <c r="N373" s="1"/>
    </row>
    <row r="374" ht="14.25" customHeight="1">
      <c r="M374" s="1"/>
      <c r="N374" s="1"/>
    </row>
    <row r="375" ht="14.25" customHeight="1">
      <c r="M375" s="1"/>
      <c r="N375" s="1"/>
    </row>
    <row r="376" ht="14.25" customHeight="1">
      <c r="M376" s="1"/>
      <c r="N376" s="1"/>
    </row>
    <row r="377" ht="14.25" customHeight="1">
      <c r="M377" s="1"/>
      <c r="N377" s="1"/>
    </row>
    <row r="378" ht="14.25" customHeight="1">
      <c r="M378" s="1"/>
      <c r="N378" s="1"/>
    </row>
    <row r="379" ht="14.25" customHeight="1">
      <c r="M379" s="1"/>
      <c r="N379" s="1"/>
    </row>
    <row r="380" ht="14.25" customHeight="1">
      <c r="M380" s="1"/>
      <c r="N380" s="1"/>
    </row>
    <row r="381" ht="14.25" customHeight="1">
      <c r="M381" s="1"/>
      <c r="N381" s="1"/>
    </row>
    <row r="382" ht="14.25" customHeight="1">
      <c r="M382" s="1"/>
      <c r="N382" s="1"/>
    </row>
    <row r="383" ht="14.25" customHeight="1">
      <c r="M383" s="1"/>
      <c r="N383" s="1"/>
    </row>
    <row r="384" ht="14.25" customHeight="1">
      <c r="M384" s="1"/>
      <c r="N384" s="1"/>
    </row>
    <row r="385" ht="14.25" customHeight="1">
      <c r="M385" s="1"/>
      <c r="N385" s="1"/>
    </row>
    <row r="386" ht="14.25" customHeight="1">
      <c r="M386" s="1"/>
      <c r="N386" s="1"/>
    </row>
    <row r="387" ht="14.25" customHeight="1">
      <c r="M387" s="1"/>
      <c r="N387" s="1"/>
    </row>
    <row r="388" ht="14.25" customHeight="1">
      <c r="M388" s="1"/>
      <c r="N388" s="1"/>
    </row>
    <row r="389" ht="14.25" customHeight="1">
      <c r="M389" s="1"/>
      <c r="N389" s="1"/>
    </row>
    <row r="390" ht="14.25" customHeight="1">
      <c r="M390" s="1"/>
      <c r="N390" s="1"/>
    </row>
    <row r="391" ht="14.25" customHeight="1">
      <c r="M391" s="1"/>
      <c r="N391" s="1"/>
    </row>
    <row r="392" ht="14.25" customHeight="1">
      <c r="M392" s="1"/>
      <c r="N392" s="1"/>
    </row>
    <row r="393" ht="14.25" customHeight="1">
      <c r="M393" s="1"/>
      <c r="N393" s="1"/>
    </row>
    <row r="394" ht="14.25" customHeight="1">
      <c r="M394" s="1"/>
      <c r="N394" s="1"/>
    </row>
    <row r="395" ht="14.25" customHeight="1">
      <c r="M395" s="1"/>
      <c r="N395" s="1"/>
    </row>
    <row r="396" ht="14.25" customHeight="1">
      <c r="M396" s="1"/>
      <c r="N396" s="1"/>
    </row>
    <row r="397" ht="14.25" customHeight="1">
      <c r="M397" s="1"/>
      <c r="N397" s="1"/>
    </row>
    <row r="398" ht="14.25" customHeight="1">
      <c r="M398" s="1"/>
      <c r="N398" s="1"/>
    </row>
    <row r="399" ht="14.25" customHeight="1">
      <c r="M399" s="1"/>
      <c r="N399" s="1"/>
    </row>
    <row r="400" ht="14.25" customHeight="1">
      <c r="M400" s="1"/>
      <c r="N400" s="1"/>
    </row>
    <row r="401" ht="14.25" customHeight="1">
      <c r="M401" s="1"/>
      <c r="N401" s="1"/>
    </row>
    <row r="402" ht="14.25" customHeight="1">
      <c r="M402" s="1"/>
      <c r="N402" s="1"/>
    </row>
    <row r="403" ht="14.25" customHeight="1">
      <c r="M403" s="1"/>
      <c r="N403" s="1"/>
    </row>
    <row r="404" ht="14.25" customHeight="1">
      <c r="M404" s="1"/>
      <c r="N404" s="1"/>
    </row>
    <row r="405" ht="14.25" customHeight="1">
      <c r="M405" s="1"/>
      <c r="N405" s="1"/>
    </row>
    <row r="406" ht="14.25" customHeight="1">
      <c r="M406" s="1"/>
      <c r="N406" s="1"/>
    </row>
    <row r="407" ht="14.25" customHeight="1">
      <c r="M407" s="1"/>
      <c r="N407" s="1"/>
    </row>
    <row r="408" ht="14.25" customHeight="1">
      <c r="M408" s="1"/>
      <c r="N408" s="1"/>
    </row>
    <row r="409" ht="14.25" customHeight="1">
      <c r="M409" s="1"/>
      <c r="N409" s="1"/>
    </row>
    <row r="410" ht="14.25" customHeight="1">
      <c r="M410" s="1"/>
      <c r="N410" s="1"/>
    </row>
    <row r="411" ht="14.25" customHeight="1">
      <c r="M411" s="1"/>
      <c r="N411" s="1"/>
    </row>
    <row r="412" ht="14.25" customHeight="1">
      <c r="M412" s="1"/>
      <c r="N412" s="1"/>
    </row>
    <row r="413" ht="14.25" customHeight="1">
      <c r="M413" s="1"/>
      <c r="N413" s="1"/>
    </row>
    <row r="414" ht="14.25" customHeight="1">
      <c r="M414" s="1"/>
      <c r="N414" s="1"/>
    </row>
    <row r="415" ht="14.25" customHeight="1">
      <c r="M415" s="1"/>
      <c r="N415" s="1"/>
    </row>
    <row r="416" ht="14.25" customHeight="1">
      <c r="M416" s="1"/>
      <c r="N416" s="1"/>
    </row>
    <row r="417" ht="14.25" customHeight="1">
      <c r="M417" s="1"/>
      <c r="N417" s="1"/>
    </row>
    <row r="418" ht="14.25" customHeight="1">
      <c r="M418" s="1"/>
      <c r="N418" s="1"/>
    </row>
    <row r="419" ht="14.25" customHeight="1">
      <c r="M419" s="1"/>
      <c r="N419" s="1"/>
    </row>
    <row r="420" ht="14.25" customHeight="1">
      <c r="M420" s="1"/>
      <c r="N420" s="1"/>
    </row>
    <row r="421" ht="14.25" customHeight="1">
      <c r="M421" s="1"/>
      <c r="N421" s="1"/>
    </row>
    <row r="422" ht="14.25" customHeight="1">
      <c r="M422" s="1"/>
      <c r="N422" s="1"/>
    </row>
    <row r="423" ht="14.25" customHeight="1">
      <c r="M423" s="1"/>
      <c r="N423" s="1"/>
    </row>
    <row r="424" ht="14.25" customHeight="1">
      <c r="M424" s="1"/>
      <c r="N424" s="1"/>
    </row>
    <row r="425" ht="14.25" customHeight="1">
      <c r="M425" s="1"/>
      <c r="N425" s="1"/>
    </row>
    <row r="426" ht="14.25" customHeight="1">
      <c r="M426" s="1"/>
      <c r="N426" s="1"/>
    </row>
    <row r="427" ht="14.25" customHeight="1">
      <c r="M427" s="1"/>
      <c r="N427" s="1"/>
    </row>
    <row r="428" ht="14.25" customHeight="1">
      <c r="M428" s="1"/>
      <c r="N428" s="1"/>
    </row>
    <row r="429" ht="14.25" customHeight="1">
      <c r="M429" s="1"/>
      <c r="N429" s="1"/>
    </row>
    <row r="430" ht="14.25" customHeight="1">
      <c r="M430" s="1"/>
      <c r="N430" s="1"/>
    </row>
    <row r="431" ht="14.25" customHeight="1">
      <c r="M431" s="1"/>
      <c r="N431" s="1"/>
    </row>
    <row r="432" ht="14.25" customHeight="1">
      <c r="M432" s="1"/>
      <c r="N432" s="1"/>
    </row>
    <row r="433" ht="14.25" customHeight="1">
      <c r="M433" s="1"/>
      <c r="N433" s="1"/>
    </row>
    <row r="434" ht="14.25" customHeight="1">
      <c r="M434" s="1"/>
      <c r="N434" s="1"/>
    </row>
    <row r="435" ht="14.25" customHeight="1">
      <c r="M435" s="1"/>
      <c r="N435" s="1"/>
    </row>
    <row r="436" ht="14.25" customHeight="1">
      <c r="M436" s="1"/>
      <c r="N436" s="1"/>
    </row>
    <row r="437" ht="14.25" customHeight="1">
      <c r="M437" s="1"/>
      <c r="N437" s="1"/>
    </row>
    <row r="438" ht="14.25" customHeight="1">
      <c r="M438" s="1"/>
      <c r="N438" s="1"/>
    </row>
    <row r="439" ht="14.25" customHeight="1">
      <c r="M439" s="1"/>
      <c r="N439" s="1"/>
    </row>
    <row r="440" ht="14.25" customHeight="1">
      <c r="M440" s="1"/>
      <c r="N440" s="1"/>
    </row>
    <row r="441" ht="14.25" customHeight="1">
      <c r="M441" s="1"/>
      <c r="N441" s="1"/>
    </row>
    <row r="442" ht="14.25" customHeight="1">
      <c r="M442" s="1"/>
      <c r="N442" s="1"/>
    </row>
    <row r="443" ht="14.25" customHeight="1">
      <c r="M443" s="1"/>
      <c r="N443" s="1"/>
    </row>
    <row r="444" ht="14.25" customHeight="1">
      <c r="M444" s="1"/>
      <c r="N444" s="1"/>
    </row>
    <row r="445" ht="14.25" customHeight="1">
      <c r="M445" s="1"/>
      <c r="N445" s="1"/>
    </row>
    <row r="446" ht="14.25" customHeight="1">
      <c r="M446" s="1"/>
      <c r="N446" s="1"/>
    </row>
    <row r="447" ht="14.25" customHeight="1">
      <c r="M447" s="1"/>
      <c r="N447" s="1"/>
    </row>
    <row r="448" ht="14.25" customHeight="1">
      <c r="M448" s="1"/>
      <c r="N448" s="1"/>
    </row>
    <row r="449" ht="14.25" customHeight="1">
      <c r="M449" s="1"/>
      <c r="N449" s="1"/>
    </row>
    <row r="450" ht="14.25" customHeight="1">
      <c r="M450" s="1"/>
      <c r="N450" s="1"/>
    </row>
    <row r="451" ht="14.25" customHeight="1">
      <c r="M451" s="1"/>
      <c r="N451" s="1"/>
    </row>
    <row r="452" ht="14.25" customHeight="1">
      <c r="M452" s="1"/>
      <c r="N452" s="1"/>
    </row>
    <row r="453" ht="14.25" customHeight="1">
      <c r="M453" s="1"/>
      <c r="N453" s="1"/>
    </row>
    <row r="454" ht="14.25" customHeight="1">
      <c r="M454" s="1"/>
      <c r="N454" s="1"/>
    </row>
    <row r="455" ht="14.25" customHeight="1">
      <c r="M455" s="1"/>
      <c r="N455" s="1"/>
    </row>
    <row r="456" ht="14.25" customHeight="1">
      <c r="M456" s="1"/>
      <c r="N456" s="1"/>
    </row>
    <row r="457" ht="14.25" customHeight="1">
      <c r="M457" s="1"/>
      <c r="N457" s="1"/>
    </row>
    <row r="458" ht="14.25" customHeight="1">
      <c r="M458" s="1"/>
      <c r="N458" s="1"/>
    </row>
    <row r="459" ht="14.25" customHeight="1">
      <c r="M459" s="1"/>
      <c r="N459" s="1"/>
    </row>
    <row r="460" ht="14.25" customHeight="1">
      <c r="M460" s="1"/>
      <c r="N460" s="1"/>
    </row>
    <row r="461" ht="14.25" customHeight="1">
      <c r="M461" s="1"/>
      <c r="N461" s="1"/>
    </row>
    <row r="462" ht="14.25" customHeight="1">
      <c r="M462" s="1"/>
      <c r="N462" s="1"/>
    </row>
    <row r="463" ht="14.25" customHeight="1">
      <c r="M463" s="1"/>
      <c r="N463" s="1"/>
    </row>
    <row r="464" ht="14.25" customHeight="1">
      <c r="M464" s="1"/>
      <c r="N464" s="1"/>
    </row>
    <row r="465" ht="14.25" customHeight="1">
      <c r="M465" s="1"/>
      <c r="N465" s="1"/>
    </row>
    <row r="466" ht="14.25" customHeight="1">
      <c r="M466" s="1"/>
      <c r="N466" s="1"/>
    </row>
    <row r="467" ht="14.25" customHeight="1">
      <c r="M467" s="1"/>
      <c r="N467" s="1"/>
    </row>
    <row r="468" ht="14.25" customHeight="1">
      <c r="M468" s="1"/>
      <c r="N468" s="1"/>
    </row>
    <row r="469" ht="14.25" customHeight="1">
      <c r="M469" s="1"/>
      <c r="N469" s="1"/>
    </row>
    <row r="470" ht="14.25" customHeight="1">
      <c r="M470" s="1"/>
      <c r="N470" s="1"/>
    </row>
    <row r="471" ht="14.25" customHeight="1">
      <c r="M471" s="1"/>
      <c r="N471" s="1"/>
    </row>
    <row r="472" ht="14.25" customHeight="1">
      <c r="M472" s="1"/>
      <c r="N472" s="1"/>
    </row>
    <row r="473" ht="14.25" customHeight="1">
      <c r="M473" s="1"/>
      <c r="N473" s="1"/>
    </row>
    <row r="474" ht="14.25" customHeight="1">
      <c r="M474" s="1"/>
      <c r="N474" s="1"/>
    </row>
    <row r="475" ht="14.25" customHeight="1">
      <c r="M475" s="1"/>
      <c r="N475" s="1"/>
    </row>
    <row r="476" ht="14.25" customHeight="1">
      <c r="M476" s="1"/>
      <c r="N476" s="1"/>
    </row>
    <row r="477" ht="14.25" customHeight="1">
      <c r="M477" s="1"/>
      <c r="N477" s="1"/>
    </row>
    <row r="478" ht="14.25" customHeight="1">
      <c r="M478" s="1"/>
      <c r="N478" s="1"/>
    </row>
    <row r="479" ht="14.25" customHeight="1">
      <c r="M479" s="1"/>
      <c r="N479" s="1"/>
    </row>
    <row r="480" ht="14.25" customHeight="1">
      <c r="M480" s="1"/>
      <c r="N480" s="1"/>
    </row>
    <row r="481" ht="14.25" customHeight="1">
      <c r="M481" s="1"/>
      <c r="N481" s="1"/>
    </row>
    <row r="482" ht="14.25" customHeight="1">
      <c r="M482" s="1"/>
      <c r="N482" s="1"/>
    </row>
    <row r="483" ht="14.25" customHeight="1">
      <c r="M483" s="1"/>
      <c r="N483" s="1"/>
    </row>
    <row r="484" ht="14.25" customHeight="1">
      <c r="M484" s="1"/>
      <c r="N484" s="1"/>
    </row>
    <row r="485" ht="14.25" customHeight="1">
      <c r="M485" s="1"/>
      <c r="N485" s="1"/>
    </row>
    <row r="486" ht="14.25" customHeight="1">
      <c r="M486" s="1"/>
      <c r="N486" s="1"/>
    </row>
    <row r="487" ht="14.25" customHeight="1">
      <c r="M487" s="1"/>
      <c r="N487" s="1"/>
    </row>
    <row r="488" ht="14.25" customHeight="1">
      <c r="M488" s="1"/>
      <c r="N488" s="1"/>
    </row>
    <row r="489" ht="14.25" customHeight="1">
      <c r="M489" s="1"/>
      <c r="N489" s="1"/>
    </row>
    <row r="490" ht="14.25" customHeight="1">
      <c r="M490" s="1"/>
      <c r="N490" s="1"/>
    </row>
    <row r="491" ht="14.25" customHeight="1">
      <c r="M491" s="1"/>
      <c r="N491" s="1"/>
    </row>
    <row r="492" ht="14.25" customHeight="1">
      <c r="M492" s="1"/>
      <c r="N492" s="1"/>
    </row>
    <row r="493" ht="14.25" customHeight="1">
      <c r="M493" s="1"/>
      <c r="N493" s="1"/>
    </row>
    <row r="494" ht="14.25" customHeight="1">
      <c r="M494" s="1"/>
      <c r="N494" s="1"/>
    </row>
    <row r="495" ht="14.25" customHeight="1">
      <c r="M495" s="1"/>
      <c r="N495" s="1"/>
    </row>
    <row r="496" ht="14.25" customHeight="1">
      <c r="M496" s="1"/>
      <c r="N496" s="1"/>
    </row>
    <row r="497" ht="14.25" customHeight="1">
      <c r="M497" s="1"/>
      <c r="N497" s="1"/>
    </row>
    <row r="498" ht="14.25" customHeight="1">
      <c r="M498" s="1"/>
      <c r="N498" s="1"/>
    </row>
    <row r="499" ht="14.25" customHeight="1">
      <c r="M499" s="1"/>
      <c r="N499" s="1"/>
    </row>
    <row r="500" ht="14.25" customHeight="1">
      <c r="M500" s="1"/>
      <c r="N500" s="1"/>
    </row>
    <row r="501" ht="14.25" customHeight="1">
      <c r="M501" s="1"/>
      <c r="N501" s="1"/>
    </row>
    <row r="502" ht="14.25" customHeight="1">
      <c r="M502" s="1"/>
      <c r="N502" s="1"/>
    </row>
    <row r="503" ht="14.25" customHeight="1">
      <c r="M503" s="1"/>
      <c r="N503" s="1"/>
    </row>
    <row r="504" ht="14.25" customHeight="1">
      <c r="M504" s="1"/>
      <c r="N504" s="1"/>
    </row>
    <row r="505" ht="14.25" customHeight="1">
      <c r="M505" s="1"/>
      <c r="N505" s="1"/>
    </row>
    <row r="506" ht="14.25" customHeight="1">
      <c r="M506" s="1"/>
      <c r="N506" s="1"/>
    </row>
    <row r="507" ht="14.25" customHeight="1">
      <c r="M507" s="1"/>
      <c r="N507" s="1"/>
    </row>
    <row r="508" ht="14.25" customHeight="1">
      <c r="M508" s="1"/>
      <c r="N508" s="1"/>
    </row>
    <row r="509" ht="14.25" customHeight="1">
      <c r="M509" s="1"/>
      <c r="N509" s="1"/>
    </row>
    <row r="510" ht="14.25" customHeight="1">
      <c r="M510" s="1"/>
      <c r="N510" s="1"/>
    </row>
    <row r="511" ht="14.25" customHeight="1">
      <c r="M511" s="1"/>
      <c r="N511" s="1"/>
    </row>
    <row r="512" ht="14.25" customHeight="1">
      <c r="M512" s="1"/>
      <c r="N512" s="1"/>
    </row>
    <row r="513" ht="14.25" customHeight="1">
      <c r="M513" s="1"/>
      <c r="N513" s="1"/>
    </row>
    <row r="514" ht="14.25" customHeight="1">
      <c r="M514" s="1"/>
      <c r="N514" s="1"/>
    </row>
    <row r="515" ht="14.25" customHeight="1">
      <c r="M515" s="1"/>
      <c r="N515" s="1"/>
    </row>
    <row r="516" ht="14.25" customHeight="1">
      <c r="M516" s="1"/>
      <c r="N516" s="1"/>
    </row>
    <row r="517" ht="14.25" customHeight="1">
      <c r="M517" s="1"/>
      <c r="N517" s="1"/>
    </row>
    <row r="518" ht="14.25" customHeight="1">
      <c r="M518" s="1"/>
      <c r="N518" s="1"/>
    </row>
    <row r="519" ht="14.25" customHeight="1">
      <c r="M519" s="1"/>
      <c r="N519" s="1"/>
    </row>
    <row r="520" ht="14.25" customHeight="1">
      <c r="M520" s="1"/>
      <c r="N520" s="1"/>
    </row>
    <row r="521" ht="14.25" customHeight="1">
      <c r="M521" s="1"/>
      <c r="N521" s="1"/>
    </row>
    <row r="522" ht="14.25" customHeight="1">
      <c r="M522" s="1"/>
      <c r="N522" s="1"/>
    </row>
    <row r="523" ht="14.25" customHeight="1">
      <c r="M523" s="1"/>
      <c r="N523" s="1"/>
    </row>
    <row r="524" ht="14.25" customHeight="1">
      <c r="M524" s="1"/>
      <c r="N524" s="1"/>
    </row>
    <row r="525" ht="14.25" customHeight="1">
      <c r="M525" s="1"/>
      <c r="N525" s="1"/>
    </row>
    <row r="526" ht="14.25" customHeight="1">
      <c r="M526" s="1"/>
      <c r="N526" s="1"/>
    </row>
    <row r="527" ht="14.25" customHeight="1">
      <c r="M527" s="1"/>
      <c r="N527" s="1"/>
    </row>
    <row r="528" ht="14.25" customHeight="1">
      <c r="M528" s="1"/>
      <c r="N528" s="1"/>
    </row>
    <row r="529" ht="14.25" customHeight="1">
      <c r="M529" s="1"/>
      <c r="N529" s="1"/>
    </row>
    <row r="530" ht="14.25" customHeight="1">
      <c r="M530" s="1"/>
      <c r="N530" s="1"/>
    </row>
    <row r="531" ht="14.25" customHeight="1">
      <c r="M531" s="1"/>
      <c r="N531" s="1"/>
    </row>
    <row r="532" ht="14.25" customHeight="1">
      <c r="M532" s="1"/>
      <c r="N532" s="1"/>
    </row>
    <row r="533" ht="14.25" customHeight="1">
      <c r="M533" s="1"/>
      <c r="N533" s="1"/>
    </row>
    <row r="534" ht="14.25" customHeight="1">
      <c r="M534" s="1"/>
      <c r="N534" s="1"/>
    </row>
    <row r="535" ht="14.25" customHeight="1">
      <c r="M535" s="1"/>
      <c r="N535" s="1"/>
    </row>
    <row r="536" ht="14.25" customHeight="1">
      <c r="M536" s="1"/>
      <c r="N536" s="1"/>
    </row>
    <row r="537" ht="14.25" customHeight="1">
      <c r="M537" s="1"/>
      <c r="N537" s="1"/>
    </row>
    <row r="538" ht="14.25" customHeight="1">
      <c r="M538" s="1"/>
      <c r="N538" s="1"/>
    </row>
    <row r="539" ht="14.25" customHeight="1">
      <c r="M539" s="1"/>
      <c r="N539" s="1"/>
    </row>
    <row r="540" ht="14.25" customHeight="1">
      <c r="M540" s="1"/>
      <c r="N540" s="1"/>
    </row>
    <row r="541" ht="14.25" customHeight="1">
      <c r="M541" s="1"/>
      <c r="N541" s="1"/>
    </row>
    <row r="542" ht="14.25" customHeight="1">
      <c r="M542" s="1"/>
      <c r="N542" s="1"/>
    </row>
    <row r="543" ht="14.25" customHeight="1">
      <c r="M543" s="1"/>
      <c r="N543" s="1"/>
    </row>
    <row r="544" ht="14.25" customHeight="1">
      <c r="M544" s="1"/>
      <c r="N544" s="1"/>
    </row>
    <row r="545" ht="14.25" customHeight="1">
      <c r="M545" s="1"/>
      <c r="N545" s="1"/>
    </row>
    <row r="546" ht="14.25" customHeight="1">
      <c r="M546" s="1"/>
      <c r="N546" s="1"/>
    </row>
    <row r="547" ht="14.25" customHeight="1">
      <c r="M547" s="1"/>
      <c r="N547" s="1"/>
    </row>
    <row r="548" ht="14.25" customHeight="1">
      <c r="M548" s="1"/>
      <c r="N548" s="1"/>
    </row>
    <row r="549" ht="14.25" customHeight="1">
      <c r="M549" s="1"/>
      <c r="N549" s="1"/>
    </row>
    <row r="550" ht="14.25" customHeight="1">
      <c r="M550" s="1"/>
      <c r="N550" s="1"/>
    </row>
    <row r="551" ht="14.25" customHeight="1">
      <c r="M551" s="1"/>
      <c r="N551" s="1"/>
    </row>
    <row r="552" ht="14.25" customHeight="1">
      <c r="M552" s="1"/>
      <c r="N552" s="1"/>
    </row>
    <row r="553" ht="14.25" customHeight="1">
      <c r="M553" s="1"/>
      <c r="N553" s="1"/>
    </row>
    <row r="554" ht="14.25" customHeight="1">
      <c r="M554" s="1"/>
      <c r="N554" s="1"/>
    </row>
    <row r="555" ht="14.25" customHeight="1">
      <c r="M555" s="1"/>
      <c r="N555" s="1"/>
    </row>
    <row r="556" ht="14.25" customHeight="1">
      <c r="M556" s="1"/>
      <c r="N556" s="1"/>
    </row>
    <row r="557" ht="14.25" customHeight="1">
      <c r="M557" s="1"/>
      <c r="N557" s="1"/>
    </row>
    <row r="558" ht="14.25" customHeight="1">
      <c r="M558" s="1"/>
      <c r="N558" s="1"/>
    </row>
    <row r="559" ht="14.25" customHeight="1">
      <c r="M559" s="1"/>
      <c r="N559" s="1"/>
    </row>
    <row r="560" ht="14.25" customHeight="1">
      <c r="M560" s="1"/>
      <c r="N560" s="1"/>
    </row>
    <row r="561" ht="14.25" customHeight="1">
      <c r="M561" s="1"/>
      <c r="N561" s="1"/>
    </row>
    <row r="562" ht="14.25" customHeight="1">
      <c r="M562" s="1"/>
      <c r="N562" s="1"/>
    </row>
    <row r="563" ht="14.25" customHeight="1">
      <c r="M563" s="1"/>
      <c r="N563" s="1"/>
    </row>
    <row r="564" ht="14.25" customHeight="1">
      <c r="M564" s="1"/>
      <c r="N564" s="1"/>
    </row>
    <row r="565" ht="14.25" customHeight="1">
      <c r="M565" s="1"/>
      <c r="N565" s="1"/>
    </row>
    <row r="566" ht="14.25" customHeight="1">
      <c r="M566" s="1"/>
      <c r="N566" s="1"/>
    </row>
    <row r="567" ht="14.25" customHeight="1">
      <c r="M567" s="1"/>
      <c r="N567" s="1"/>
    </row>
    <row r="568" ht="14.25" customHeight="1">
      <c r="M568" s="1"/>
      <c r="N568" s="1"/>
    </row>
    <row r="569" ht="14.25" customHeight="1">
      <c r="M569" s="1"/>
      <c r="N569" s="1"/>
    </row>
    <row r="570" ht="14.25" customHeight="1">
      <c r="M570" s="1"/>
      <c r="N570" s="1"/>
    </row>
    <row r="571" ht="14.25" customHeight="1">
      <c r="M571" s="1"/>
      <c r="N571" s="1"/>
    </row>
    <row r="572" ht="14.25" customHeight="1">
      <c r="M572" s="1"/>
      <c r="N572" s="1"/>
    </row>
    <row r="573" ht="14.25" customHeight="1">
      <c r="M573" s="1"/>
      <c r="N573" s="1"/>
    </row>
    <row r="574" ht="14.25" customHeight="1">
      <c r="M574" s="1"/>
      <c r="N574" s="1"/>
    </row>
    <row r="575" ht="14.25" customHeight="1">
      <c r="M575" s="1"/>
      <c r="N575" s="1"/>
    </row>
    <row r="576" ht="14.25" customHeight="1">
      <c r="M576" s="1"/>
      <c r="N576" s="1"/>
    </row>
    <row r="577" ht="14.25" customHeight="1">
      <c r="M577" s="1"/>
      <c r="N577" s="1"/>
    </row>
    <row r="578" ht="14.25" customHeight="1">
      <c r="M578" s="1"/>
      <c r="N578" s="1"/>
    </row>
    <row r="579" ht="14.25" customHeight="1">
      <c r="M579" s="1"/>
      <c r="N579" s="1"/>
    </row>
    <row r="580" ht="14.25" customHeight="1">
      <c r="M580" s="1"/>
      <c r="N580" s="1"/>
    </row>
    <row r="581" ht="14.25" customHeight="1">
      <c r="M581" s="1"/>
      <c r="N581" s="1"/>
    </row>
    <row r="582" ht="14.25" customHeight="1">
      <c r="M582" s="1"/>
      <c r="N582" s="1"/>
    </row>
    <row r="583" ht="14.25" customHeight="1">
      <c r="M583" s="1"/>
      <c r="N583" s="1"/>
    </row>
    <row r="584" ht="14.25" customHeight="1">
      <c r="M584" s="1"/>
      <c r="N584" s="1"/>
    </row>
    <row r="585" ht="14.25" customHeight="1">
      <c r="M585" s="1"/>
      <c r="N585" s="1"/>
    </row>
    <row r="586" ht="14.25" customHeight="1">
      <c r="M586" s="1"/>
      <c r="N586" s="1"/>
    </row>
    <row r="587" ht="14.25" customHeight="1">
      <c r="M587" s="1"/>
      <c r="N587" s="1"/>
    </row>
    <row r="588" ht="14.25" customHeight="1">
      <c r="M588" s="1"/>
      <c r="N588" s="1"/>
    </row>
    <row r="589" ht="14.25" customHeight="1">
      <c r="M589" s="1"/>
      <c r="N589" s="1"/>
    </row>
    <row r="590" ht="14.25" customHeight="1">
      <c r="M590" s="1"/>
      <c r="N590" s="1"/>
    </row>
    <row r="591" ht="14.25" customHeight="1">
      <c r="M591" s="1"/>
      <c r="N591" s="1"/>
    </row>
    <row r="592" ht="14.25" customHeight="1">
      <c r="M592" s="1"/>
      <c r="N592" s="1"/>
    </row>
    <row r="593" ht="14.25" customHeight="1">
      <c r="M593" s="1"/>
      <c r="N593" s="1"/>
    </row>
    <row r="594" ht="14.25" customHeight="1">
      <c r="M594" s="1"/>
      <c r="N594" s="1"/>
    </row>
    <row r="595" ht="14.25" customHeight="1">
      <c r="M595" s="1"/>
      <c r="N595" s="1"/>
    </row>
    <row r="596" ht="14.25" customHeight="1">
      <c r="M596" s="1"/>
      <c r="N596" s="1"/>
    </row>
    <row r="597" ht="14.25" customHeight="1">
      <c r="M597" s="1"/>
      <c r="N597" s="1"/>
    </row>
    <row r="598" ht="14.25" customHeight="1">
      <c r="M598" s="1"/>
      <c r="N598" s="1"/>
    </row>
    <row r="599" ht="14.25" customHeight="1">
      <c r="M599" s="1"/>
      <c r="N599" s="1"/>
    </row>
    <row r="600" ht="14.25" customHeight="1">
      <c r="M600" s="1"/>
      <c r="N600" s="1"/>
    </row>
    <row r="601" ht="14.25" customHeight="1">
      <c r="M601" s="1"/>
      <c r="N601" s="1"/>
    </row>
    <row r="602" ht="14.25" customHeight="1">
      <c r="M602" s="1"/>
      <c r="N602" s="1"/>
    </row>
    <row r="603" ht="14.25" customHeight="1">
      <c r="M603" s="1"/>
      <c r="N603" s="1"/>
    </row>
    <row r="604" ht="14.25" customHeight="1">
      <c r="M604" s="1"/>
      <c r="N604" s="1"/>
    </row>
    <row r="605" ht="14.25" customHeight="1">
      <c r="M605" s="1"/>
      <c r="N605" s="1"/>
    </row>
    <row r="606" ht="14.25" customHeight="1">
      <c r="M606" s="1"/>
      <c r="N606" s="1"/>
    </row>
    <row r="607" ht="14.25" customHeight="1">
      <c r="M607" s="1"/>
      <c r="N607" s="1"/>
    </row>
    <row r="608" ht="14.25" customHeight="1">
      <c r="M608" s="1"/>
      <c r="N608" s="1"/>
    </row>
    <row r="609" ht="14.25" customHeight="1">
      <c r="M609" s="1"/>
      <c r="N609" s="1"/>
    </row>
    <row r="610" ht="14.25" customHeight="1">
      <c r="M610" s="1"/>
      <c r="N610" s="1"/>
    </row>
    <row r="611" ht="14.25" customHeight="1">
      <c r="M611" s="1"/>
      <c r="N611" s="1"/>
    </row>
    <row r="612" ht="14.25" customHeight="1">
      <c r="M612" s="1"/>
      <c r="N612" s="1"/>
    </row>
    <row r="613" ht="14.25" customHeight="1">
      <c r="M613" s="1"/>
      <c r="N613" s="1"/>
    </row>
    <row r="614" ht="14.25" customHeight="1">
      <c r="M614" s="1"/>
      <c r="N614" s="1"/>
    </row>
    <row r="615" ht="14.25" customHeight="1">
      <c r="M615" s="1"/>
      <c r="N615" s="1"/>
    </row>
    <row r="616" ht="14.25" customHeight="1">
      <c r="M616" s="1"/>
      <c r="N616" s="1"/>
    </row>
    <row r="617" ht="14.25" customHeight="1">
      <c r="M617" s="1"/>
      <c r="N617" s="1"/>
    </row>
    <row r="618" ht="14.25" customHeight="1">
      <c r="M618" s="1"/>
      <c r="N618" s="1"/>
    </row>
    <row r="619" ht="14.25" customHeight="1">
      <c r="M619" s="1"/>
      <c r="N619" s="1"/>
    </row>
    <row r="620" ht="14.25" customHeight="1">
      <c r="M620" s="1"/>
      <c r="N620" s="1"/>
    </row>
    <row r="621" ht="14.25" customHeight="1">
      <c r="M621" s="1"/>
      <c r="N621" s="1"/>
    </row>
    <row r="622" ht="14.25" customHeight="1">
      <c r="M622" s="1"/>
      <c r="N622" s="1"/>
    </row>
    <row r="623" ht="14.25" customHeight="1">
      <c r="M623" s="1"/>
      <c r="N623" s="1"/>
    </row>
    <row r="624" ht="14.25" customHeight="1">
      <c r="M624" s="1"/>
      <c r="N624" s="1"/>
    </row>
    <row r="625" ht="14.25" customHeight="1">
      <c r="M625" s="1"/>
      <c r="N625" s="1"/>
    </row>
    <row r="626" ht="14.25" customHeight="1">
      <c r="M626" s="1"/>
      <c r="N626" s="1"/>
    </row>
    <row r="627" ht="14.25" customHeight="1">
      <c r="M627" s="1"/>
      <c r="N627" s="1"/>
    </row>
    <row r="628" ht="14.25" customHeight="1">
      <c r="M628" s="1"/>
      <c r="N628" s="1"/>
    </row>
    <row r="629" ht="14.25" customHeight="1">
      <c r="M629" s="1"/>
      <c r="N629" s="1"/>
    </row>
    <row r="630" ht="14.25" customHeight="1">
      <c r="M630" s="1"/>
      <c r="N630" s="1"/>
    </row>
    <row r="631" ht="14.25" customHeight="1">
      <c r="M631" s="1"/>
      <c r="N631" s="1"/>
    </row>
    <row r="632" ht="14.25" customHeight="1">
      <c r="M632" s="1"/>
      <c r="N632" s="1"/>
    </row>
    <row r="633" ht="14.25" customHeight="1">
      <c r="M633" s="1"/>
      <c r="N633" s="1"/>
    </row>
    <row r="634" ht="14.25" customHeight="1">
      <c r="M634" s="1"/>
      <c r="N634" s="1"/>
    </row>
    <row r="635" ht="14.25" customHeight="1">
      <c r="M635" s="1"/>
      <c r="N635" s="1"/>
    </row>
    <row r="636" ht="14.25" customHeight="1">
      <c r="M636" s="1"/>
      <c r="N636" s="1"/>
    </row>
    <row r="637" ht="14.25" customHeight="1">
      <c r="M637" s="1"/>
      <c r="N637" s="1"/>
    </row>
    <row r="638" ht="14.25" customHeight="1">
      <c r="M638" s="1"/>
      <c r="N638" s="1"/>
    </row>
    <row r="639" ht="14.25" customHeight="1">
      <c r="M639" s="1"/>
      <c r="N639" s="1"/>
    </row>
    <row r="640" ht="14.25" customHeight="1">
      <c r="M640" s="1"/>
      <c r="N640" s="1"/>
    </row>
    <row r="641" ht="14.25" customHeight="1">
      <c r="M641" s="1"/>
      <c r="N641" s="1"/>
    </row>
    <row r="642" ht="14.25" customHeight="1">
      <c r="M642" s="1"/>
      <c r="N642" s="1"/>
    </row>
    <row r="643" ht="14.25" customHeight="1">
      <c r="M643" s="1"/>
      <c r="N643" s="1"/>
    </row>
    <row r="644" ht="14.25" customHeight="1">
      <c r="M644" s="1"/>
      <c r="N644" s="1"/>
    </row>
    <row r="645" ht="14.25" customHeight="1">
      <c r="M645" s="1"/>
      <c r="N645" s="1"/>
    </row>
    <row r="646" ht="14.25" customHeight="1">
      <c r="M646" s="1"/>
      <c r="N646" s="1"/>
    </row>
    <row r="647" ht="14.25" customHeight="1">
      <c r="M647" s="1"/>
      <c r="N647" s="1"/>
    </row>
    <row r="648" ht="14.25" customHeight="1">
      <c r="M648" s="1"/>
      <c r="N648" s="1"/>
    </row>
    <row r="649" ht="14.25" customHeight="1">
      <c r="M649" s="1"/>
      <c r="N649" s="1"/>
    </row>
    <row r="650" ht="14.25" customHeight="1">
      <c r="M650" s="1"/>
      <c r="N650" s="1"/>
    </row>
    <row r="651" ht="14.25" customHeight="1">
      <c r="M651" s="1"/>
      <c r="N651" s="1"/>
    </row>
    <row r="652" ht="14.25" customHeight="1">
      <c r="M652" s="1"/>
      <c r="N652" s="1"/>
    </row>
    <row r="653" ht="14.25" customHeight="1">
      <c r="M653" s="1"/>
      <c r="N653" s="1"/>
    </row>
    <row r="654" ht="14.25" customHeight="1">
      <c r="M654" s="1"/>
      <c r="N654" s="1"/>
    </row>
    <row r="655" ht="14.25" customHeight="1">
      <c r="M655" s="1"/>
      <c r="N655" s="1"/>
    </row>
    <row r="656" ht="14.25" customHeight="1">
      <c r="M656" s="1"/>
      <c r="N656" s="1"/>
    </row>
    <row r="657" ht="14.25" customHeight="1">
      <c r="M657" s="1"/>
      <c r="N657" s="1"/>
    </row>
    <row r="658" ht="14.25" customHeight="1">
      <c r="M658" s="1"/>
      <c r="N658" s="1"/>
    </row>
    <row r="659" ht="14.25" customHeight="1">
      <c r="M659" s="1"/>
      <c r="N659" s="1"/>
    </row>
    <row r="660" ht="14.25" customHeight="1">
      <c r="M660" s="1"/>
      <c r="N660" s="1"/>
    </row>
    <row r="661" ht="14.25" customHeight="1">
      <c r="M661" s="1"/>
      <c r="N661" s="1"/>
    </row>
    <row r="662" ht="14.25" customHeight="1">
      <c r="M662" s="1"/>
      <c r="N662" s="1"/>
    </row>
    <row r="663" ht="14.25" customHeight="1">
      <c r="M663" s="1"/>
      <c r="N663" s="1"/>
    </row>
    <row r="664" ht="14.25" customHeight="1">
      <c r="M664" s="1"/>
      <c r="N664" s="1"/>
    </row>
    <row r="665" ht="14.25" customHeight="1">
      <c r="M665" s="1"/>
      <c r="N665" s="1"/>
    </row>
    <row r="666" ht="14.25" customHeight="1">
      <c r="M666" s="1"/>
      <c r="N666" s="1"/>
    </row>
    <row r="667" ht="14.25" customHeight="1">
      <c r="M667" s="1"/>
      <c r="N667" s="1"/>
    </row>
    <row r="668" ht="14.25" customHeight="1">
      <c r="M668" s="1"/>
      <c r="N668" s="1"/>
    </row>
    <row r="669" ht="14.25" customHeight="1">
      <c r="M669" s="1"/>
      <c r="N669" s="1"/>
    </row>
    <row r="670" ht="14.25" customHeight="1">
      <c r="M670" s="1"/>
      <c r="N670" s="1"/>
    </row>
    <row r="671" ht="14.25" customHeight="1">
      <c r="M671" s="1"/>
      <c r="N671" s="1"/>
    </row>
    <row r="672" ht="14.25" customHeight="1">
      <c r="M672" s="1"/>
      <c r="N672" s="1"/>
    </row>
    <row r="673" ht="14.25" customHeight="1">
      <c r="M673" s="1"/>
      <c r="N673" s="1"/>
    </row>
    <row r="674" ht="14.25" customHeight="1">
      <c r="M674" s="1"/>
      <c r="N674" s="1"/>
    </row>
    <row r="675" ht="14.25" customHeight="1">
      <c r="M675" s="1"/>
      <c r="N675" s="1"/>
    </row>
    <row r="676" ht="14.25" customHeight="1">
      <c r="M676" s="1"/>
      <c r="N676" s="1"/>
    </row>
    <row r="677" ht="14.25" customHeight="1">
      <c r="M677" s="1"/>
      <c r="N677" s="1"/>
    </row>
    <row r="678" ht="14.25" customHeight="1">
      <c r="M678" s="1"/>
      <c r="N678" s="1"/>
    </row>
    <row r="679" ht="14.25" customHeight="1">
      <c r="M679" s="1"/>
      <c r="N679" s="1"/>
    </row>
    <row r="680" ht="14.25" customHeight="1">
      <c r="M680" s="1"/>
      <c r="N680" s="1"/>
    </row>
    <row r="681" ht="14.25" customHeight="1">
      <c r="M681" s="1"/>
      <c r="N681" s="1"/>
    </row>
    <row r="682" ht="14.25" customHeight="1">
      <c r="M682" s="1"/>
      <c r="N682" s="1"/>
    </row>
    <row r="683" ht="14.25" customHeight="1">
      <c r="M683" s="1"/>
      <c r="N683" s="1"/>
    </row>
    <row r="684" ht="14.25" customHeight="1">
      <c r="M684" s="1"/>
      <c r="N684" s="1"/>
    </row>
    <row r="685" ht="14.25" customHeight="1">
      <c r="M685" s="1"/>
      <c r="N685" s="1"/>
    </row>
    <row r="686" ht="14.25" customHeight="1">
      <c r="M686" s="1"/>
      <c r="N686" s="1"/>
    </row>
    <row r="687" ht="14.25" customHeight="1">
      <c r="M687" s="1"/>
      <c r="N687" s="1"/>
    </row>
    <row r="688" ht="14.25" customHeight="1">
      <c r="M688" s="1"/>
      <c r="N688" s="1"/>
    </row>
    <row r="689" ht="14.25" customHeight="1">
      <c r="M689" s="1"/>
      <c r="N689" s="1"/>
    </row>
    <row r="690" ht="14.25" customHeight="1">
      <c r="M690" s="1"/>
      <c r="N690" s="1"/>
    </row>
    <row r="691" ht="14.25" customHeight="1">
      <c r="M691" s="1"/>
      <c r="N691" s="1"/>
    </row>
    <row r="692" ht="14.25" customHeight="1">
      <c r="M692" s="1"/>
      <c r="N692" s="1"/>
    </row>
    <row r="693" ht="14.25" customHeight="1">
      <c r="M693" s="1"/>
      <c r="N693" s="1"/>
    </row>
    <row r="694" ht="14.25" customHeight="1">
      <c r="M694" s="1"/>
      <c r="N694" s="1"/>
    </row>
    <row r="695" ht="14.25" customHeight="1">
      <c r="M695" s="1"/>
      <c r="N695" s="1"/>
    </row>
    <row r="696" ht="14.25" customHeight="1">
      <c r="M696" s="1"/>
      <c r="N696" s="1"/>
    </row>
    <row r="697" ht="14.25" customHeight="1">
      <c r="M697" s="1"/>
      <c r="N697" s="1"/>
    </row>
    <row r="698" ht="14.25" customHeight="1">
      <c r="M698" s="1"/>
      <c r="N698" s="1"/>
    </row>
    <row r="699" ht="14.25" customHeight="1">
      <c r="M699" s="1"/>
      <c r="N699" s="1"/>
    </row>
    <row r="700" ht="14.25" customHeight="1">
      <c r="M700" s="1"/>
      <c r="N700" s="1"/>
    </row>
    <row r="701" ht="14.25" customHeight="1">
      <c r="M701" s="1"/>
      <c r="N701" s="1"/>
    </row>
    <row r="702" ht="14.25" customHeight="1">
      <c r="M702" s="1"/>
      <c r="N702" s="1"/>
    </row>
    <row r="703" ht="14.25" customHeight="1">
      <c r="M703" s="1"/>
      <c r="N703" s="1"/>
    </row>
    <row r="704" ht="14.25" customHeight="1">
      <c r="M704" s="1"/>
      <c r="N704" s="1"/>
    </row>
    <row r="705" ht="14.25" customHeight="1">
      <c r="M705" s="1"/>
      <c r="N705" s="1"/>
    </row>
    <row r="706" ht="14.25" customHeight="1">
      <c r="M706" s="1"/>
      <c r="N706" s="1"/>
    </row>
    <row r="707" ht="14.25" customHeight="1">
      <c r="M707" s="1"/>
      <c r="N707" s="1"/>
    </row>
    <row r="708" ht="14.25" customHeight="1">
      <c r="M708" s="1"/>
      <c r="N708" s="1"/>
    </row>
    <row r="709" ht="14.25" customHeight="1">
      <c r="M709" s="1"/>
      <c r="N709" s="1"/>
    </row>
    <row r="710" ht="14.25" customHeight="1">
      <c r="M710" s="1"/>
      <c r="N710" s="1"/>
    </row>
    <row r="711" ht="14.25" customHeight="1">
      <c r="M711" s="1"/>
      <c r="N711" s="1"/>
    </row>
    <row r="712" ht="14.25" customHeight="1">
      <c r="M712" s="1"/>
      <c r="N712" s="1"/>
    </row>
    <row r="713" ht="14.25" customHeight="1">
      <c r="M713" s="1"/>
      <c r="N713" s="1"/>
    </row>
    <row r="714" ht="14.25" customHeight="1">
      <c r="M714" s="1"/>
      <c r="N714" s="1"/>
    </row>
    <row r="715" ht="14.25" customHeight="1">
      <c r="M715" s="1"/>
      <c r="N715" s="1"/>
    </row>
    <row r="716" ht="14.25" customHeight="1">
      <c r="M716" s="1"/>
      <c r="N716" s="1"/>
    </row>
    <row r="717" ht="14.25" customHeight="1">
      <c r="M717" s="1"/>
      <c r="N717" s="1"/>
    </row>
    <row r="718" ht="14.25" customHeight="1">
      <c r="M718" s="1"/>
      <c r="N718" s="1"/>
    </row>
    <row r="719" ht="14.25" customHeight="1">
      <c r="M719" s="1"/>
      <c r="N719" s="1"/>
    </row>
    <row r="720" ht="14.25" customHeight="1">
      <c r="M720" s="1"/>
      <c r="N720" s="1"/>
    </row>
    <row r="721" ht="14.25" customHeight="1">
      <c r="M721" s="1"/>
      <c r="N721" s="1"/>
    </row>
    <row r="722" ht="14.25" customHeight="1">
      <c r="M722" s="1"/>
      <c r="N722" s="1"/>
    </row>
    <row r="723" ht="14.25" customHeight="1">
      <c r="M723" s="1"/>
      <c r="N723" s="1"/>
    </row>
    <row r="724" ht="14.25" customHeight="1">
      <c r="M724" s="1"/>
      <c r="N724" s="1"/>
    </row>
    <row r="725" ht="14.25" customHeight="1">
      <c r="M725" s="1"/>
      <c r="N725" s="1"/>
    </row>
    <row r="726" ht="14.25" customHeight="1">
      <c r="M726" s="1"/>
      <c r="N726" s="1"/>
    </row>
    <row r="727" ht="14.25" customHeight="1">
      <c r="M727" s="1"/>
      <c r="N727" s="1"/>
    </row>
    <row r="728" ht="14.25" customHeight="1">
      <c r="M728" s="1"/>
      <c r="N728" s="1"/>
    </row>
    <row r="729" ht="14.25" customHeight="1">
      <c r="M729" s="1"/>
      <c r="N729" s="1"/>
    </row>
    <row r="730" ht="14.25" customHeight="1">
      <c r="M730" s="1"/>
      <c r="N730" s="1"/>
    </row>
    <row r="731" ht="14.25" customHeight="1">
      <c r="M731" s="1"/>
      <c r="N731" s="1"/>
    </row>
    <row r="732" ht="14.25" customHeight="1">
      <c r="M732" s="1"/>
      <c r="N732" s="1"/>
    </row>
    <row r="733" ht="14.25" customHeight="1">
      <c r="M733" s="1"/>
      <c r="N733" s="1"/>
    </row>
    <row r="734" ht="14.25" customHeight="1">
      <c r="M734" s="1"/>
      <c r="N734" s="1"/>
    </row>
    <row r="735" ht="14.25" customHeight="1">
      <c r="M735" s="1"/>
      <c r="N735" s="1"/>
    </row>
    <row r="736" ht="14.25" customHeight="1">
      <c r="M736" s="1"/>
      <c r="N736" s="1"/>
    </row>
    <row r="737" ht="14.25" customHeight="1">
      <c r="M737" s="1"/>
      <c r="N737" s="1"/>
    </row>
    <row r="738" ht="14.25" customHeight="1">
      <c r="M738" s="1"/>
      <c r="N738" s="1"/>
    </row>
    <row r="739" ht="14.25" customHeight="1">
      <c r="M739" s="1"/>
      <c r="N739" s="1"/>
    </row>
    <row r="740" ht="14.25" customHeight="1">
      <c r="M740" s="1"/>
      <c r="N740" s="1"/>
    </row>
    <row r="741" ht="14.25" customHeight="1">
      <c r="M741" s="1"/>
      <c r="N741" s="1"/>
    </row>
    <row r="742" ht="14.25" customHeight="1">
      <c r="M742" s="1"/>
      <c r="N742" s="1"/>
    </row>
    <row r="743" ht="14.25" customHeight="1">
      <c r="M743" s="1"/>
      <c r="N743" s="1"/>
    </row>
    <row r="744" ht="14.25" customHeight="1">
      <c r="M744" s="1"/>
      <c r="N744" s="1"/>
    </row>
    <row r="745" ht="14.25" customHeight="1">
      <c r="M745" s="1"/>
      <c r="N745" s="1"/>
    </row>
    <row r="746" ht="14.25" customHeight="1">
      <c r="M746" s="1"/>
      <c r="N746" s="1"/>
    </row>
    <row r="747" ht="14.25" customHeight="1">
      <c r="M747" s="1"/>
      <c r="N747" s="1"/>
    </row>
    <row r="748" ht="14.25" customHeight="1">
      <c r="M748" s="1"/>
      <c r="N748" s="1"/>
    </row>
    <row r="749" ht="14.25" customHeight="1">
      <c r="M749" s="1"/>
      <c r="N749" s="1"/>
    </row>
    <row r="750" ht="14.25" customHeight="1">
      <c r="M750" s="1"/>
      <c r="N750" s="1"/>
    </row>
    <row r="751" ht="14.25" customHeight="1">
      <c r="M751" s="1"/>
      <c r="N751" s="1"/>
    </row>
    <row r="752" ht="14.25" customHeight="1">
      <c r="M752" s="1"/>
      <c r="N752" s="1"/>
    </row>
    <row r="753" ht="14.25" customHeight="1">
      <c r="M753" s="1"/>
      <c r="N753" s="1"/>
    </row>
    <row r="754" ht="14.25" customHeight="1">
      <c r="M754" s="1"/>
      <c r="N754" s="1"/>
    </row>
    <row r="755" ht="14.25" customHeight="1">
      <c r="M755" s="1"/>
      <c r="N755" s="1"/>
    </row>
    <row r="756" ht="14.25" customHeight="1">
      <c r="M756" s="1"/>
      <c r="N756" s="1"/>
    </row>
    <row r="757" ht="14.25" customHeight="1">
      <c r="M757" s="1"/>
      <c r="N757" s="1"/>
    </row>
    <row r="758" ht="14.25" customHeight="1">
      <c r="M758" s="1"/>
      <c r="N758" s="1"/>
    </row>
    <row r="759" ht="14.25" customHeight="1">
      <c r="M759" s="1"/>
      <c r="N759" s="1"/>
    </row>
    <row r="760" ht="14.25" customHeight="1">
      <c r="M760" s="1"/>
      <c r="N760" s="1"/>
    </row>
    <row r="761" ht="14.25" customHeight="1">
      <c r="M761" s="1"/>
      <c r="N761" s="1"/>
    </row>
    <row r="762" ht="14.25" customHeight="1">
      <c r="M762" s="1"/>
      <c r="N762" s="1"/>
    </row>
    <row r="763" ht="14.25" customHeight="1">
      <c r="M763" s="1"/>
      <c r="N763" s="1"/>
    </row>
    <row r="764" ht="14.25" customHeight="1">
      <c r="M764" s="1"/>
      <c r="N764" s="1"/>
    </row>
    <row r="765" ht="14.25" customHeight="1">
      <c r="M765" s="1"/>
      <c r="N765" s="1"/>
    </row>
    <row r="766" ht="14.25" customHeight="1">
      <c r="M766" s="1"/>
      <c r="N766" s="1"/>
    </row>
    <row r="767" ht="14.25" customHeight="1">
      <c r="M767" s="1"/>
      <c r="N767" s="1"/>
    </row>
    <row r="768" ht="14.25" customHeight="1">
      <c r="M768" s="1"/>
      <c r="N768" s="1"/>
    </row>
    <row r="769" ht="14.25" customHeight="1">
      <c r="M769" s="1"/>
      <c r="N769" s="1"/>
    </row>
    <row r="770" ht="14.25" customHeight="1">
      <c r="M770" s="1"/>
      <c r="N770" s="1"/>
    </row>
    <row r="771" ht="14.25" customHeight="1">
      <c r="M771" s="1"/>
      <c r="N771" s="1"/>
    </row>
    <row r="772" ht="14.25" customHeight="1">
      <c r="M772" s="1"/>
      <c r="N772" s="1"/>
    </row>
    <row r="773" ht="14.25" customHeight="1">
      <c r="M773" s="1"/>
      <c r="N773" s="1"/>
    </row>
    <row r="774" ht="14.25" customHeight="1">
      <c r="M774" s="1"/>
      <c r="N774" s="1"/>
    </row>
    <row r="775" ht="14.25" customHeight="1">
      <c r="M775" s="1"/>
      <c r="N775" s="1"/>
    </row>
    <row r="776" ht="14.25" customHeight="1">
      <c r="M776" s="1"/>
      <c r="N776" s="1"/>
    </row>
    <row r="777" ht="14.25" customHeight="1">
      <c r="M777" s="1"/>
      <c r="N777" s="1"/>
    </row>
    <row r="778" ht="14.25" customHeight="1">
      <c r="M778" s="1"/>
      <c r="N778" s="1"/>
    </row>
    <row r="779" ht="14.25" customHeight="1">
      <c r="M779" s="1"/>
      <c r="N779" s="1"/>
    </row>
    <row r="780" ht="14.25" customHeight="1">
      <c r="M780" s="1"/>
      <c r="N780" s="1"/>
    </row>
    <row r="781" ht="14.25" customHeight="1">
      <c r="M781" s="1"/>
      <c r="N781" s="1"/>
    </row>
    <row r="782" ht="14.25" customHeight="1">
      <c r="M782" s="1"/>
      <c r="N782" s="1"/>
    </row>
    <row r="783" ht="14.25" customHeight="1">
      <c r="M783" s="1"/>
      <c r="N783" s="1"/>
    </row>
    <row r="784" ht="14.25" customHeight="1">
      <c r="M784" s="1"/>
      <c r="N784" s="1"/>
    </row>
    <row r="785" ht="14.25" customHeight="1">
      <c r="M785" s="1"/>
      <c r="N785" s="1"/>
    </row>
    <row r="786" ht="14.25" customHeight="1">
      <c r="M786" s="1"/>
      <c r="N786" s="1"/>
    </row>
    <row r="787" ht="14.25" customHeight="1">
      <c r="M787" s="1"/>
      <c r="N787" s="1"/>
    </row>
    <row r="788" ht="14.25" customHeight="1">
      <c r="M788" s="1"/>
      <c r="N788" s="1"/>
    </row>
    <row r="789" ht="14.25" customHeight="1">
      <c r="M789" s="1"/>
      <c r="N789" s="1"/>
    </row>
    <row r="790" ht="14.25" customHeight="1">
      <c r="M790" s="1"/>
      <c r="N790" s="1"/>
    </row>
    <row r="791" ht="14.25" customHeight="1">
      <c r="M791" s="1"/>
      <c r="N791" s="1"/>
    </row>
    <row r="792" ht="14.25" customHeight="1">
      <c r="M792" s="1"/>
      <c r="N792" s="1"/>
    </row>
    <row r="793" ht="14.25" customHeight="1">
      <c r="M793" s="1"/>
      <c r="N793" s="1"/>
    </row>
    <row r="794" ht="14.25" customHeight="1">
      <c r="M794" s="1"/>
      <c r="N794" s="1"/>
    </row>
    <row r="795" ht="14.25" customHeight="1">
      <c r="M795" s="1"/>
      <c r="N795" s="1"/>
    </row>
    <row r="796" ht="14.25" customHeight="1">
      <c r="M796" s="1"/>
      <c r="N796" s="1"/>
    </row>
    <row r="797" ht="14.25" customHeight="1">
      <c r="M797" s="1"/>
      <c r="N797" s="1"/>
    </row>
    <row r="798" ht="14.25" customHeight="1">
      <c r="M798" s="1"/>
      <c r="N798" s="1"/>
    </row>
    <row r="799" ht="14.25" customHeight="1">
      <c r="M799" s="1"/>
      <c r="N799" s="1"/>
    </row>
    <row r="800" ht="14.25" customHeight="1">
      <c r="M800" s="1"/>
      <c r="N800" s="1"/>
    </row>
    <row r="801" ht="14.25" customHeight="1">
      <c r="M801" s="1"/>
      <c r="N801" s="1"/>
    </row>
    <row r="802" ht="14.25" customHeight="1">
      <c r="M802" s="1"/>
      <c r="N802" s="1"/>
    </row>
    <row r="803" ht="14.25" customHeight="1">
      <c r="M803" s="1"/>
      <c r="N803" s="1"/>
    </row>
    <row r="804" ht="14.25" customHeight="1">
      <c r="M804" s="1"/>
      <c r="N804" s="1"/>
    </row>
    <row r="805" ht="14.25" customHeight="1">
      <c r="M805" s="1"/>
      <c r="N805" s="1"/>
    </row>
    <row r="806" ht="14.25" customHeight="1">
      <c r="M806" s="1"/>
      <c r="N806" s="1"/>
    </row>
    <row r="807" ht="14.25" customHeight="1">
      <c r="M807" s="1"/>
      <c r="N807" s="1"/>
    </row>
    <row r="808" ht="14.25" customHeight="1">
      <c r="M808" s="1"/>
      <c r="N808" s="1"/>
    </row>
    <row r="809" ht="14.25" customHeight="1">
      <c r="M809" s="1"/>
      <c r="N809" s="1"/>
    </row>
    <row r="810" ht="14.25" customHeight="1">
      <c r="M810" s="1"/>
      <c r="N810" s="1"/>
    </row>
    <row r="811" ht="14.25" customHeight="1">
      <c r="M811" s="1"/>
      <c r="N811" s="1"/>
    </row>
    <row r="812" ht="14.25" customHeight="1">
      <c r="M812" s="1"/>
      <c r="N812" s="1"/>
    </row>
    <row r="813" ht="14.25" customHeight="1">
      <c r="M813" s="1"/>
      <c r="N813" s="1"/>
    </row>
    <row r="814" ht="14.25" customHeight="1">
      <c r="M814" s="1"/>
      <c r="N814" s="1"/>
    </row>
    <row r="815" ht="14.25" customHeight="1">
      <c r="M815" s="1"/>
      <c r="N815" s="1"/>
    </row>
    <row r="816" ht="14.25" customHeight="1">
      <c r="M816" s="1"/>
      <c r="N816" s="1"/>
    </row>
    <row r="817" ht="14.25" customHeight="1">
      <c r="M817" s="1"/>
      <c r="N817" s="1"/>
    </row>
    <row r="818" ht="14.25" customHeight="1">
      <c r="M818" s="1"/>
      <c r="N818" s="1"/>
    </row>
    <row r="819" ht="14.25" customHeight="1">
      <c r="M819" s="1"/>
      <c r="N819" s="1"/>
    </row>
    <row r="820" ht="14.25" customHeight="1">
      <c r="M820" s="1"/>
      <c r="N820" s="1"/>
    </row>
    <row r="821" ht="14.25" customHeight="1">
      <c r="M821" s="1"/>
      <c r="N821" s="1"/>
    </row>
    <row r="822" ht="14.25" customHeight="1">
      <c r="M822" s="1"/>
      <c r="N822" s="1"/>
    </row>
    <row r="823" ht="14.25" customHeight="1">
      <c r="M823" s="1"/>
      <c r="N823" s="1"/>
    </row>
    <row r="824" ht="14.25" customHeight="1">
      <c r="M824" s="1"/>
      <c r="N824" s="1"/>
    </row>
    <row r="825" ht="14.25" customHeight="1">
      <c r="M825" s="1"/>
      <c r="N825" s="1"/>
    </row>
    <row r="826" ht="14.25" customHeight="1">
      <c r="M826" s="1"/>
      <c r="N826" s="1"/>
    </row>
    <row r="827" ht="14.25" customHeight="1">
      <c r="M827" s="1"/>
      <c r="N827" s="1"/>
    </row>
    <row r="828" ht="14.25" customHeight="1">
      <c r="M828" s="1"/>
      <c r="N828" s="1"/>
    </row>
    <row r="829" ht="14.25" customHeight="1">
      <c r="M829" s="1"/>
      <c r="N829" s="1"/>
    </row>
    <row r="830" ht="14.25" customHeight="1">
      <c r="M830" s="1"/>
      <c r="N830" s="1"/>
    </row>
    <row r="831" ht="14.25" customHeight="1">
      <c r="M831" s="1"/>
      <c r="N831" s="1"/>
    </row>
    <row r="832" ht="14.25" customHeight="1">
      <c r="M832" s="1"/>
      <c r="N832" s="1"/>
    </row>
    <row r="833" ht="14.25" customHeight="1">
      <c r="M833" s="1"/>
      <c r="N833" s="1"/>
    </row>
    <row r="834" ht="14.25" customHeight="1">
      <c r="M834" s="1"/>
      <c r="N834" s="1"/>
    </row>
    <row r="835" ht="14.25" customHeight="1">
      <c r="M835" s="1"/>
      <c r="N835" s="1"/>
    </row>
    <row r="836" ht="14.25" customHeight="1">
      <c r="M836" s="1"/>
      <c r="N836" s="1"/>
    </row>
    <row r="837" ht="14.25" customHeight="1">
      <c r="M837" s="1"/>
      <c r="N837" s="1"/>
    </row>
    <row r="838" ht="14.25" customHeight="1">
      <c r="M838" s="1"/>
      <c r="N838" s="1"/>
    </row>
    <row r="839" ht="14.25" customHeight="1">
      <c r="M839" s="1"/>
      <c r="N839" s="1"/>
    </row>
    <row r="840" ht="14.25" customHeight="1">
      <c r="M840" s="1"/>
      <c r="N840" s="1"/>
    </row>
    <row r="841" ht="14.25" customHeight="1">
      <c r="M841" s="1"/>
      <c r="N841" s="1"/>
    </row>
    <row r="842" ht="14.25" customHeight="1">
      <c r="M842" s="1"/>
      <c r="N842" s="1"/>
    </row>
    <row r="843" ht="14.25" customHeight="1">
      <c r="M843" s="1"/>
      <c r="N843" s="1"/>
    </row>
    <row r="844" ht="14.25" customHeight="1">
      <c r="M844" s="1"/>
      <c r="N844" s="1"/>
    </row>
    <row r="845" ht="14.25" customHeight="1">
      <c r="M845" s="1"/>
      <c r="N845" s="1"/>
    </row>
    <row r="846" ht="14.25" customHeight="1">
      <c r="M846" s="1"/>
      <c r="N846" s="1"/>
    </row>
    <row r="847" ht="14.25" customHeight="1">
      <c r="M847" s="1"/>
      <c r="N847" s="1"/>
    </row>
    <row r="848" ht="14.25" customHeight="1">
      <c r="M848" s="1"/>
      <c r="N848" s="1"/>
    </row>
    <row r="849" ht="14.25" customHeight="1">
      <c r="M849" s="1"/>
      <c r="N849" s="1"/>
    </row>
    <row r="850" ht="14.25" customHeight="1">
      <c r="M850" s="1"/>
      <c r="N850" s="1"/>
    </row>
    <row r="851" ht="14.25" customHeight="1">
      <c r="M851" s="1"/>
      <c r="N851" s="1"/>
    </row>
    <row r="852" ht="14.25" customHeight="1">
      <c r="M852" s="1"/>
      <c r="N852" s="1"/>
    </row>
    <row r="853" ht="14.25" customHeight="1">
      <c r="M853" s="1"/>
      <c r="N853" s="1"/>
    </row>
    <row r="854" ht="14.25" customHeight="1">
      <c r="M854" s="1"/>
      <c r="N854" s="1"/>
    </row>
    <row r="855" ht="14.25" customHeight="1">
      <c r="M855" s="1"/>
      <c r="N855" s="1"/>
    </row>
    <row r="856" ht="14.25" customHeight="1">
      <c r="M856" s="1"/>
      <c r="N856" s="1"/>
    </row>
    <row r="857" ht="14.25" customHeight="1">
      <c r="M857" s="1"/>
      <c r="N857" s="1"/>
    </row>
    <row r="858" ht="14.25" customHeight="1">
      <c r="M858" s="1"/>
      <c r="N858" s="1"/>
    </row>
    <row r="859" ht="14.25" customHeight="1">
      <c r="M859" s="1"/>
      <c r="N859" s="1"/>
    </row>
    <row r="860" ht="14.25" customHeight="1">
      <c r="M860" s="1"/>
      <c r="N860" s="1"/>
    </row>
    <row r="861" ht="14.25" customHeight="1">
      <c r="M861" s="1"/>
      <c r="N861" s="1"/>
    </row>
    <row r="862" ht="14.25" customHeight="1">
      <c r="M862" s="1"/>
      <c r="N862" s="1"/>
    </row>
    <row r="863" ht="14.25" customHeight="1">
      <c r="M863" s="1"/>
      <c r="N863" s="1"/>
    </row>
    <row r="864" ht="14.25" customHeight="1">
      <c r="M864" s="1"/>
      <c r="N864" s="1"/>
    </row>
    <row r="865" ht="14.25" customHeight="1">
      <c r="M865" s="1"/>
      <c r="N865" s="1"/>
    </row>
    <row r="866" ht="14.25" customHeight="1">
      <c r="M866" s="1"/>
      <c r="N866" s="1"/>
    </row>
    <row r="867" ht="14.25" customHeight="1">
      <c r="M867" s="1"/>
      <c r="N867" s="1"/>
    </row>
    <row r="868" ht="14.25" customHeight="1">
      <c r="M868" s="1"/>
      <c r="N868" s="1"/>
    </row>
    <row r="869" ht="14.25" customHeight="1">
      <c r="M869" s="1"/>
      <c r="N869" s="1"/>
    </row>
    <row r="870" ht="14.25" customHeight="1">
      <c r="M870" s="1"/>
      <c r="N870" s="1"/>
    </row>
    <row r="871" ht="14.25" customHeight="1">
      <c r="M871" s="1"/>
      <c r="N871" s="1"/>
    </row>
    <row r="872" ht="14.25" customHeight="1">
      <c r="M872" s="1"/>
      <c r="N872" s="1"/>
    </row>
    <row r="873" ht="14.25" customHeight="1">
      <c r="M873" s="1"/>
      <c r="N873" s="1"/>
    </row>
    <row r="874" ht="14.25" customHeight="1">
      <c r="M874" s="1"/>
      <c r="N874" s="1"/>
    </row>
    <row r="875" ht="14.25" customHeight="1">
      <c r="M875" s="1"/>
      <c r="N875" s="1"/>
    </row>
    <row r="876" ht="14.25" customHeight="1">
      <c r="M876" s="1"/>
      <c r="N876" s="1"/>
    </row>
    <row r="877" ht="14.25" customHeight="1">
      <c r="M877" s="1"/>
      <c r="N877" s="1"/>
    </row>
    <row r="878" ht="14.25" customHeight="1">
      <c r="M878" s="1"/>
      <c r="N878" s="1"/>
    </row>
    <row r="879" ht="14.25" customHeight="1">
      <c r="M879" s="1"/>
      <c r="N879" s="1"/>
    </row>
    <row r="880" ht="14.25" customHeight="1">
      <c r="M880" s="1"/>
      <c r="N880" s="1"/>
    </row>
    <row r="881" ht="14.25" customHeight="1">
      <c r="M881" s="1"/>
      <c r="N881" s="1"/>
    </row>
    <row r="882" ht="14.25" customHeight="1">
      <c r="M882" s="1"/>
      <c r="N882" s="1"/>
    </row>
    <row r="883" ht="14.25" customHeight="1">
      <c r="M883" s="1"/>
      <c r="N883" s="1"/>
    </row>
    <row r="884" ht="14.25" customHeight="1">
      <c r="M884" s="1"/>
      <c r="N884" s="1"/>
    </row>
    <row r="885" ht="14.25" customHeight="1">
      <c r="M885" s="1"/>
      <c r="N885" s="1"/>
    </row>
    <row r="886" ht="14.25" customHeight="1">
      <c r="M886" s="1"/>
      <c r="N886" s="1"/>
    </row>
    <row r="887" ht="14.25" customHeight="1">
      <c r="M887" s="1"/>
      <c r="N887" s="1"/>
    </row>
    <row r="888" ht="14.25" customHeight="1">
      <c r="M888" s="1"/>
      <c r="N888" s="1"/>
    </row>
    <row r="889" ht="14.25" customHeight="1">
      <c r="M889" s="1"/>
      <c r="N889" s="1"/>
    </row>
    <row r="890" ht="14.25" customHeight="1">
      <c r="M890" s="1"/>
      <c r="N890" s="1"/>
    </row>
    <row r="891" ht="14.25" customHeight="1">
      <c r="M891" s="1"/>
      <c r="N891" s="1"/>
    </row>
    <row r="892" ht="14.25" customHeight="1">
      <c r="M892" s="1"/>
      <c r="N892" s="1"/>
    </row>
    <row r="893" ht="14.25" customHeight="1">
      <c r="M893" s="1"/>
      <c r="N893" s="1"/>
    </row>
    <row r="894" ht="14.25" customHeight="1">
      <c r="M894" s="1"/>
      <c r="N894" s="1"/>
    </row>
    <row r="895" ht="14.25" customHeight="1">
      <c r="M895" s="1"/>
      <c r="N895" s="1"/>
    </row>
    <row r="896" ht="14.25" customHeight="1">
      <c r="M896" s="1"/>
      <c r="N896" s="1"/>
    </row>
    <row r="897" ht="14.25" customHeight="1">
      <c r="M897" s="1"/>
      <c r="N897" s="1"/>
    </row>
    <row r="898" ht="14.25" customHeight="1">
      <c r="M898" s="1"/>
      <c r="N898" s="1"/>
    </row>
    <row r="899" ht="14.25" customHeight="1">
      <c r="M899" s="1"/>
      <c r="N899" s="1"/>
    </row>
    <row r="900" ht="14.25" customHeight="1">
      <c r="M900" s="1"/>
      <c r="N900" s="1"/>
    </row>
    <row r="901" ht="14.25" customHeight="1">
      <c r="M901" s="1"/>
      <c r="N901" s="1"/>
    </row>
    <row r="902" ht="14.25" customHeight="1">
      <c r="M902" s="1"/>
      <c r="N902" s="1"/>
    </row>
    <row r="903" ht="14.25" customHeight="1">
      <c r="M903" s="1"/>
      <c r="N903" s="1"/>
    </row>
    <row r="904" ht="14.25" customHeight="1">
      <c r="M904" s="1"/>
      <c r="N904" s="1"/>
    </row>
    <row r="905" ht="14.25" customHeight="1">
      <c r="M905" s="1"/>
      <c r="N905" s="1"/>
    </row>
    <row r="906" ht="14.25" customHeight="1">
      <c r="M906" s="1"/>
      <c r="N906" s="1"/>
    </row>
    <row r="907" ht="14.25" customHeight="1">
      <c r="M907" s="1"/>
      <c r="N907" s="1"/>
    </row>
    <row r="908" ht="14.25" customHeight="1">
      <c r="M908" s="1"/>
      <c r="N908" s="1"/>
    </row>
    <row r="909" ht="14.25" customHeight="1">
      <c r="M909" s="1"/>
      <c r="N909" s="1"/>
    </row>
    <row r="910" ht="14.25" customHeight="1">
      <c r="M910" s="1"/>
      <c r="N910" s="1"/>
    </row>
    <row r="911" ht="14.25" customHeight="1">
      <c r="M911" s="1"/>
      <c r="N911" s="1"/>
    </row>
    <row r="912" ht="14.25" customHeight="1">
      <c r="M912" s="1"/>
      <c r="N912" s="1"/>
    </row>
    <row r="913" ht="14.25" customHeight="1">
      <c r="M913" s="1"/>
      <c r="N913" s="1"/>
    </row>
    <row r="914" ht="14.25" customHeight="1">
      <c r="M914" s="1"/>
      <c r="N914" s="1"/>
    </row>
    <row r="915" ht="14.25" customHeight="1">
      <c r="M915" s="1"/>
      <c r="N915" s="1"/>
    </row>
    <row r="916" ht="14.25" customHeight="1">
      <c r="M916" s="1"/>
      <c r="N916" s="1"/>
    </row>
    <row r="917" ht="14.25" customHeight="1">
      <c r="M917" s="1"/>
      <c r="N917" s="1"/>
    </row>
    <row r="918" ht="14.25" customHeight="1">
      <c r="M918" s="1"/>
      <c r="N918" s="1"/>
    </row>
    <row r="919" ht="14.25" customHeight="1">
      <c r="M919" s="1"/>
      <c r="N919" s="1"/>
    </row>
    <row r="920" ht="14.25" customHeight="1">
      <c r="M920" s="1"/>
      <c r="N920" s="1"/>
    </row>
    <row r="921" ht="14.25" customHeight="1">
      <c r="M921" s="1"/>
      <c r="N921" s="1"/>
    </row>
    <row r="922" ht="14.25" customHeight="1">
      <c r="M922" s="1"/>
      <c r="N922" s="1"/>
    </row>
    <row r="923" ht="14.25" customHeight="1">
      <c r="M923" s="1"/>
      <c r="N923" s="1"/>
    </row>
    <row r="924" ht="14.25" customHeight="1">
      <c r="M924" s="1"/>
      <c r="N924" s="1"/>
    </row>
    <row r="925" ht="14.25" customHeight="1">
      <c r="M925" s="1"/>
      <c r="N925" s="1"/>
    </row>
    <row r="926" ht="14.25" customHeight="1">
      <c r="M926" s="1"/>
      <c r="N926" s="1"/>
    </row>
    <row r="927" ht="14.25" customHeight="1">
      <c r="M927" s="1"/>
      <c r="N927" s="1"/>
    </row>
    <row r="928" ht="14.25" customHeight="1">
      <c r="M928" s="1"/>
      <c r="N928" s="1"/>
    </row>
    <row r="929" ht="14.25" customHeight="1">
      <c r="M929" s="1"/>
      <c r="N929" s="1"/>
    </row>
    <row r="930" ht="14.25" customHeight="1">
      <c r="M930" s="1"/>
      <c r="N930" s="1"/>
    </row>
    <row r="931" ht="14.25" customHeight="1">
      <c r="M931" s="1"/>
      <c r="N931" s="1"/>
    </row>
    <row r="932" ht="14.25" customHeight="1">
      <c r="M932" s="1"/>
      <c r="N932" s="1"/>
    </row>
    <row r="933" ht="14.25" customHeight="1">
      <c r="M933" s="1"/>
      <c r="N933" s="1"/>
    </row>
    <row r="934" ht="14.25" customHeight="1">
      <c r="M934" s="1"/>
      <c r="N934" s="1"/>
    </row>
    <row r="935" ht="14.25" customHeight="1">
      <c r="M935" s="1"/>
      <c r="N935" s="1"/>
    </row>
    <row r="936" ht="14.25" customHeight="1">
      <c r="M936" s="1"/>
      <c r="N936" s="1"/>
    </row>
    <row r="937" ht="14.25" customHeight="1">
      <c r="M937" s="1"/>
      <c r="N937" s="1"/>
    </row>
    <row r="938" ht="14.25" customHeight="1">
      <c r="M938" s="1"/>
      <c r="N938" s="1"/>
    </row>
    <row r="939" ht="14.25" customHeight="1">
      <c r="M939" s="1"/>
      <c r="N939" s="1"/>
    </row>
    <row r="940" ht="14.25" customHeight="1">
      <c r="M940" s="1"/>
      <c r="N940" s="1"/>
    </row>
    <row r="941" ht="14.25" customHeight="1">
      <c r="M941" s="1"/>
      <c r="N941" s="1"/>
    </row>
    <row r="942" ht="14.25" customHeight="1">
      <c r="M942" s="1"/>
      <c r="N942" s="1"/>
    </row>
    <row r="943" ht="14.25" customHeight="1">
      <c r="M943" s="1"/>
      <c r="N943" s="1"/>
    </row>
    <row r="944" ht="14.25" customHeight="1">
      <c r="M944" s="1"/>
      <c r="N944" s="1"/>
    </row>
    <row r="945" ht="14.25" customHeight="1">
      <c r="M945" s="1"/>
      <c r="N945" s="1"/>
    </row>
    <row r="946" ht="14.25" customHeight="1">
      <c r="M946" s="1"/>
      <c r="N946" s="1"/>
    </row>
    <row r="947" ht="14.25" customHeight="1">
      <c r="M947" s="1"/>
      <c r="N947" s="1"/>
    </row>
    <row r="948" ht="14.25" customHeight="1">
      <c r="M948" s="1"/>
      <c r="N948" s="1"/>
    </row>
    <row r="949" ht="14.25" customHeight="1">
      <c r="M949" s="1"/>
      <c r="N949" s="1"/>
    </row>
    <row r="950" ht="14.25" customHeight="1">
      <c r="M950" s="1"/>
      <c r="N950" s="1"/>
    </row>
    <row r="951" ht="14.25" customHeight="1">
      <c r="M951" s="1"/>
      <c r="N951" s="1"/>
    </row>
    <row r="952" ht="14.25" customHeight="1">
      <c r="M952" s="1"/>
      <c r="N952" s="1"/>
    </row>
    <row r="953" ht="14.25" customHeight="1">
      <c r="M953" s="1"/>
      <c r="N953" s="1"/>
    </row>
    <row r="954" ht="14.25" customHeight="1">
      <c r="M954" s="1"/>
      <c r="N954" s="1"/>
    </row>
    <row r="955" ht="14.25" customHeight="1">
      <c r="M955" s="1"/>
      <c r="N955" s="1"/>
    </row>
    <row r="956" ht="14.25" customHeight="1">
      <c r="M956" s="1"/>
      <c r="N956" s="1"/>
    </row>
    <row r="957" ht="14.25" customHeight="1">
      <c r="M957" s="1"/>
      <c r="N957" s="1"/>
    </row>
    <row r="958" ht="14.25" customHeight="1">
      <c r="M958" s="1"/>
      <c r="N958" s="1"/>
    </row>
    <row r="959" ht="14.25" customHeight="1">
      <c r="M959" s="1"/>
      <c r="N959" s="1"/>
    </row>
    <row r="960" ht="14.25" customHeight="1">
      <c r="M960" s="1"/>
      <c r="N960" s="1"/>
    </row>
    <row r="961" ht="14.25" customHeight="1">
      <c r="M961" s="1"/>
      <c r="N961" s="1"/>
    </row>
    <row r="962" ht="14.25" customHeight="1">
      <c r="M962" s="1"/>
      <c r="N962" s="1"/>
    </row>
    <row r="963" ht="14.25" customHeight="1">
      <c r="M963" s="1"/>
      <c r="N963" s="1"/>
    </row>
    <row r="964" ht="14.25" customHeight="1">
      <c r="M964" s="1"/>
      <c r="N964" s="1"/>
    </row>
    <row r="965" ht="14.25" customHeight="1">
      <c r="M965" s="1"/>
      <c r="N965" s="1"/>
    </row>
    <row r="966" ht="14.25" customHeight="1">
      <c r="M966" s="1"/>
      <c r="N966" s="1"/>
    </row>
    <row r="967" ht="14.25" customHeight="1">
      <c r="M967" s="1"/>
      <c r="N967" s="1"/>
    </row>
    <row r="968" ht="14.25" customHeight="1">
      <c r="M968" s="1"/>
      <c r="N968" s="1"/>
    </row>
    <row r="969" ht="14.25" customHeight="1">
      <c r="M969" s="1"/>
      <c r="N969" s="1"/>
    </row>
    <row r="970" ht="14.25" customHeight="1">
      <c r="M970" s="1"/>
      <c r="N970" s="1"/>
    </row>
    <row r="971" ht="14.25" customHeight="1">
      <c r="M971" s="1"/>
      <c r="N971" s="1"/>
    </row>
    <row r="972" ht="14.25" customHeight="1">
      <c r="M972" s="1"/>
      <c r="N972" s="1"/>
    </row>
    <row r="973" ht="14.25" customHeight="1">
      <c r="M973" s="1"/>
      <c r="N973" s="1"/>
    </row>
    <row r="974" ht="14.25" customHeight="1">
      <c r="M974" s="1"/>
      <c r="N974" s="1"/>
    </row>
    <row r="975" ht="14.25" customHeight="1">
      <c r="M975" s="1"/>
      <c r="N975" s="1"/>
    </row>
    <row r="976" ht="14.25" customHeight="1">
      <c r="M976" s="1"/>
      <c r="N976" s="1"/>
    </row>
    <row r="977" ht="14.25" customHeight="1">
      <c r="M977" s="1"/>
      <c r="N977" s="1"/>
    </row>
    <row r="978" ht="14.25" customHeight="1">
      <c r="M978" s="1"/>
      <c r="N978" s="1"/>
    </row>
    <row r="979" ht="14.25" customHeight="1">
      <c r="M979" s="1"/>
      <c r="N979" s="1"/>
    </row>
    <row r="980" ht="14.25" customHeight="1">
      <c r="M980" s="1"/>
      <c r="N980" s="1"/>
    </row>
    <row r="981" ht="14.25" customHeight="1">
      <c r="M981" s="1"/>
      <c r="N981" s="1"/>
    </row>
    <row r="982" ht="14.25" customHeight="1">
      <c r="M982" s="1"/>
      <c r="N982" s="1"/>
    </row>
    <row r="983" ht="14.25" customHeight="1">
      <c r="M983" s="1"/>
      <c r="N983" s="1"/>
    </row>
    <row r="984" ht="14.25" customHeight="1">
      <c r="M984" s="1"/>
      <c r="N984" s="1"/>
    </row>
    <row r="985" ht="14.25" customHeight="1">
      <c r="M985" s="1"/>
      <c r="N985" s="1"/>
    </row>
    <row r="986" ht="14.25" customHeight="1">
      <c r="M986" s="1"/>
      <c r="N986" s="1"/>
    </row>
    <row r="987" ht="14.25" customHeight="1">
      <c r="M987" s="1"/>
      <c r="N987" s="1"/>
    </row>
    <row r="988" ht="14.25" customHeight="1">
      <c r="M988" s="1"/>
      <c r="N988" s="1"/>
    </row>
    <row r="989" ht="14.25" customHeight="1">
      <c r="M989" s="1"/>
      <c r="N989" s="1"/>
    </row>
    <row r="990" ht="14.25" customHeight="1">
      <c r="M990" s="1"/>
      <c r="N990" s="1"/>
    </row>
    <row r="991" ht="14.25" customHeight="1">
      <c r="M991" s="1"/>
      <c r="N991" s="1"/>
    </row>
    <row r="992" ht="14.25" customHeight="1">
      <c r="M992" s="1"/>
      <c r="N992" s="1"/>
    </row>
    <row r="993" ht="14.25" customHeight="1">
      <c r="M993" s="1"/>
      <c r="N993" s="1"/>
    </row>
    <row r="994" ht="14.25" customHeight="1">
      <c r="M994" s="1"/>
      <c r="N994" s="1"/>
    </row>
    <row r="995" ht="14.25" customHeight="1">
      <c r="M995" s="1"/>
      <c r="N995" s="1"/>
    </row>
    <row r="996" ht="14.25" customHeight="1">
      <c r="M996" s="1"/>
      <c r="N996" s="1"/>
    </row>
    <row r="997" ht="14.25" customHeight="1">
      <c r="M997" s="1"/>
      <c r="N997" s="1"/>
    </row>
    <row r="998" ht="14.25" customHeight="1">
      <c r="M998" s="1"/>
      <c r="N998" s="1"/>
    </row>
    <row r="999" ht="14.25" customHeight="1">
      <c r="M999" s="1"/>
      <c r="N999" s="1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38"/>
    <col customWidth="1" min="2" max="26" width="8.88"/>
  </cols>
  <sheetData>
    <row r="1" ht="14.25" customHeight="1">
      <c r="A1" s="2" t="s">
        <v>26</v>
      </c>
      <c r="G1" s="1"/>
    </row>
    <row r="2" ht="14.25" customHeight="1">
      <c r="A2" s="2">
        <v>2320.0</v>
      </c>
      <c r="D2" s="1"/>
      <c r="G2" s="1"/>
    </row>
    <row r="3" ht="14.25" customHeight="1">
      <c r="G3" s="1"/>
    </row>
    <row r="4" ht="14.25" customHeight="1">
      <c r="A4" s="2" t="s">
        <v>27</v>
      </c>
      <c r="B4" s="2" t="s">
        <v>28</v>
      </c>
      <c r="C4" s="2" t="s">
        <v>29</v>
      </c>
      <c r="D4" s="2" t="s">
        <v>30</v>
      </c>
      <c r="E4" s="2" t="s">
        <v>4</v>
      </c>
      <c r="F4" s="2" t="s">
        <v>31</v>
      </c>
      <c r="G4" s="1" t="s">
        <v>5</v>
      </c>
    </row>
    <row r="5" ht="14.25" customHeight="1">
      <c r="A5" s="1">
        <f>'Sensitivity and BW'!$N3*2*PI()</f>
        <v>62831.85307</v>
      </c>
      <c r="B5" s="1">
        <f>'Sensitivity and BW'!$M3</f>
        <v>70</v>
      </c>
      <c r="C5" s="1">
        <f t="shared" ref="C5:C13" si="1">B5/A5^2</f>
        <v>0.00000001773120714</v>
      </c>
      <c r="D5" s="1">
        <f t="shared" ref="D5:D13" si="2">C5/$A$2</f>
        <v>0</v>
      </c>
      <c r="E5" s="1">
        <f>'Sensitivity and BW'!$D3</f>
        <v>0.00002</v>
      </c>
      <c r="F5" s="1">
        <f t="shared" ref="F5:F13" si="3">D5/E5</f>
        <v>0.0000003821380849</v>
      </c>
      <c r="G5" s="1">
        <f t="shared" ref="G5:G13" si="4">SQRT(F5)</f>
        <v>0.0006181731835</v>
      </c>
    </row>
    <row r="6" ht="14.25" customHeight="1">
      <c r="A6" s="1">
        <f>'Sensitivity and BW'!$N4*2*PI()</f>
        <v>188495.5592</v>
      </c>
      <c r="B6" s="1">
        <f>'Sensitivity and BW'!$M4</f>
        <v>70</v>
      </c>
      <c r="C6" s="1">
        <f t="shared" si="1"/>
        <v>0.000000001970134126</v>
      </c>
      <c r="D6" s="1">
        <f t="shared" si="2"/>
        <v>0</v>
      </c>
      <c r="E6" s="1">
        <f>'Sensitivity and BW'!$D4</f>
        <v>0.00004</v>
      </c>
      <c r="F6" s="1">
        <f t="shared" si="3"/>
        <v>0.0000000212298936</v>
      </c>
      <c r="G6" s="1">
        <f t="shared" si="4"/>
        <v>0.0001457048167</v>
      </c>
    </row>
    <row r="7" ht="14.25" customHeight="1">
      <c r="A7" s="14">
        <f>'Sensitivity and BW'!$N5*2*PI()</f>
        <v>62831.85307</v>
      </c>
      <c r="B7" s="14">
        <f>'Sensitivity and BW'!$M5</f>
        <v>70</v>
      </c>
      <c r="C7" s="14">
        <f t="shared" si="1"/>
        <v>0.00000001773120714</v>
      </c>
      <c r="D7" s="14">
        <f t="shared" si="2"/>
        <v>0</v>
      </c>
      <c r="E7" s="14">
        <f>'Sensitivity and BW'!$D5</f>
        <v>0.000035</v>
      </c>
      <c r="F7" s="14">
        <f t="shared" si="3"/>
        <v>0.0000002183646199</v>
      </c>
      <c r="G7" s="14">
        <f t="shared" si="4"/>
        <v>0.0004672950031</v>
      </c>
    </row>
    <row r="8" ht="14.25" customHeight="1">
      <c r="A8" s="14">
        <f>'Sensitivity and BW'!$N6*2*PI()</f>
        <v>94247.77961</v>
      </c>
      <c r="B8" s="14">
        <f>'Sensitivity and BW'!$M6</f>
        <v>70</v>
      </c>
      <c r="C8" s="14">
        <f t="shared" si="1"/>
        <v>0.000000007880536506</v>
      </c>
      <c r="D8" s="14">
        <f t="shared" si="2"/>
        <v>0</v>
      </c>
      <c r="E8" s="14">
        <f>'Sensitivity and BW'!$D6</f>
        <v>0.00002</v>
      </c>
      <c r="F8" s="14">
        <f t="shared" si="3"/>
        <v>0.0000001698391488</v>
      </c>
      <c r="G8" s="14">
        <f t="shared" si="4"/>
        <v>0.0004121154557</v>
      </c>
    </row>
    <row r="9" ht="14.25" customHeight="1">
      <c r="A9" s="1">
        <f>'Sensitivity and BW'!$N7*2*PI()</f>
        <v>188495.5592</v>
      </c>
      <c r="B9" s="1">
        <f>'Sensitivity and BW'!$M7</f>
        <v>70</v>
      </c>
      <c r="C9" s="1">
        <f t="shared" si="1"/>
        <v>0.000000001970134126</v>
      </c>
      <c r="D9" s="1">
        <f t="shared" si="2"/>
        <v>0</v>
      </c>
      <c r="E9" s="1">
        <f>'Sensitivity and BW'!$D7</f>
        <v>0.00004</v>
      </c>
      <c r="F9" s="1">
        <f t="shared" si="3"/>
        <v>0.0000000212298936</v>
      </c>
      <c r="G9" s="1">
        <f t="shared" si="4"/>
        <v>0.0001457048167</v>
      </c>
    </row>
    <row r="10" ht="14.25" customHeight="1">
      <c r="A10" s="1">
        <f>'Sensitivity and BW'!$N8*2*PI()</f>
        <v>188495.5592</v>
      </c>
      <c r="B10" s="1">
        <f>'Sensitivity and BW'!$M8</f>
        <v>70</v>
      </c>
      <c r="C10" s="1">
        <f t="shared" si="1"/>
        <v>0.000000001970134126</v>
      </c>
      <c r="D10" s="1">
        <f t="shared" si="2"/>
        <v>0</v>
      </c>
      <c r="E10" s="1">
        <f>'Sensitivity and BW'!$D8</f>
        <v>0.00005</v>
      </c>
      <c r="F10" s="1">
        <f t="shared" si="3"/>
        <v>0.00000001698391488</v>
      </c>
      <c r="G10" s="1">
        <f t="shared" si="4"/>
        <v>0.0001303223499</v>
      </c>
    </row>
    <row r="11" ht="14.25" customHeight="1">
      <c r="A11" s="1">
        <f>'Sensitivity and BW'!$N9*2*PI()</f>
        <v>188495.5592</v>
      </c>
      <c r="B11" s="1">
        <f>'Sensitivity and BW'!$M9</f>
        <v>70</v>
      </c>
      <c r="C11" s="1">
        <f t="shared" si="1"/>
        <v>0.000000001970134126</v>
      </c>
      <c r="D11" s="1">
        <f t="shared" si="2"/>
        <v>0</v>
      </c>
      <c r="E11" s="1">
        <f>'Sensitivity and BW'!$D9</f>
        <v>0.00005</v>
      </c>
      <c r="F11" s="1">
        <f t="shared" si="3"/>
        <v>0.00000001698391488</v>
      </c>
      <c r="G11" s="1">
        <f t="shared" si="4"/>
        <v>0.0001303223499</v>
      </c>
    </row>
    <row r="12" ht="14.25" customHeight="1">
      <c r="A12" s="1">
        <f>'Sensitivity and BW'!$N10*2*PI()</f>
        <v>188495.5592</v>
      </c>
      <c r="B12" s="1">
        <f>'Sensitivity and BW'!$M10</f>
        <v>70</v>
      </c>
      <c r="C12" s="1">
        <f t="shared" si="1"/>
        <v>0.000000001970134126</v>
      </c>
      <c r="D12" s="1">
        <f t="shared" si="2"/>
        <v>0</v>
      </c>
      <c r="E12" s="1">
        <f>'Sensitivity and BW'!$D10</f>
        <v>0.00003</v>
      </c>
      <c r="F12" s="1">
        <f t="shared" si="3"/>
        <v>0.0000000283065248</v>
      </c>
      <c r="G12" s="1">
        <f t="shared" si="4"/>
        <v>0.0001682454303</v>
      </c>
    </row>
    <row r="13" ht="14.25" customHeight="1">
      <c r="A13" s="1">
        <f>'Sensitivity and BW'!$N11*2*PI()</f>
        <v>188495.5592</v>
      </c>
      <c r="B13" s="1">
        <f>'Sensitivity and BW'!$M11</f>
        <v>70</v>
      </c>
      <c r="C13" s="1">
        <f t="shared" si="1"/>
        <v>0.000000001970134126</v>
      </c>
      <c r="D13" s="1">
        <f t="shared" si="2"/>
        <v>0</v>
      </c>
      <c r="E13" s="1">
        <f>'Sensitivity and BW'!$D11</f>
        <v>0.00004</v>
      </c>
      <c r="F13" s="1">
        <f t="shared" si="3"/>
        <v>0.0000000212298936</v>
      </c>
      <c r="G13" s="1">
        <f t="shared" si="4"/>
        <v>0.0001457048167</v>
      </c>
    </row>
    <row r="14" ht="14.25" customHeight="1">
      <c r="A14" s="1"/>
      <c r="B14" s="1"/>
      <c r="C14" s="1"/>
      <c r="D14" s="1"/>
      <c r="E14" s="1"/>
      <c r="F14" s="1"/>
      <c r="G14" s="1"/>
    </row>
    <row r="15" ht="14.25" customHeight="1">
      <c r="A15" s="2" t="s">
        <v>32</v>
      </c>
      <c r="G15" s="1"/>
    </row>
    <row r="16" ht="14.25" customHeight="1">
      <c r="A16" s="1" t="str">
        <f>2*C7/4*'Sensitivity and BW'!Q5*A7*1*'Sensitivity and BW'!S5</f>
        <v>#REF!</v>
      </c>
      <c r="G16" s="1"/>
    </row>
    <row r="17" ht="14.25" customHeight="1">
      <c r="A17" s="1" t="str">
        <f>'Spring Constant Y'!A7*'Sensitivity and BW'!T5</f>
        <v>#REF!</v>
      </c>
      <c r="G17" s="1"/>
    </row>
    <row r="18" ht="14.25" customHeight="1">
      <c r="G18" s="1"/>
    </row>
    <row r="19" ht="14.25" customHeight="1">
      <c r="G19" s="1"/>
    </row>
    <row r="20" ht="14.25" customHeight="1">
      <c r="G20" s="1"/>
    </row>
    <row r="21" ht="14.25" customHeight="1">
      <c r="G21" s="1"/>
    </row>
    <row r="22" ht="14.25" customHeight="1">
      <c r="G22" s="1"/>
    </row>
    <row r="23" ht="14.25" customHeight="1">
      <c r="G23" s="1"/>
    </row>
    <row r="24" ht="14.25" customHeight="1">
      <c r="G24" s="1"/>
    </row>
    <row r="25" ht="14.25" customHeight="1">
      <c r="G25" s="1"/>
    </row>
    <row r="26" ht="14.25" customHeight="1">
      <c r="G26" s="1"/>
    </row>
    <row r="27" ht="14.25" customHeight="1">
      <c r="G27" s="1"/>
    </row>
    <row r="28" ht="14.25" customHeight="1">
      <c r="G28" s="1"/>
    </row>
    <row r="29" ht="14.25" customHeight="1">
      <c r="G29" s="1"/>
    </row>
    <row r="30" ht="14.25" customHeight="1">
      <c r="G30" s="1"/>
    </row>
    <row r="31" ht="14.25" customHeight="1">
      <c r="G31" s="1"/>
    </row>
    <row r="32" ht="14.25" customHeight="1">
      <c r="G32" s="1"/>
    </row>
    <row r="33" ht="14.25" customHeight="1">
      <c r="G33" s="1"/>
    </row>
    <row r="34" ht="14.25" customHeight="1">
      <c r="G34" s="1"/>
    </row>
    <row r="35" ht="14.25" customHeight="1">
      <c r="G35" s="1"/>
    </row>
    <row r="36" ht="14.25" customHeight="1">
      <c r="G36" s="1"/>
    </row>
    <row r="37" ht="14.25" customHeight="1">
      <c r="G37" s="1"/>
    </row>
    <row r="38" ht="14.25" customHeight="1">
      <c r="G38" s="1"/>
    </row>
    <row r="39" ht="14.25" customHeight="1">
      <c r="G39" s="1"/>
    </row>
    <row r="40" ht="14.25" customHeight="1">
      <c r="G40" s="1"/>
    </row>
    <row r="41" ht="14.25" customHeight="1">
      <c r="G41" s="1"/>
    </row>
    <row r="42" ht="14.25" customHeight="1">
      <c r="G42" s="1"/>
    </row>
    <row r="43" ht="14.25" customHeight="1">
      <c r="G43" s="1"/>
    </row>
    <row r="44" ht="14.25" customHeight="1">
      <c r="G44" s="1"/>
    </row>
    <row r="45" ht="14.25" customHeight="1">
      <c r="G45" s="1"/>
    </row>
    <row r="46" ht="14.25" customHeight="1">
      <c r="G46" s="1"/>
    </row>
    <row r="47" ht="14.25" customHeight="1">
      <c r="G47" s="1"/>
    </row>
    <row r="48" ht="14.25" customHeight="1">
      <c r="G48" s="1"/>
    </row>
    <row r="49" ht="14.25" customHeight="1">
      <c r="G49" s="1"/>
    </row>
    <row r="50" ht="14.25" customHeight="1">
      <c r="G50" s="1"/>
    </row>
    <row r="51" ht="14.25" customHeight="1">
      <c r="G51" s="1"/>
    </row>
    <row r="52" ht="14.25" customHeight="1">
      <c r="G52" s="1"/>
    </row>
    <row r="53" ht="14.25" customHeight="1">
      <c r="G53" s="1"/>
    </row>
    <row r="54" ht="14.25" customHeight="1">
      <c r="G54" s="1"/>
    </row>
    <row r="55" ht="14.25" customHeight="1">
      <c r="G55" s="1"/>
    </row>
    <row r="56" ht="14.25" customHeight="1">
      <c r="G56" s="1"/>
    </row>
    <row r="57" ht="14.25" customHeight="1">
      <c r="G57" s="1"/>
    </row>
    <row r="58" ht="14.25" customHeight="1">
      <c r="G58" s="1"/>
    </row>
    <row r="59" ht="14.25" customHeight="1">
      <c r="G59" s="1"/>
    </row>
    <row r="60" ht="14.25" customHeight="1">
      <c r="G60" s="1"/>
    </row>
    <row r="61" ht="14.25" customHeight="1">
      <c r="G61" s="1"/>
    </row>
    <row r="62" ht="14.25" customHeight="1">
      <c r="G62" s="1"/>
    </row>
    <row r="63" ht="14.25" customHeight="1">
      <c r="G63" s="1"/>
    </row>
    <row r="64" ht="14.25" customHeight="1">
      <c r="G64" s="1"/>
    </row>
    <row r="65" ht="14.25" customHeight="1">
      <c r="G65" s="1"/>
    </row>
    <row r="66" ht="14.25" customHeight="1">
      <c r="G66" s="1"/>
    </row>
    <row r="67" ht="14.25" customHeight="1">
      <c r="G67" s="1"/>
    </row>
    <row r="68" ht="14.25" customHeight="1">
      <c r="G68" s="1"/>
    </row>
    <row r="69" ht="14.25" customHeight="1">
      <c r="G69" s="1"/>
    </row>
    <row r="70" ht="14.25" customHeight="1">
      <c r="G70" s="1"/>
    </row>
    <row r="71" ht="14.25" customHeight="1">
      <c r="G71" s="1"/>
    </row>
    <row r="72" ht="14.25" customHeight="1">
      <c r="G72" s="1"/>
    </row>
    <row r="73" ht="14.25" customHeight="1">
      <c r="G73" s="1"/>
    </row>
    <row r="74" ht="14.25" customHeight="1">
      <c r="G74" s="1"/>
    </row>
    <row r="75" ht="14.25" customHeight="1">
      <c r="G75" s="1"/>
    </row>
    <row r="76" ht="14.25" customHeight="1">
      <c r="G76" s="1"/>
    </row>
    <row r="77" ht="14.25" customHeight="1">
      <c r="G77" s="1"/>
    </row>
    <row r="78" ht="14.25" customHeight="1">
      <c r="G78" s="1"/>
    </row>
    <row r="79" ht="14.25" customHeight="1">
      <c r="G79" s="1"/>
    </row>
    <row r="80" ht="14.25" customHeight="1">
      <c r="G80" s="1"/>
    </row>
    <row r="81" ht="14.25" customHeight="1">
      <c r="G81" s="1"/>
    </row>
    <row r="82" ht="14.25" customHeight="1">
      <c r="G82" s="1"/>
    </row>
    <row r="83" ht="14.25" customHeight="1">
      <c r="G83" s="1"/>
    </row>
    <row r="84" ht="14.25" customHeight="1">
      <c r="G84" s="1"/>
    </row>
    <row r="85" ht="14.25" customHeight="1">
      <c r="G85" s="1"/>
    </row>
    <row r="86" ht="14.25" customHeight="1">
      <c r="G86" s="1"/>
    </row>
    <row r="87" ht="14.25" customHeight="1">
      <c r="G87" s="1"/>
    </row>
    <row r="88" ht="14.25" customHeight="1">
      <c r="G88" s="1"/>
    </row>
    <row r="89" ht="14.25" customHeight="1">
      <c r="G89" s="1"/>
    </row>
    <row r="90" ht="14.25" customHeight="1">
      <c r="G90" s="1"/>
    </row>
    <row r="91" ht="14.25" customHeight="1">
      <c r="G91" s="1"/>
    </row>
    <row r="92" ht="14.25" customHeight="1">
      <c r="G92" s="1"/>
    </row>
    <row r="93" ht="14.25" customHeight="1">
      <c r="G93" s="1"/>
    </row>
    <row r="94" ht="14.25" customHeight="1">
      <c r="G94" s="1"/>
    </row>
    <row r="95" ht="14.25" customHeight="1">
      <c r="G95" s="1"/>
    </row>
    <row r="96" ht="14.25" customHeight="1">
      <c r="G96" s="1"/>
    </row>
    <row r="97" ht="14.25" customHeight="1">
      <c r="G97" s="1"/>
    </row>
    <row r="98" ht="14.25" customHeight="1">
      <c r="G98" s="1"/>
    </row>
    <row r="99" ht="14.25" customHeight="1">
      <c r="G99" s="1"/>
    </row>
    <row r="100" ht="14.25" customHeight="1">
      <c r="G100" s="1"/>
    </row>
    <row r="101" ht="14.25" customHeight="1">
      <c r="G101" s="1"/>
    </row>
    <row r="102" ht="14.25" customHeight="1">
      <c r="G102" s="1"/>
    </row>
    <row r="103" ht="14.25" customHeight="1">
      <c r="G103" s="1"/>
    </row>
    <row r="104" ht="14.25" customHeight="1">
      <c r="G104" s="1"/>
    </row>
    <row r="105" ht="14.25" customHeight="1">
      <c r="G105" s="1"/>
    </row>
    <row r="106" ht="14.25" customHeight="1">
      <c r="G106" s="1"/>
    </row>
    <row r="107" ht="14.25" customHeight="1">
      <c r="G107" s="1"/>
    </row>
    <row r="108" ht="14.25" customHeight="1">
      <c r="G108" s="1"/>
    </row>
    <row r="109" ht="14.25" customHeight="1">
      <c r="G109" s="1"/>
    </row>
    <row r="110" ht="14.25" customHeight="1">
      <c r="G110" s="1"/>
    </row>
    <row r="111" ht="14.25" customHeight="1">
      <c r="G111" s="1"/>
    </row>
    <row r="112" ht="14.25" customHeight="1">
      <c r="G112" s="1"/>
    </row>
    <row r="113" ht="14.25" customHeight="1">
      <c r="G113" s="1"/>
    </row>
    <row r="114" ht="14.25" customHeight="1">
      <c r="G114" s="1"/>
    </row>
    <row r="115" ht="14.25" customHeight="1">
      <c r="G115" s="1"/>
    </row>
    <row r="116" ht="14.25" customHeight="1">
      <c r="G116" s="1"/>
    </row>
    <row r="117" ht="14.25" customHeight="1">
      <c r="G117" s="1"/>
    </row>
    <row r="118" ht="14.25" customHeight="1">
      <c r="G118" s="1"/>
    </row>
    <row r="119" ht="14.25" customHeight="1">
      <c r="G119" s="1"/>
    </row>
    <row r="120" ht="14.25" customHeight="1">
      <c r="G120" s="1"/>
    </row>
    <row r="121" ht="14.25" customHeight="1">
      <c r="G121" s="1"/>
    </row>
    <row r="122" ht="14.25" customHeight="1">
      <c r="G122" s="1"/>
    </row>
    <row r="123" ht="14.25" customHeight="1">
      <c r="G123" s="1"/>
    </row>
    <row r="124" ht="14.25" customHeight="1">
      <c r="G124" s="1"/>
    </row>
    <row r="125" ht="14.25" customHeight="1">
      <c r="G125" s="1"/>
    </row>
    <row r="126" ht="14.25" customHeight="1">
      <c r="G126" s="1"/>
    </row>
    <row r="127" ht="14.25" customHeight="1">
      <c r="G127" s="1"/>
    </row>
    <row r="128" ht="14.25" customHeight="1">
      <c r="G128" s="1"/>
    </row>
    <row r="129" ht="14.25" customHeight="1">
      <c r="G129" s="1"/>
    </row>
    <row r="130" ht="14.25" customHeight="1">
      <c r="G130" s="1"/>
    </row>
    <row r="131" ht="14.25" customHeight="1">
      <c r="G131" s="1"/>
    </row>
    <row r="132" ht="14.25" customHeight="1">
      <c r="G132" s="1"/>
    </row>
    <row r="133" ht="14.25" customHeight="1">
      <c r="G133" s="1"/>
    </row>
    <row r="134" ht="14.25" customHeight="1">
      <c r="G134" s="1"/>
    </row>
    <row r="135" ht="14.25" customHeight="1">
      <c r="G135" s="1"/>
    </row>
    <row r="136" ht="14.25" customHeight="1">
      <c r="G136" s="1"/>
    </row>
    <row r="137" ht="14.25" customHeight="1">
      <c r="G137" s="1"/>
    </row>
    <row r="138" ht="14.25" customHeight="1">
      <c r="G138" s="1"/>
    </row>
    <row r="139" ht="14.25" customHeight="1">
      <c r="G139" s="1"/>
    </row>
    <row r="140" ht="14.25" customHeight="1">
      <c r="G140" s="1"/>
    </row>
    <row r="141" ht="14.25" customHeight="1">
      <c r="G141" s="1"/>
    </row>
    <row r="142" ht="14.25" customHeight="1">
      <c r="G142" s="1"/>
    </row>
    <row r="143" ht="14.25" customHeight="1">
      <c r="G143" s="1"/>
    </row>
    <row r="144" ht="14.25" customHeight="1">
      <c r="G144" s="1"/>
    </row>
    <row r="145" ht="14.25" customHeight="1">
      <c r="G145" s="1"/>
    </row>
    <row r="146" ht="14.25" customHeight="1">
      <c r="G146" s="1"/>
    </row>
    <row r="147" ht="14.25" customHeight="1">
      <c r="G147" s="1"/>
    </row>
    <row r="148" ht="14.25" customHeight="1">
      <c r="G148" s="1"/>
    </row>
    <row r="149" ht="14.25" customHeight="1">
      <c r="G149" s="1"/>
    </row>
    <row r="150" ht="14.25" customHeight="1">
      <c r="G150" s="1"/>
    </row>
    <row r="151" ht="14.25" customHeight="1">
      <c r="G151" s="1"/>
    </row>
    <row r="152" ht="14.25" customHeight="1">
      <c r="G152" s="1"/>
    </row>
    <row r="153" ht="14.25" customHeight="1">
      <c r="G153" s="1"/>
    </row>
    <row r="154" ht="14.25" customHeight="1">
      <c r="G154" s="1"/>
    </row>
    <row r="155" ht="14.25" customHeight="1">
      <c r="G155" s="1"/>
    </row>
    <row r="156" ht="14.25" customHeight="1">
      <c r="G156" s="1"/>
    </row>
    <row r="157" ht="14.25" customHeight="1">
      <c r="G157" s="1"/>
    </row>
    <row r="158" ht="14.25" customHeight="1">
      <c r="G158" s="1"/>
    </row>
    <row r="159" ht="14.25" customHeight="1">
      <c r="G159" s="1"/>
    </row>
    <row r="160" ht="14.25" customHeight="1">
      <c r="G160" s="1"/>
    </row>
    <row r="161" ht="14.25" customHeight="1">
      <c r="G161" s="1"/>
    </row>
    <row r="162" ht="14.25" customHeight="1">
      <c r="G162" s="1"/>
    </row>
    <row r="163" ht="14.25" customHeight="1">
      <c r="G163" s="1"/>
    </row>
    <row r="164" ht="14.25" customHeight="1">
      <c r="G164" s="1"/>
    </row>
    <row r="165" ht="14.25" customHeight="1">
      <c r="G165" s="1"/>
    </row>
    <row r="166" ht="14.25" customHeight="1">
      <c r="G166" s="1"/>
    </row>
    <row r="167" ht="14.25" customHeight="1">
      <c r="G167" s="1"/>
    </row>
    <row r="168" ht="14.25" customHeight="1">
      <c r="G168" s="1"/>
    </row>
    <row r="169" ht="14.25" customHeight="1">
      <c r="G169" s="1"/>
    </row>
    <row r="170" ht="14.25" customHeight="1">
      <c r="G170" s="1"/>
    </row>
    <row r="171" ht="14.25" customHeight="1">
      <c r="G171" s="1"/>
    </row>
    <row r="172" ht="14.25" customHeight="1">
      <c r="G172" s="1"/>
    </row>
    <row r="173" ht="14.25" customHeight="1">
      <c r="G173" s="1"/>
    </row>
    <row r="174" ht="14.25" customHeight="1">
      <c r="G174" s="1"/>
    </row>
    <row r="175" ht="14.25" customHeight="1">
      <c r="G175" s="1"/>
    </row>
    <row r="176" ht="14.25" customHeight="1">
      <c r="G176" s="1"/>
    </row>
    <row r="177" ht="14.25" customHeight="1">
      <c r="G177" s="1"/>
    </row>
    <row r="178" ht="14.25" customHeight="1">
      <c r="G178" s="1"/>
    </row>
    <row r="179" ht="14.25" customHeight="1">
      <c r="G179" s="1"/>
    </row>
    <row r="180" ht="14.25" customHeight="1">
      <c r="G180" s="1"/>
    </row>
    <row r="181" ht="14.25" customHeight="1">
      <c r="G181" s="1"/>
    </row>
    <row r="182" ht="14.25" customHeight="1">
      <c r="G182" s="1"/>
    </row>
    <row r="183" ht="14.25" customHeight="1">
      <c r="G183" s="1"/>
    </row>
    <row r="184" ht="14.25" customHeight="1">
      <c r="G184" s="1"/>
    </row>
    <row r="185" ht="14.25" customHeight="1">
      <c r="G185" s="1"/>
    </row>
    <row r="186" ht="14.25" customHeight="1">
      <c r="G186" s="1"/>
    </row>
    <row r="187" ht="14.25" customHeight="1">
      <c r="G187" s="1"/>
    </row>
    <row r="188" ht="14.25" customHeight="1">
      <c r="G188" s="1"/>
    </row>
    <row r="189" ht="14.25" customHeight="1">
      <c r="G189" s="1"/>
    </row>
    <row r="190" ht="14.25" customHeight="1">
      <c r="G190" s="1"/>
    </row>
    <row r="191" ht="14.25" customHeight="1">
      <c r="G191" s="1"/>
    </row>
    <row r="192" ht="14.25" customHeight="1">
      <c r="G192" s="1"/>
    </row>
    <row r="193" ht="14.25" customHeight="1">
      <c r="G193" s="1"/>
    </row>
    <row r="194" ht="14.25" customHeight="1">
      <c r="G194" s="1"/>
    </row>
    <row r="195" ht="14.25" customHeight="1">
      <c r="G195" s="1"/>
    </row>
    <row r="196" ht="14.25" customHeight="1">
      <c r="G196" s="1"/>
    </row>
    <row r="197" ht="14.25" customHeight="1">
      <c r="G197" s="1"/>
    </row>
    <row r="198" ht="14.25" customHeight="1">
      <c r="G198" s="1"/>
    </row>
    <row r="199" ht="14.25" customHeight="1">
      <c r="G199" s="1"/>
    </row>
    <row r="200" ht="14.25" customHeight="1">
      <c r="G200" s="1"/>
    </row>
    <row r="201" ht="14.25" customHeight="1">
      <c r="G201" s="1"/>
    </row>
    <row r="202" ht="14.25" customHeight="1">
      <c r="G202" s="1"/>
    </row>
    <row r="203" ht="14.25" customHeight="1">
      <c r="G203" s="1"/>
    </row>
    <row r="204" ht="14.25" customHeight="1">
      <c r="G204" s="1"/>
    </row>
    <row r="205" ht="14.25" customHeight="1">
      <c r="G205" s="1"/>
    </row>
    <row r="206" ht="14.25" customHeight="1">
      <c r="G206" s="1"/>
    </row>
    <row r="207" ht="14.25" customHeight="1">
      <c r="G207" s="1"/>
    </row>
    <row r="208" ht="14.25" customHeight="1">
      <c r="G208" s="1"/>
    </row>
    <row r="209" ht="14.25" customHeight="1">
      <c r="G209" s="1"/>
    </row>
    <row r="210" ht="14.25" customHeight="1">
      <c r="G210" s="1"/>
    </row>
    <row r="211" ht="14.25" customHeight="1">
      <c r="G211" s="1"/>
    </row>
    <row r="212" ht="14.25" customHeight="1">
      <c r="G212" s="1"/>
    </row>
    <row r="213" ht="14.25" customHeight="1">
      <c r="G213" s="1"/>
    </row>
    <row r="214" ht="14.25" customHeight="1">
      <c r="G214" s="1"/>
    </row>
    <row r="215" ht="14.25" customHeight="1">
      <c r="G215" s="1"/>
    </row>
    <row r="216" ht="14.25" customHeight="1">
      <c r="G216" s="1"/>
    </row>
    <row r="217" ht="14.25" customHeight="1">
      <c r="G217" s="1"/>
    </row>
    <row r="218" ht="14.25" customHeight="1">
      <c r="G218" s="1"/>
    </row>
    <row r="219" ht="14.25" customHeight="1">
      <c r="G219" s="1"/>
    </row>
    <row r="220" ht="14.25" customHeight="1">
      <c r="G220" s="1"/>
    </row>
    <row r="221" ht="14.25" customHeight="1">
      <c r="G221" s="1"/>
    </row>
    <row r="222" ht="14.25" customHeight="1">
      <c r="G222" s="1"/>
    </row>
    <row r="223" ht="14.25" customHeight="1">
      <c r="G223" s="1"/>
    </row>
    <row r="224" ht="14.25" customHeight="1">
      <c r="G224" s="1"/>
    </row>
    <row r="225" ht="14.25" customHeight="1">
      <c r="G225" s="1"/>
    </row>
    <row r="226" ht="14.25" customHeight="1">
      <c r="G226" s="1"/>
    </row>
    <row r="227" ht="14.25" customHeight="1">
      <c r="G227" s="1"/>
    </row>
    <row r="228" ht="14.25" customHeight="1">
      <c r="G228" s="1"/>
    </row>
    <row r="229" ht="14.25" customHeight="1">
      <c r="G229" s="1"/>
    </row>
    <row r="230" ht="14.25" customHeight="1">
      <c r="G230" s="1"/>
    </row>
    <row r="231" ht="14.25" customHeight="1">
      <c r="G231" s="1"/>
    </row>
    <row r="232" ht="14.25" customHeight="1">
      <c r="G232" s="1"/>
    </row>
    <row r="233" ht="14.25" customHeight="1">
      <c r="G233" s="1"/>
    </row>
    <row r="234" ht="14.25" customHeight="1">
      <c r="G234" s="1"/>
    </row>
    <row r="235" ht="14.25" customHeight="1">
      <c r="G235" s="1"/>
    </row>
    <row r="236" ht="14.25" customHeight="1">
      <c r="G236" s="1"/>
    </row>
    <row r="237" ht="14.25" customHeight="1">
      <c r="G237" s="1"/>
    </row>
    <row r="238" ht="14.25" customHeight="1">
      <c r="G238" s="1"/>
    </row>
    <row r="239" ht="14.25" customHeight="1">
      <c r="G239" s="1"/>
    </row>
    <row r="240" ht="14.25" customHeight="1">
      <c r="G240" s="1"/>
    </row>
    <row r="241" ht="14.25" customHeight="1">
      <c r="G241" s="1"/>
    </row>
    <row r="242" ht="14.25" customHeight="1">
      <c r="G242" s="1"/>
    </row>
    <row r="243" ht="14.25" customHeight="1">
      <c r="G243" s="1"/>
    </row>
    <row r="244" ht="14.25" customHeight="1">
      <c r="G244" s="1"/>
    </row>
    <row r="245" ht="14.25" customHeight="1">
      <c r="G245" s="1"/>
    </row>
    <row r="246" ht="14.25" customHeight="1">
      <c r="G246" s="1"/>
    </row>
    <row r="247" ht="14.25" customHeight="1">
      <c r="G247" s="1"/>
    </row>
    <row r="248" ht="14.25" customHeight="1">
      <c r="G248" s="1"/>
    </row>
    <row r="249" ht="14.25" customHeight="1">
      <c r="G249" s="1"/>
    </row>
    <row r="250" ht="14.25" customHeight="1">
      <c r="G250" s="1"/>
    </row>
    <row r="251" ht="14.25" customHeight="1">
      <c r="G251" s="1"/>
    </row>
    <row r="252" ht="14.25" customHeight="1">
      <c r="G252" s="1"/>
    </row>
    <row r="253" ht="14.25" customHeight="1">
      <c r="G253" s="1"/>
    </row>
    <row r="254" ht="14.25" customHeight="1">
      <c r="G254" s="1"/>
    </row>
    <row r="255" ht="14.25" customHeight="1">
      <c r="G255" s="1"/>
    </row>
    <row r="256" ht="14.25" customHeight="1">
      <c r="G256" s="1"/>
    </row>
    <row r="257" ht="14.25" customHeight="1">
      <c r="G257" s="1"/>
    </row>
    <row r="258" ht="14.25" customHeight="1">
      <c r="G258" s="1"/>
    </row>
    <row r="259" ht="14.25" customHeight="1">
      <c r="G259" s="1"/>
    </row>
    <row r="260" ht="14.25" customHeight="1">
      <c r="G260" s="1"/>
    </row>
    <row r="261" ht="14.25" customHeight="1">
      <c r="G261" s="1"/>
    </row>
    <row r="262" ht="14.25" customHeight="1">
      <c r="G262" s="1"/>
    </row>
    <row r="263" ht="14.25" customHeight="1">
      <c r="G263" s="1"/>
    </row>
    <row r="264" ht="14.25" customHeight="1">
      <c r="G264" s="1"/>
    </row>
    <row r="265" ht="14.25" customHeight="1">
      <c r="G265" s="1"/>
    </row>
    <row r="266" ht="14.25" customHeight="1">
      <c r="G266" s="1"/>
    </row>
    <row r="267" ht="14.25" customHeight="1">
      <c r="G267" s="1"/>
    </row>
    <row r="268" ht="14.25" customHeight="1">
      <c r="G268" s="1"/>
    </row>
    <row r="269" ht="14.25" customHeight="1">
      <c r="G269" s="1"/>
    </row>
    <row r="270" ht="14.25" customHeight="1">
      <c r="G270" s="1"/>
    </row>
    <row r="271" ht="14.25" customHeight="1">
      <c r="G271" s="1"/>
    </row>
    <row r="272" ht="14.25" customHeight="1">
      <c r="G272" s="1"/>
    </row>
    <row r="273" ht="14.25" customHeight="1">
      <c r="G273" s="1"/>
    </row>
    <row r="274" ht="14.25" customHeight="1">
      <c r="G274" s="1"/>
    </row>
    <row r="275" ht="14.25" customHeight="1">
      <c r="G275" s="1"/>
    </row>
    <row r="276" ht="14.25" customHeight="1">
      <c r="G276" s="1"/>
    </row>
    <row r="277" ht="14.25" customHeight="1">
      <c r="G277" s="1"/>
    </row>
    <row r="278" ht="14.25" customHeight="1">
      <c r="G278" s="1"/>
    </row>
    <row r="279" ht="14.25" customHeight="1">
      <c r="G279" s="1"/>
    </row>
    <row r="280" ht="14.25" customHeight="1">
      <c r="G280" s="1"/>
    </row>
    <row r="281" ht="14.25" customHeight="1">
      <c r="G281" s="1"/>
    </row>
    <row r="282" ht="14.25" customHeight="1">
      <c r="G282" s="1"/>
    </row>
    <row r="283" ht="14.25" customHeight="1">
      <c r="G283" s="1"/>
    </row>
    <row r="284" ht="14.25" customHeight="1">
      <c r="G284" s="1"/>
    </row>
    <row r="285" ht="14.25" customHeight="1">
      <c r="G285" s="1"/>
    </row>
    <row r="286" ht="14.25" customHeight="1">
      <c r="G286" s="1"/>
    </row>
    <row r="287" ht="14.25" customHeight="1">
      <c r="G287" s="1"/>
    </row>
    <row r="288" ht="14.25" customHeight="1">
      <c r="G288" s="1"/>
    </row>
    <row r="289" ht="14.25" customHeight="1">
      <c r="G289" s="1"/>
    </row>
    <row r="290" ht="14.25" customHeight="1">
      <c r="G290" s="1"/>
    </row>
    <row r="291" ht="14.25" customHeight="1">
      <c r="G291" s="1"/>
    </row>
    <row r="292" ht="14.25" customHeight="1">
      <c r="G292" s="1"/>
    </row>
    <row r="293" ht="14.25" customHeight="1">
      <c r="G293" s="1"/>
    </row>
    <row r="294" ht="14.25" customHeight="1">
      <c r="G294" s="1"/>
    </row>
    <row r="295" ht="14.25" customHeight="1">
      <c r="G295" s="1"/>
    </row>
    <row r="296" ht="14.25" customHeight="1">
      <c r="G296" s="1"/>
    </row>
    <row r="297" ht="14.25" customHeight="1">
      <c r="G297" s="1"/>
    </row>
    <row r="298" ht="14.25" customHeight="1">
      <c r="G298" s="1"/>
    </row>
    <row r="299" ht="14.25" customHeight="1">
      <c r="G299" s="1"/>
    </row>
    <row r="300" ht="14.25" customHeight="1">
      <c r="G300" s="1"/>
    </row>
    <row r="301" ht="14.25" customHeight="1">
      <c r="G301" s="1"/>
    </row>
    <row r="302" ht="14.25" customHeight="1">
      <c r="G302" s="1"/>
    </row>
    <row r="303" ht="14.25" customHeight="1">
      <c r="G303" s="1"/>
    </row>
    <row r="304" ht="14.25" customHeight="1">
      <c r="G304" s="1"/>
    </row>
    <row r="305" ht="14.25" customHeight="1">
      <c r="G305" s="1"/>
    </row>
    <row r="306" ht="14.25" customHeight="1">
      <c r="G306" s="1"/>
    </row>
    <row r="307" ht="14.25" customHeight="1">
      <c r="G307" s="1"/>
    </row>
    <row r="308" ht="14.25" customHeight="1">
      <c r="G308" s="1"/>
    </row>
    <row r="309" ht="14.25" customHeight="1">
      <c r="G309" s="1"/>
    </row>
    <row r="310" ht="14.25" customHeight="1">
      <c r="G310" s="1"/>
    </row>
    <row r="311" ht="14.25" customHeight="1">
      <c r="G311" s="1"/>
    </row>
    <row r="312" ht="14.25" customHeight="1">
      <c r="G312" s="1"/>
    </row>
    <row r="313" ht="14.25" customHeight="1">
      <c r="G313" s="1"/>
    </row>
    <row r="314" ht="14.25" customHeight="1">
      <c r="G314" s="1"/>
    </row>
    <row r="315" ht="14.25" customHeight="1">
      <c r="G315" s="1"/>
    </row>
    <row r="316" ht="14.25" customHeight="1">
      <c r="G316" s="1"/>
    </row>
    <row r="317" ht="14.25" customHeight="1">
      <c r="G317" s="1"/>
    </row>
    <row r="318" ht="14.25" customHeight="1">
      <c r="G318" s="1"/>
    </row>
    <row r="319" ht="14.25" customHeight="1">
      <c r="G319" s="1"/>
    </row>
    <row r="320" ht="14.25" customHeight="1">
      <c r="G320" s="1"/>
    </row>
    <row r="321" ht="14.25" customHeight="1">
      <c r="G321" s="1"/>
    </row>
    <row r="322" ht="14.25" customHeight="1">
      <c r="G322" s="1"/>
    </row>
    <row r="323" ht="14.25" customHeight="1">
      <c r="G323" s="1"/>
    </row>
    <row r="324" ht="14.25" customHeight="1">
      <c r="G324" s="1"/>
    </row>
    <row r="325" ht="14.25" customHeight="1">
      <c r="G325" s="1"/>
    </row>
    <row r="326" ht="14.25" customHeight="1">
      <c r="G326" s="1"/>
    </row>
    <row r="327" ht="14.25" customHeight="1">
      <c r="G327" s="1"/>
    </row>
    <row r="328" ht="14.25" customHeight="1">
      <c r="G328" s="1"/>
    </row>
    <row r="329" ht="14.25" customHeight="1">
      <c r="G329" s="1"/>
    </row>
    <row r="330" ht="14.25" customHeight="1">
      <c r="G330" s="1"/>
    </row>
    <row r="331" ht="14.25" customHeight="1">
      <c r="G331" s="1"/>
    </row>
    <row r="332" ht="14.25" customHeight="1">
      <c r="G332" s="1"/>
    </row>
    <row r="333" ht="14.25" customHeight="1">
      <c r="G333" s="1"/>
    </row>
    <row r="334" ht="14.25" customHeight="1">
      <c r="G334" s="1"/>
    </row>
    <row r="335" ht="14.25" customHeight="1">
      <c r="G335" s="1"/>
    </row>
    <row r="336" ht="14.25" customHeight="1">
      <c r="G336" s="1"/>
    </row>
    <row r="337" ht="14.25" customHeight="1">
      <c r="G337" s="1"/>
    </row>
    <row r="338" ht="14.25" customHeight="1">
      <c r="G338" s="1"/>
    </row>
    <row r="339" ht="14.25" customHeight="1">
      <c r="G339" s="1"/>
    </row>
    <row r="340" ht="14.25" customHeight="1">
      <c r="G340" s="1"/>
    </row>
    <row r="341" ht="14.25" customHeight="1">
      <c r="G341" s="1"/>
    </row>
    <row r="342" ht="14.25" customHeight="1">
      <c r="G342" s="1"/>
    </row>
    <row r="343" ht="14.25" customHeight="1">
      <c r="G343" s="1"/>
    </row>
    <row r="344" ht="14.25" customHeight="1">
      <c r="G344" s="1"/>
    </row>
    <row r="345" ht="14.25" customHeight="1">
      <c r="G345" s="1"/>
    </row>
    <row r="346" ht="14.25" customHeight="1">
      <c r="G346" s="1"/>
    </row>
    <row r="347" ht="14.25" customHeight="1">
      <c r="G347" s="1"/>
    </row>
    <row r="348" ht="14.25" customHeight="1">
      <c r="G348" s="1"/>
    </row>
    <row r="349" ht="14.25" customHeight="1">
      <c r="G349" s="1"/>
    </row>
    <row r="350" ht="14.25" customHeight="1">
      <c r="G350" s="1"/>
    </row>
    <row r="351" ht="14.25" customHeight="1">
      <c r="G351" s="1"/>
    </row>
    <row r="352" ht="14.25" customHeight="1">
      <c r="G352" s="1"/>
    </row>
    <row r="353" ht="14.25" customHeight="1">
      <c r="G353" s="1"/>
    </row>
    <row r="354" ht="14.25" customHeight="1">
      <c r="G354" s="1"/>
    </row>
    <row r="355" ht="14.25" customHeight="1">
      <c r="G355" s="1"/>
    </row>
    <row r="356" ht="14.25" customHeight="1">
      <c r="G356" s="1"/>
    </row>
    <row r="357" ht="14.25" customHeight="1">
      <c r="G357" s="1"/>
    </row>
    <row r="358" ht="14.25" customHeight="1">
      <c r="G358" s="1"/>
    </row>
    <row r="359" ht="14.25" customHeight="1">
      <c r="G359" s="1"/>
    </row>
    <row r="360" ht="14.25" customHeight="1">
      <c r="G360" s="1"/>
    </row>
    <row r="361" ht="14.25" customHeight="1">
      <c r="G361" s="1"/>
    </row>
    <row r="362" ht="14.25" customHeight="1">
      <c r="G362" s="1"/>
    </row>
    <row r="363" ht="14.25" customHeight="1">
      <c r="G363" s="1"/>
    </row>
    <row r="364" ht="14.25" customHeight="1">
      <c r="G364" s="1"/>
    </row>
    <row r="365" ht="14.25" customHeight="1">
      <c r="G365" s="1"/>
    </row>
    <row r="366" ht="14.25" customHeight="1">
      <c r="G366" s="1"/>
    </row>
    <row r="367" ht="14.25" customHeight="1">
      <c r="G367" s="1"/>
    </row>
    <row r="368" ht="14.25" customHeight="1">
      <c r="G368" s="1"/>
    </row>
    <row r="369" ht="14.25" customHeight="1">
      <c r="G369" s="1"/>
    </row>
    <row r="370" ht="14.25" customHeight="1">
      <c r="G370" s="1"/>
    </row>
    <row r="371" ht="14.25" customHeight="1">
      <c r="G371" s="1"/>
    </row>
    <row r="372" ht="14.25" customHeight="1">
      <c r="G372" s="1"/>
    </row>
    <row r="373" ht="14.25" customHeight="1">
      <c r="G373" s="1"/>
    </row>
    <row r="374" ht="14.25" customHeight="1">
      <c r="G374" s="1"/>
    </row>
    <row r="375" ht="14.25" customHeight="1">
      <c r="G375" s="1"/>
    </row>
    <row r="376" ht="14.25" customHeight="1">
      <c r="G376" s="1"/>
    </row>
    <row r="377" ht="14.25" customHeight="1">
      <c r="G377" s="1"/>
    </row>
    <row r="378" ht="14.25" customHeight="1">
      <c r="G378" s="1"/>
    </row>
    <row r="379" ht="14.25" customHeight="1">
      <c r="G379" s="1"/>
    </row>
    <row r="380" ht="14.25" customHeight="1">
      <c r="G380" s="1"/>
    </row>
    <row r="381" ht="14.25" customHeight="1">
      <c r="G381" s="1"/>
    </row>
    <row r="382" ht="14.25" customHeight="1">
      <c r="G382" s="1"/>
    </row>
    <row r="383" ht="14.25" customHeight="1">
      <c r="G383" s="1"/>
    </row>
    <row r="384" ht="14.25" customHeight="1">
      <c r="G384" s="1"/>
    </row>
    <row r="385" ht="14.25" customHeight="1">
      <c r="G385" s="1"/>
    </row>
    <row r="386" ht="14.25" customHeight="1">
      <c r="G386" s="1"/>
    </row>
    <row r="387" ht="14.25" customHeight="1">
      <c r="G387" s="1"/>
    </row>
    <row r="388" ht="14.25" customHeight="1">
      <c r="G388" s="1"/>
    </row>
    <row r="389" ht="14.25" customHeight="1">
      <c r="G389" s="1"/>
    </row>
    <row r="390" ht="14.25" customHeight="1">
      <c r="G390" s="1"/>
    </row>
    <row r="391" ht="14.25" customHeight="1">
      <c r="G391" s="1"/>
    </row>
    <row r="392" ht="14.25" customHeight="1">
      <c r="G392" s="1"/>
    </row>
    <row r="393" ht="14.25" customHeight="1">
      <c r="G393" s="1"/>
    </row>
    <row r="394" ht="14.25" customHeight="1">
      <c r="G394" s="1"/>
    </row>
    <row r="395" ht="14.25" customHeight="1">
      <c r="G395" s="1"/>
    </row>
    <row r="396" ht="14.25" customHeight="1">
      <c r="G396" s="1"/>
    </row>
    <row r="397" ht="14.25" customHeight="1">
      <c r="G397" s="1"/>
    </row>
    <row r="398" ht="14.25" customHeight="1">
      <c r="G398" s="1"/>
    </row>
    <row r="399" ht="14.25" customHeight="1">
      <c r="G399" s="1"/>
    </row>
    <row r="400" ht="14.25" customHeight="1">
      <c r="G400" s="1"/>
    </row>
    <row r="401" ht="14.25" customHeight="1">
      <c r="G401" s="1"/>
    </row>
    <row r="402" ht="14.25" customHeight="1">
      <c r="G402" s="1"/>
    </row>
    <row r="403" ht="14.25" customHeight="1">
      <c r="G403" s="1"/>
    </row>
    <row r="404" ht="14.25" customHeight="1">
      <c r="G404" s="1"/>
    </row>
    <row r="405" ht="14.25" customHeight="1">
      <c r="G405" s="1"/>
    </row>
    <row r="406" ht="14.25" customHeight="1">
      <c r="G406" s="1"/>
    </row>
    <row r="407" ht="14.25" customHeight="1">
      <c r="G407" s="1"/>
    </row>
    <row r="408" ht="14.25" customHeight="1">
      <c r="G408" s="1"/>
    </row>
    <row r="409" ht="14.25" customHeight="1">
      <c r="G409" s="1"/>
    </row>
    <row r="410" ht="14.25" customHeight="1">
      <c r="G410" s="1"/>
    </row>
    <row r="411" ht="14.25" customHeight="1">
      <c r="G411" s="1"/>
    </row>
    <row r="412" ht="14.25" customHeight="1">
      <c r="G412" s="1"/>
    </row>
    <row r="413" ht="14.25" customHeight="1">
      <c r="G413" s="1"/>
    </row>
    <row r="414" ht="14.25" customHeight="1">
      <c r="G414" s="1"/>
    </row>
    <row r="415" ht="14.25" customHeight="1">
      <c r="G415" s="1"/>
    </row>
    <row r="416" ht="14.25" customHeight="1">
      <c r="G416" s="1"/>
    </row>
    <row r="417" ht="14.25" customHeight="1">
      <c r="G417" s="1"/>
    </row>
    <row r="418" ht="14.25" customHeight="1">
      <c r="G418" s="1"/>
    </row>
    <row r="419" ht="14.25" customHeight="1">
      <c r="G419" s="1"/>
    </row>
    <row r="420" ht="14.25" customHeight="1">
      <c r="G420" s="1"/>
    </row>
    <row r="421" ht="14.25" customHeight="1">
      <c r="G421" s="1"/>
    </row>
    <row r="422" ht="14.25" customHeight="1">
      <c r="G422" s="1"/>
    </row>
    <row r="423" ht="14.25" customHeight="1">
      <c r="G423" s="1"/>
    </row>
    <row r="424" ht="14.25" customHeight="1">
      <c r="G424" s="1"/>
    </row>
    <row r="425" ht="14.25" customHeight="1">
      <c r="G425" s="1"/>
    </row>
    <row r="426" ht="14.25" customHeight="1">
      <c r="G426" s="1"/>
    </row>
    <row r="427" ht="14.25" customHeight="1">
      <c r="G427" s="1"/>
    </row>
    <row r="428" ht="14.25" customHeight="1">
      <c r="G428" s="1"/>
    </row>
    <row r="429" ht="14.25" customHeight="1">
      <c r="G429" s="1"/>
    </row>
    <row r="430" ht="14.25" customHeight="1">
      <c r="G430" s="1"/>
    </row>
    <row r="431" ht="14.25" customHeight="1">
      <c r="G431" s="1"/>
    </row>
    <row r="432" ht="14.25" customHeight="1">
      <c r="G432" s="1"/>
    </row>
    <row r="433" ht="14.25" customHeight="1">
      <c r="G433" s="1"/>
    </row>
    <row r="434" ht="14.25" customHeight="1">
      <c r="G434" s="1"/>
    </row>
    <row r="435" ht="14.25" customHeight="1">
      <c r="G435" s="1"/>
    </row>
    <row r="436" ht="14.25" customHeight="1">
      <c r="G436" s="1"/>
    </row>
    <row r="437" ht="14.25" customHeight="1">
      <c r="G437" s="1"/>
    </row>
    <row r="438" ht="14.25" customHeight="1">
      <c r="G438" s="1"/>
    </row>
    <row r="439" ht="14.25" customHeight="1">
      <c r="G439" s="1"/>
    </row>
    <row r="440" ht="14.25" customHeight="1">
      <c r="G440" s="1"/>
    </row>
    <row r="441" ht="14.25" customHeight="1">
      <c r="G441" s="1"/>
    </row>
    <row r="442" ht="14.25" customHeight="1">
      <c r="G442" s="1"/>
    </row>
    <row r="443" ht="14.25" customHeight="1">
      <c r="G443" s="1"/>
    </row>
    <row r="444" ht="14.25" customHeight="1">
      <c r="G444" s="1"/>
    </row>
    <row r="445" ht="14.25" customHeight="1">
      <c r="G445" s="1"/>
    </row>
    <row r="446" ht="14.25" customHeight="1">
      <c r="G446" s="1"/>
    </row>
    <row r="447" ht="14.25" customHeight="1">
      <c r="G447" s="1"/>
    </row>
    <row r="448" ht="14.25" customHeight="1">
      <c r="G448" s="1"/>
    </row>
    <row r="449" ht="14.25" customHeight="1">
      <c r="G449" s="1"/>
    </row>
    <row r="450" ht="14.25" customHeight="1">
      <c r="G450" s="1"/>
    </row>
    <row r="451" ht="14.25" customHeight="1">
      <c r="G451" s="1"/>
    </row>
    <row r="452" ht="14.25" customHeight="1">
      <c r="G452" s="1"/>
    </row>
    <row r="453" ht="14.25" customHeight="1">
      <c r="G453" s="1"/>
    </row>
    <row r="454" ht="14.25" customHeight="1">
      <c r="G454" s="1"/>
    </row>
    <row r="455" ht="14.25" customHeight="1">
      <c r="G455" s="1"/>
    </row>
    <row r="456" ht="14.25" customHeight="1">
      <c r="G456" s="1"/>
    </row>
    <row r="457" ht="14.25" customHeight="1">
      <c r="G457" s="1"/>
    </row>
    <row r="458" ht="14.25" customHeight="1">
      <c r="G458" s="1"/>
    </row>
    <row r="459" ht="14.25" customHeight="1">
      <c r="G459" s="1"/>
    </row>
    <row r="460" ht="14.25" customHeight="1">
      <c r="G460" s="1"/>
    </row>
    <row r="461" ht="14.25" customHeight="1">
      <c r="G461" s="1"/>
    </row>
    <row r="462" ht="14.25" customHeight="1">
      <c r="G462" s="1"/>
    </row>
    <row r="463" ht="14.25" customHeight="1">
      <c r="G463" s="1"/>
    </row>
    <row r="464" ht="14.25" customHeight="1">
      <c r="G464" s="1"/>
    </row>
    <row r="465" ht="14.25" customHeight="1">
      <c r="G465" s="1"/>
    </row>
    <row r="466" ht="14.25" customHeight="1">
      <c r="G466" s="1"/>
    </row>
    <row r="467" ht="14.25" customHeight="1">
      <c r="G467" s="1"/>
    </row>
    <row r="468" ht="14.25" customHeight="1">
      <c r="G468" s="1"/>
    </row>
    <row r="469" ht="14.25" customHeight="1">
      <c r="G469" s="1"/>
    </row>
    <row r="470" ht="14.25" customHeight="1">
      <c r="G470" s="1"/>
    </row>
    <row r="471" ht="14.25" customHeight="1">
      <c r="G471" s="1"/>
    </row>
    <row r="472" ht="14.25" customHeight="1">
      <c r="G472" s="1"/>
    </row>
    <row r="473" ht="14.25" customHeight="1">
      <c r="G473" s="1"/>
    </row>
    <row r="474" ht="14.25" customHeight="1">
      <c r="G474" s="1"/>
    </row>
    <row r="475" ht="14.25" customHeight="1">
      <c r="G475" s="1"/>
    </row>
    <row r="476" ht="14.25" customHeight="1">
      <c r="G476" s="1"/>
    </row>
    <row r="477" ht="14.25" customHeight="1">
      <c r="G477" s="1"/>
    </row>
    <row r="478" ht="14.25" customHeight="1">
      <c r="G478" s="1"/>
    </row>
    <row r="479" ht="14.25" customHeight="1">
      <c r="G479" s="1"/>
    </row>
    <row r="480" ht="14.25" customHeight="1">
      <c r="G480" s="1"/>
    </row>
    <row r="481" ht="14.25" customHeight="1">
      <c r="G481" s="1"/>
    </row>
    <row r="482" ht="14.25" customHeight="1">
      <c r="G482" s="1"/>
    </row>
    <row r="483" ht="14.25" customHeight="1">
      <c r="G483" s="1"/>
    </row>
    <row r="484" ht="14.25" customHeight="1">
      <c r="G484" s="1"/>
    </row>
    <row r="485" ht="14.25" customHeight="1">
      <c r="G485" s="1"/>
    </row>
    <row r="486" ht="14.25" customHeight="1">
      <c r="G486" s="1"/>
    </row>
    <row r="487" ht="14.25" customHeight="1">
      <c r="G487" s="1"/>
    </row>
    <row r="488" ht="14.25" customHeight="1">
      <c r="G488" s="1"/>
    </row>
    <row r="489" ht="14.25" customHeight="1">
      <c r="G489" s="1"/>
    </row>
    <row r="490" ht="14.25" customHeight="1">
      <c r="G490" s="1"/>
    </row>
    <row r="491" ht="14.25" customHeight="1">
      <c r="G491" s="1"/>
    </row>
    <row r="492" ht="14.25" customHeight="1">
      <c r="G492" s="1"/>
    </row>
    <row r="493" ht="14.25" customHeight="1">
      <c r="G493" s="1"/>
    </row>
    <row r="494" ht="14.25" customHeight="1">
      <c r="G494" s="1"/>
    </row>
    <row r="495" ht="14.25" customHeight="1">
      <c r="G495" s="1"/>
    </row>
    <row r="496" ht="14.25" customHeight="1">
      <c r="G496" s="1"/>
    </row>
    <row r="497" ht="14.25" customHeight="1">
      <c r="G497" s="1"/>
    </row>
    <row r="498" ht="14.25" customHeight="1">
      <c r="G498" s="1"/>
    </row>
    <row r="499" ht="14.25" customHeight="1">
      <c r="G499" s="1"/>
    </row>
    <row r="500" ht="14.25" customHeight="1">
      <c r="G500" s="1"/>
    </row>
    <row r="501" ht="14.25" customHeight="1">
      <c r="G501" s="1"/>
    </row>
    <row r="502" ht="14.25" customHeight="1">
      <c r="G502" s="1"/>
    </row>
    <row r="503" ht="14.25" customHeight="1">
      <c r="G503" s="1"/>
    </row>
    <row r="504" ht="14.25" customHeight="1">
      <c r="G504" s="1"/>
    </row>
    <row r="505" ht="14.25" customHeight="1">
      <c r="G505" s="1"/>
    </row>
    <row r="506" ht="14.25" customHeight="1">
      <c r="G506" s="1"/>
    </row>
    <row r="507" ht="14.25" customHeight="1">
      <c r="G507" s="1"/>
    </row>
    <row r="508" ht="14.25" customHeight="1">
      <c r="G508" s="1"/>
    </row>
    <row r="509" ht="14.25" customHeight="1">
      <c r="G509" s="1"/>
    </row>
    <row r="510" ht="14.25" customHeight="1">
      <c r="G510" s="1"/>
    </row>
    <row r="511" ht="14.25" customHeight="1">
      <c r="G511" s="1"/>
    </row>
    <row r="512" ht="14.25" customHeight="1">
      <c r="G512" s="1"/>
    </row>
    <row r="513" ht="14.25" customHeight="1">
      <c r="G513" s="1"/>
    </row>
    <row r="514" ht="14.25" customHeight="1">
      <c r="G514" s="1"/>
    </row>
    <row r="515" ht="14.25" customHeight="1">
      <c r="G515" s="1"/>
    </row>
    <row r="516" ht="14.25" customHeight="1">
      <c r="G516" s="1"/>
    </row>
    <row r="517" ht="14.25" customHeight="1">
      <c r="G517" s="1"/>
    </row>
    <row r="518" ht="14.25" customHeight="1">
      <c r="G518" s="1"/>
    </row>
    <row r="519" ht="14.25" customHeight="1">
      <c r="G519" s="1"/>
    </row>
    <row r="520" ht="14.25" customHeight="1">
      <c r="G520" s="1"/>
    </row>
    <row r="521" ht="14.25" customHeight="1">
      <c r="G521" s="1"/>
    </row>
    <row r="522" ht="14.25" customHeight="1">
      <c r="G522" s="1"/>
    </row>
    <row r="523" ht="14.25" customHeight="1">
      <c r="G523" s="1"/>
    </row>
    <row r="524" ht="14.25" customHeight="1">
      <c r="G524" s="1"/>
    </row>
    <row r="525" ht="14.25" customHeight="1">
      <c r="G525" s="1"/>
    </row>
    <row r="526" ht="14.25" customHeight="1">
      <c r="G526" s="1"/>
    </row>
    <row r="527" ht="14.25" customHeight="1">
      <c r="G527" s="1"/>
    </row>
    <row r="528" ht="14.25" customHeight="1">
      <c r="G528" s="1"/>
    </row>
    <row r="529" ht="14.25" customHeight="1">
      <c r="G529" s="1"/>
    </row>
    <row r="530" ht="14.25" customHeight="1">
      <c r="G530" s="1"/>
    </row>
    <row r="531" ht="14.25" customHeight="1">
      <c r="G531" s="1"/>
    </row>
    <row r="532" ht="14.25" customHeight="1">
      <c r="G532" s="1"/>
    </row>
    <row r="533" ht="14.25" customHeight="1">
      <c r="G533" s="1"/>
    </row>
    <row r="534" ht="14.25" customHeight="1">
      <c r="G534" s="1"/>
    </row>
    <row r="535" ht="14.25" customHeight="1">
      <c r="G535" s="1"/>
    </row>
    <row r="536" ht="14.25" customHeight="1">
      <c r="G536" s="1"/>
    </row>
    <row r="537" ht="14.25" customHeight="1">
      <c r="G537" s="1"/>
    </row>
    <row r="538" ht="14.25" customHeight="1">
      <c r="G538" s="1"/>
    </row>
    <row r="539" ht="14.25" customHeight="1">
      <c r="G539" s="1"/>
    </row>
    <row r="540" ht="14.25" customHeight="1">
      <c r="G540" s="1"/>
    </row>
    <row r="541" ht="14.25" customHeight="1">
      <c r="G541" s="1"/>
    </row>
    <row r="542" ht="14.25" customHeight="1">
      <c r="G542" s="1"/>
    </row>
    <row r="543" ht="14.25" customHeight="1">
      <c r="G543" s="1"/>
    </row>
    <row r="544" ht="14.25" customHeight="1">
      <c r="G544" s="1"/>
    </row>
    <row r="545" ht="14.25" customHeight="1">
      <c r="G545" s="1"/>
    </row>
    <row r="546" ht="14.25" customHeight="1">
      <c r="G546" s="1"/>
    </row>
    <row r="547" ht="14.25" customHeight="1">
      <c r="G547" s="1"/>
    </row>
    <row r="548" ht="14.25" customHeight="1">
      <c r="G548" s="1"/>
    </row>
    <row r="549" ht="14.25" customHeight="1">
      <c r="G549" s="1"/>
    </row>
    <row r="550" ht="14.25" customHeight="1">
      <c r="G550" s="1"/>
    </row>
    <row r="551" ht="14.25" customHeight="1">
      <c r="G551" s="1"/>
    </row>
    <row r="552" ht="14.25" customHeight="1">
      <c r="G552" s="1"/>
    </row>
    <row r="553" ht="14.25" customHeight="1">
      <c r="G553" s="1"/>
    </row>
    <row r="554" ht="14.25" customHeight="1">
      <c r="G554" s="1"/>
    </row>
    <row r="555" ht="14.25" customHeight="1">
      <c r="G555" s="1"/>
    </row>
    <row r="556" ht="14.25" customHeight="1">
      <c r="G556" s="1"/>
    </row>
    <row r="557" ht="14.25" customHeight="1">
      <c r="G557" s="1"/>
    </row>
    <row r="558" ht="14.25" customHeight="1">
      <c r="G558" s="1"/>
    </row>
    <row r="559" ht="14.25" customHeight="1">
      <c r="G559" s="1"/>
    </row>
    <row r="560" ht="14.25" customHeight="1">
      <c r="G560" s="1"/>
    </row>
    <row r="561" ht="14.25" customHeight="1">
      <c r="G561" s="1"/>
    </row>
    <row r="562" ht="14.25" customHeight="1">
      <c r="G562" s="1"/>
    </row>
    <row r="563" ht="14.25" customHeight="1">
      <c r="G563" s="1"/>
    </row>
    <row r="564" ht="14.25" customHeight="1">
      <c r="G564" s="1"/>
    </row>
    <row r="565" ht="14.25" customHeight="1">
      <c r="G565" s="1"/>
    </row>
    <row r="566" ht="14.25" customHeight="1">
      <c r="G566" s="1"/>
    </row>
    <row r="567" ht="14.25" customHeight="1">
      <c r="G567" s="1"/>
    </row>
    <row r="568" ht="14.25" customHeight="1">
      <c r="G568" s="1"/>
    </row>
    <row r="569" ht="14.25" customHeight="1">
      <c r="G569" s="1"/>
    </row>
    <row r="570" ht="14.25" customHeight="1">
      <c r="G570" s="1"/>
    </row>
    <row r="571" ht="14.25" customHeight="1">
      <c r="G571" s="1"/>
    </row>
    <row r="572" ht="14.25" customHeight="1">
      <c r="G572" s="1"/>
    </row>
    <row r="573" ht="14.25" customHeight="1">
      <c r="G573" s="1"/>
    </row>
    <row r="574" ht="14.25" customHeight="1">
      <c r="G574" s="1"/>
    </row>
    <row r="575" ht="14.25" customHeight="1">
      <c r="G575" s="1"/>
    </row>
    <row r="576" ht="14.25" customHeight="1">
      <c r="G576" s="1"/>
    </row>
    <row r="577" ht="14.25" customHeight="1">
      <c r="G577" s="1"/>
    </row>
    <row r="578" ht="14.25" customHeight="1">
      <c r="G578" s="1"/>
    </row>
    <row r="579" ht="14.25" customHeight="1">
      <c r="G579" s="1"/>
    </row>
    <row r="580" ht="14.25" customHeight="1">
      <c r="G580" s="1"/>
    </row>
    <row r="581" ht="14.25" customHeight="1">
      <c r="G581" s="1"/>
    </row>
    <row r="582" ht="14.25" customHeight="1">
      <c r="G582" s="1"/>
    </row>
    <row r="583" ht="14.25" customHeight="1">
      <c r="G583" s="1"/>
    </row>
    <row r="584" ht="14.25" customHeight="1">
      <c r="G584" s="1"/>
    </row>
    <row r="585" ht="14.25" customHeight="1">
      <c r="G585" s="1"/>
    </row>
    <row r="586" ht="14.25" customHeight="1">
      <c r="G586" s="1"/>
    </row>
    <row r="587" ht="14.25" customHeight="1">
      <c r="G587" s="1"/>
    </row>
    <row r="588" ht="14.25" customHeight="1">
      <c r="G588" s="1"/>
    </row>
    <row r="589" ht="14.25" customHeight="1">
      <c r="G589" s="1"/>
    </row>
    <row r="590" ht="14.25" customHeight="1">
      <c r="G590" s="1"/>
    </row>
    <row r="591" ht="14.25" customHeight="1">
      <c r="G591" s="1"/>
    </row>
    <row r="592" ht="14.25" customHeight="1">
      <c r="G592" s="1"/>
    </row>
    <row r="593" ht="14.25" customHeight="1">
      <c r="G593" s="1"/>
    </row>
    <row r="594" ht="14.25" customHeight="1">
      <c r="G594" s="1"/>
    </row>
    <row r="595" ht="14.25" customHeight="1">
      <c r="G595" s="1"/>
    </row>
    <row r="596" ht="14.25" customHeight="1">
      <c r="G596" s="1"/>
    </row>
    <row r="597" ht="14.25" customHeight="1">
      <c r="G597" s="1"/>
    </row>
    <row r="598" ht="14.25" customHeight="1">
      <c r="G598" s="1"/>
    </row>
    <row r="599" ht="14.25" customHeight="1">
      <c r="G599" s="1"/>
    </row>
    <row r="600" ht="14.25" customHeight="1">
      <c r="G600" s="1"/>
    </row>
    <row r="601" ht="14.25" customHeight="1">
      <c r="G601" s="1"/>
    </row>
    <row r="602" ht="14.25" customHeight="1">
      <c r="G602" s="1"/>
    </row>
    <row r="603" ht="14.25" customHeight="1">
      <c r="G603" s="1"/>
    </row>
    <row r="604" ht="14.25" customHeight="1">
      <c r="G604" s="1"/>
    </row>
    <row r="605" ht="14.25" customHeight="1">
      <c r="G605" s="1"/>
    </row>
    <row r="606" ht="14.25" customHeight="1">
      <c r="G606" s="1"/>
    </row>
    <row r="607" ht="14.25" customHeight="1">
      <c r="G607" s="1"/>
    </row>
    <row r="608" ht="14.25" customHeight="1">
      <c r="G608" s="1"/>
    </row>
    <row r="609" ht="14.25" customHeight="1">
      <c r="G609" s="1"/>
    </row>
    <row r="610" ht="14.25" customHeight="1">
      <c r="G610" s="1"/>
    </row>
    <row r="611" ht="14.25" customHeight="1">
      <c r="G611" s="1"/>
    </row>
    <row r="612" ht="14.25" customHeight="1">
      <c r="G612" s="1"/>
    </row>
    <row r="613" ht="14.25" customHeight="1">
      <c r="G613" s="1"/>
    </row>
    <row r="614" ht="14.25" customHeight="1">
      <c r="G614" s="1"/>
    </row>
    <row r="615" ht="14.25" customHeight="1">
      <c r="G615" s="1"/>
    </row>
    <row r="616" ht="14.25" customHeight="1">
      <c r="G616" s="1"/>
    </row>
    <row r="617" ht="14.25" customHeight="1">
      <c r="G617" s="1"/>
    </row>
    <row r="618" ht="14.25" customHeight="1">
      <c r="G618" s="1"/>
    </row>
    <row r="619" ht="14.25" customHeight="1">
      <c r="G619" s="1"/>
    </row>
    <row r="620" ht="14.25" customHeight="1">
      <c r="G620" s="1"/>
    </row>
    <row r="621" ht="14.25" customHeight="1">
      <c r="G621" s="1"/>
    </row>
    <row r="622" ht="14.25" customHeight="1">
      <c r="G622" s="1"/>
    </row>
    <row r="623" ht="14.25" customHeight="1">
      <c r="G623" s="1"/>
    </row>
    <row r="624" ht="14.25" customHeight="1">
      <c r="G624" s="1"/>
    </row>
    <row r="625" ht="14.25" customHeight="1">
      <c r="G625" s="1"/>
    </row>
    <row r="626" ht="14.25" customHeight="1">
      <c r="G626" s="1"/>
    </row>
    <row r="627" ht="14.25" customHeight="1">
      <c r="G627" s="1"/>
    </row>
    <row r="628" ht="14.25" customHeight="1">
      <c r="G628" s="1"/>
    </row>
    <row r="629" ht="14.25" customHeight="1">
      <c r="G629" s="1"/>
    </row>
    <row r="630" ht="14.25" customHeight="1">
      <c r="G630" s="1"/>
    </row>
    <row r="631" ht="14.25" customHeight="1">
      <c r="G631" s="1"/>
    </row>
    <row r="632" ht="14.25" customHeight="1">
      <c r="G632" s="1"/>
    </row>
    <row r="633" ht="14.25" customHeight="1">
      <c r="G633" s="1"/>
    </row>
    <row r="634" ht="14.25" customHeight="1">
      <c r="G634" s="1"/>
    </row>
    <row r="635" ht="14.25" customHeight="1">
      <c r="G635" s="1"/>
    </row>
    <row r="636" ht="14.25" customHeight="1">
      <c r="G636" s="1"/>
    </row>
    <row r="637" ht="14.25" customHeight="1">
      <c r="G637" s="1"/>
    </row>
    <row r="638" ht="14.25" customHeight="1">
      <c r="G638" s="1"/>
    </row>
    <row r="639" ht="14.25" customHeight="1">
      <c r="G639" s="1"/>
    </row>
    <row r="640" ht="14.25" customHeight="1">
      <c r="G640" s="1"/>
    </row>
    <row r="641" ht="14.25" customHeight="1">
      <c r="G641" s="1"/>
    </row>
    <row r="642" ht="14.25" customHeight="1">
      <c r="G642" s="1"/>
    </row>
    <row r="643" ht="14.25" customHeight="1">
      <c r="G643" s="1"/>
    </row>
    <row r="644" ht="14.25" customHeight="1">
      <c r="G644" s="1"/>
    </row>
    <row r="645" ht="14.25" customHeight="1">
      <c r="G645" s="1"/>
    </row>
    <row r="646" ht="14.25" customHeight="1">
      <c r="G646" s="1"/>
    </row>
    <row r="647" ht="14.25" customHeight="1">
      <c r="G647" s="1"/>
    </row>
    <row r="648" ht="14.25" customHeight="1">
      <c r="G648" s="1"/>
    </row>
    <row r="649" ht="14.25" customHeight="1">
      <c r="G649" s="1"/>
    </row>
    <row r="650" ht="14.25" customHeight="1">
      <c r="G650" s="1"/>
    </row>
    <row r="651" ht="14.25" customHeight="1">
      <c r="G651" s="1"/>
    </row>
    <row r="652" ht="14.25" customHeight="1">
      <c r="G652" s="1"/>
    </row>
    <row r="653" ht="14.25" customHeight="1">
      <c r="G653" s="1"/>
    </row>
    <row r="654" ht="14.25" customHeight="1">
      <c r="G654" s="1"/>
    </row>
    <row r="655" ht="14.25" customHeight="1">
      <c r="G655" s="1"/>
    </row>
    <row r="656" ht="14.25" customHeight="1">
      <c r="G656" s="1"/>
    </row>
    <row r="657" ht="14.25" customHeight="1">
      <c r="G657" s="1"/>
    </row>
    <row r="658" ht="14.25" customHeight="1">
      <c r="G658" s="1"/>
    </row>
    <row r="659" ht="14.25" customHeight="1">
      <c r="G659" s="1"/>
    </row>
    <row r="660" ht="14.25" customHeight="1">
      <c r="G660" s="1"/>
    </row>
    <row r="661" ht="14.25" customHeight="1">
      <c r="G661" s="1"/>
    </row>
    <row r="662" ht="14.25" customHeight="1">
      <c r="G662" s="1"/>
    </row>
    <row r="663" ht="14.25" customHeight="1">
      <c r="G663" s="1"/>
    </row>
    <row r="664" ht="14.25" customHeight="1">
      <c r="G664" s="1"/>
    </row>
    <row r="665" ht="14.25" customHeight="1">
      <c r="G665" s="1"/>
    </row>
    <row r="666" ht="14.25" customHeight="1">
      <c r="G666" s="1"/>
    </row>
    <row r="667" ht="14.25" customHeight="1">
      <c r="G667" s="1"/>
    </row>
    <row r="668" ht="14.25" customHeight="1">
      <c r="G668" s="1"/>
    </row>
    <row r="669" ht="14.25" customHeight="1">
      <c r="G669" s="1"/>
    </row>
    <row r="670" ht="14.25" customHeight="1">
      <c r="G670" s="1"/>
    </row>
    <row r="671" ht="14.25" customHeight="1">
      <c r="G671" s="1"/>
    </row>
    <row r="672" ht="14.25" customHeight="1">
      <c r="G672" s="1"/>
    </row>
    <row r="673" ht="14.25" customHeight="1">
      <c r="G673" s="1"/>
    </row>
    <row r="674" ht="14.25" customHeight="1">
      <c r="G674" s="1"/>
    </row>
    <row r="675" ht="14.25" customHeight="1">
      <c r="G675" s="1"/>
    </row>
    <row r="676" ht="14.25" customHeight="1">
      <c r="G676" s="1"/>
    </row>
    <row r="677" ht="14.25" customHeight="1">
      <c r="G677" s="1"/>
    </row>
    <row r="678" ht="14.25" customHeight="1">
      <c r="G678" s="1"/>
    </row>
    <row r="679" ht="14.25" customHeight="1">
      <c r="G679" s="1"/>
    </row>
    <row r="680" ht="14.25" customHeight="1">
      <c r="G680" s="1"/>
    </row>
    <row r="681" ht="14.25" customHeight="1">
      <c r="G681" s="1"/>
    </row>
    <row r="682" ht="14.25" customHeight="1">
      <c r="G682" s="1"/>
    </row>
    <row r="683" ht="14.25" customHeight="1">
      <c r="G683" s="1"/>
    </row>
    <row r="684" ht="14.25" customHeight="1">
      <c r="G684" s="1"/>
    </row>
    <row r="685" ht="14.25" customHeight="1">
      <c r="G685" s="1"/>
    </row>
    <row r="686" ht="14.25" customHeight="1">
      <c r="G686" s="1"/>
    </row>
    <row r="687" ht="14.25" customHeight="1">
      <c r="G687" s="1"/>
    </row>
    <row r="688" ht="14.25" customHeight="1">
      <c r="G688" s="1"/>
    </row>
    <row r="689" ht="14.25" customHeight="1">
      <c r="G689" s="1"/>
    </row>
    <row r="690" ht="14.25" customHeight="1">
      <c r="G690" s="1"/>
    </row>
    <row r="691" ht="14.25" customHeight="1">
      <c r="G691" s="1"/>
    </row>
    <row r="692" ht="14.25" customHeight="1">
      <c r="G692" s="1"/>
    </row>
    <row r="693" ht="14.25" customHeight="1">
      <c r="G693" s="1"/>
    </row>
    <row r="694" ht="14.25" customHeight="1">
      <c r="G694" s="1"/>
    </row>
    <row r="695" ht="14.25" customHeight="1">
      <c r="G695" s="1"/>
    </row>
    <row r="696" ht="14.25" customHeight="1">
      <c r="G696" s="1"/>
    </row>
    <row r="697" ht="14.25" customHeight="1">
      <c r="G697" s="1"/>
    </row>
    <row r="698" ht="14.25" customHeight="1">
      <c r="G698" s="1"/>
    </row>
    <row r="699" ht="14.25" customHeight="1">
      <c r="G699" s="1"/>
    </row>
    <row r="700" ht="14.25" customHeight="1">
      <c r="G700" s="1"/>
    </row>
    <row r="701" ht="14.25" customHeight="1">
      <c r="G701" s="1"/>
    </row>
    <row r="702" ht="14.25" customHeight="1">
      <c r="G702" s="1"/>
    </row>
    <row r="703" ht="14.25" customHeight="1">
      <c r="G703" s="1"/>
    </row>
    <row r="704" ht="14.25" customHeight="1">
      <c r="G704" s="1"/>
    </row>
    <row r="705" ht="14.25" customHeight="1">
      <c r="G705" s="1"/>
    </row>
    <row r="706" ht="14.25" customHeight="1">
      <c r="G706" s="1"/>
    </row>
    <row r="707" ht="14.25" customHeight="1">
      <c r="G707" s="1"/>
    </row>
    <row r="708" ht="14.25" customHeight="1">
      <c r="G708" s="1"/>
    </row>
    <row r="709" ht="14.25" customHeight="1">
      <c r="G709" s="1"/>
    </row>
    <row r="710" ht="14.25" customHeight="1">
      <c r="G710" s="1"/>
    </row>
    <row r="711" ht="14.25" customHeight="1">
      <c r="G711" s="1"/>
    </row>
    <row r="712" ht="14.25" customHeight="1">
      <c r="G712" s="1"/>
    </row>
    <row r="713" ht="14.25" customHeight="1">
      <c r="G713" s="1"/>
    </row>
    <row r="714" ht="14.25" customHeight="1">
      <c r="G714" s="1"/>
    </row>
    <row r="715" ht="14.25" customHeight="1">
      <c r="G715" s="1"/>
    </row>
    <row r="716" ht="14.25" customHeight="1">
      <c r="G716" s="1"/>
    </row>
    <row r="717" ht="14.25" customHeight="1">
      <c r="G717" s="1"/>
    </row>
    <row r="718" ht="14.25" customHeight="1">
      <c r="G718" s="1"/>
    </row>
    <row r="719" ht="14.25" customHeight="1">
      <c r="G719" s="1"/>
    </row>
    <row r="720" ht="14.25" customHeight="1">
      <c r="G720" s="1"/>
    </row>
    <row r="721" ht="14.25" customHeight="1">
      <c r="G721" s="1"/>
    </row>
    <row r="722" ht="14.25" customHeight="1">
      <c r="G722" s="1"/>
    </row>
    <row r="723" ht="14.25" customHeight="1">
      <c r="G723" s="1"/>
    </row>
    <row r="724" ht="14.25" customHeight="1">
      <c r="G724" s="1"/>
    </row>
    <row r="725" ht="14.25" customHeight="1">
      <c r="G725" s="1"/>
    </row>
    <row r="726" ht="14.25" customHeight="1">
      <c r="G726" s="1"/>
    </row>
    <row r="727" ht="14.25" customHeight="1">
      <c r="G727" s="1"/>
    </row>
    <row r="728" ht="14.25" customHeight="1">
      <c r="G728" s="1"/>
    </row>
    <row r="729" ht="14.25" customHeight="1">
      <c r="G729" s="1"/>
    </row>
    <row r="730" ht="14.25" customHeight="1">
      <c r="G730" s="1"/>
    </row>
    <row r="731" ht="14.25" customHeight="1">
      <c r="G731" s="1"/>
    </row>
    <row r="732" ht="14.25" customHeight="1">
      <c r="G732" s="1"/>
    </row>
    <row r="733" ht="14.25" customHeight="1">
      <c r="G733" s="1"/>
    </row>
    <row r="734" ht="14.25" customHeight="1">
      <c r="G734" s="1"/>
    </row>
    <row r="735" ht="14.25" customHeight="1">
      <c r="G735" s="1"/>
    </row>
    <row r="736" ht="14.25" customHeight="1">
      <c r="G736" s="1"/>
    </row>
    <row r="737" ht="14.25" customHeight="1">
      <c r="G737" s="1"/>
    </row>
    <row r="738" ht="14.25" customHeight="1">
      <c r="G738" s="1"/>
    </row>
    <row r="739" ht="14.25" customHeight="1">
      <c r="G739" s="1"/>
    </row>
    <row r="740" ht="14.25" customHeight="1">
      <c r="G740" s="1"/>
    </row>
    <row r="741" ht="14.25" customHeight="1">
      <c r="G741" s="1"/>
    </row>
    <row r="742" ht="14.25" customHeight="1">
      <c r="G742" s="1"/>
    </row>
    <row r="743" ht="14.25" customHeight="1">
      <c r="G743" s="1"/>
    </row>
    <row r="744" ht="14.25" customHeight="1">
      <c r="G744" s="1"/>
    </row>
    <row r="745" ht="14.25" customHeight="1">
      <c r="G745" s="1"/>
    </row>
    <row r="746" ht="14.25" customHeight="1">
      <c r="G746" s="1"/>
    </row>
    <row r="747" ht="14.25" customHeight="1">
      <c r="G747" s="1"/>
    </row>
    <row r="748" ht="14.25" customHeight="1">
      <c r="G748" s="1"/>
    </row>
    <row r="749" ht="14.25" customHeight="1">
      <c r="G749" s="1"/>
    </row>
    <row r="750" ht="14.25" customHeight="1">
      <c r="G750" s="1"/>
    </row>
    <row r="751" ht="14.25" customHeight="1">
      <c r="G751" s="1"/>
    </row>
    <row r="752" ht="14.25" customHeight="1">
      <c r="G752" s="1"/>
    </row>
    <row r="753" ht="14.25" customHeight="1">
      <c r="G753" s="1"/>
    </row>
    <row r="754" ht="14.25" customHeight="1">
      <c r="G754" s="1"/>
    </row>
    <row r="755" ht="14.25" customHeight="1">
      <c r="G755" s="1"/>
    </row>
    <row r="756" ht="14.25" customHeight="1">
      <c r="G756" s="1"/>
    </row>
    <row r="757" ht="14.25" customHeight="1">
      <c r="G757" s="1"/>
    </row>
    <row r="758" ht="14.25" customHeight="1">
      <c r="G758" s="1"/>
    </row>
    <row r="759" ht="14.25" customHeight="1">
      <c r="G759" s="1"/>
    </row>
    <row r="760" ht="14.25" customHeight="1">
      <c r="G760" s="1"/>
    </row>
    <row r="761" ht="14.25" customHeight="1">
      <c r="G761" s="1"/>
    </row>
    <row r="762" ht="14.25" customHeight="1">
      <c r="G762" s="1"/>
    </row>
    <row r="763" ht="14.25" customHeight="1">
      <c r="G763" s="1"/>
    </row>
    <row r="764" ht="14.25" customHeight="1">
      <c r="G764" s="1"/>
    </row>
    <row r="765" ht="14.25" customHeight="1">
      <c r="G765" s="1"/>
    </row>
    <row r="766" ht="14.25" customHeight="1">
      <c r="G766" s="1"/>
    </row>
    <row r="767" ht="14.25" customHeight="1">
      <c r="G767" s="1"/>
    </row>
    <row r="768" ht="14.25" customHeight="1">
      <c r="G768" s="1"/>
    </row>
    <row r="769" ht="14.25" customHeight="1">
      <c r="G769" s="1"/>
    </row>
    <row r="770" ht="14.25" customHeight="1">
      <c r="G770" s="1"/>
    </row>
    <row r="771" ht="14.25" customHeight="1">
      <c r="G771" s="1"/>
    </row>
    <row r="772" ht="14.25" customHeight="1">
      <c r="G772" s="1"/>
    </row>
    <row r="773" ht="14.25" customHeight="1">
      <c r="G773" s="1"/>
    </row>
    <row r="774" ht="14.25" customHeight="1">
      <c r="G774" s="1"/>
    </row>
    <row r="775" ht="14.25" customHeight="1">
      <c r="G775" s="1"/>
    </row>
    <row r="776" ht="14.25" customHeight="1">
      <c r="G776" s="1"/>
    </row>
    <row r="777" ht="14.25" customHeight="1">
      <c r="G777" s="1"/>
    </row>
    <row r="778" ht="14.25" customHeight="1">
      <c r="G778" s="1"/>
    </row>
    <row r="779" ht="14.25" customHeight="1">
      <c r="G779" s="1"/>
    </row>
    <row r="780" ht="14.25" customHeight="1">
      <c r="G780" s="1"/>
    </row>
    <row r="781" ht="14.25" customHeight="1">
      <c r="G781" s="1"/>
    </row>
    <row r="782" ht="14.25" customHeight="1">
      <c r="G782" s="1"/>
    </row>
    <row r="783" ht="14.25" customHeight="1">
      <c r="G783" s="1"/>
    </row>
    <row r="784" ht="14.25" customHeight="1">
      <c r="G784" s="1"/>
    </row>
    <row r="785" ht="14.25" customHeight="1">
      <c r="G785" s="1"/>
    </row>
    <row r="786" ht="14.25" customHeight="1">
      <c r="G786" s="1"/>
    </row>
    <row r="787" ht="14.25" customHeight="1">
      <c r="G787" s="1"/>
    </row>
    <row r="788" ht="14.25" customHeight="1">
      <c r="G788" s="1"/>
    </row>
    <row r="789" ht="14.25" customHeight="1">
      <c r="G789" s="1"/>
    </row>
    <row r="790" ht="14.25" customHeight="1">
      <c r="G790" s="1"/>
    </row>
    <row r="791" ht="14.25" customHeight="1">
      <c r="G791" s="1"/>
    </row>
    <row r="792" ht="14.25" customHeight="1">
      <c r="G792" s="1"/>
    </row>
    <row r="793" ht="14.25" customHeight="1">
      <c r="G793" s="1"/>
    </row>
    <row r="794" ht="14.25" customHeight="1">
      <c r="G794" s="1"/>
    </row>
    <row r="795" ht="14.25" customHeight="1">
      <c r="G795" s="1"/>
    </row>
    <row r="796" ht="14.25" customHeight="1">
      <c r="G796" s="1"/>
    </row>
    <row r="797" ht="14.25" customHeight="1">
      <c r="G797" s="1"/>
    </row>
    <row r="798" ht="14.25" customHeight="1">
      <c r="G798" s="1"/>
    </row>
    <row r="799" ht="14.25" customHeight="1">
      <c r="G799" s="1"/>
    </row>
    <row r="800" ht="14.25" customHeight="1">
      <c r="G800" s="1"/>
    </row>
    <row r="801" ht="14.25" customHeight="1">
      <c r="G801" s="1"/>
    </row>
    <row r="802" ht="14.25" customHeight="1">
      <c r="G802" s="1"/>
    </row>
    <row r="803" ht="14.25" customHeight="1">
      <c r="G803" s="1"/>
    </row>
    <row r="804" ht="14.25" customHeight="1">
      <c r="G804" s="1"/>
    </row>
    <row r="805" ht="14.25" customHeight="1">
      <c r="G805" s="1"/>
    </row>
    <row r="806" ht="14.25" customHeight="1">
      <c r="G806" s="1"/>
    </row>
    <row r="807" ht="14.25" customHeight="1">
      <c r="G807" s="1"/>
    </row>
    <row r="808" ht="14.25" customHeight="1">
      <c r="G808" s="1"/>
    </row>
    <row r="809" ht="14.25" customHeight="1">
      <c r="G809" s="1"/>
    </row>
    <row r="810" ht="14.25" customHeight="1">
      <c r="G810" s="1"/>
    </row>
    <row r="811" ht="14.25" customHeight="1">
      <c r="G811" s="1"/>
    </row>
    <row r="812" ht="14.25" customHeight="1">
      <c r="G812" s="1"/>
    </row>
    <row r="813" ht="14.25" customHeight="1">
      <c r="G813" s="1"/>
    </row>
    <row r="814" ht="14.25" customHeight="1">
      <c r="G814" s="1"/>
    </row>
    <row r="815" ht="14.25" customHeight="1">
      <c r="G815" s="1"/>
    </row>
    <row r="816" ht="14.25" customHeight="1">
      <c r="G816" s="1"/>
    </row>
    <row r="817" ht="14.25" customHeight="1">
      <c r="G817" s="1"/>
    </row>
    <row r="818" ht="14.25" customHeight="1">
      <c r="G818" s="1"/>
    </row>
    <row r="819" ht="14.25" customHeight="1">
      <c r="G819" s="1"/>
    </row>
    <row r="820" ht="14.25" customHeight="1">
      <c r="G820" s="1"/>
    </row>
    <row r="821" ht="14.25" customHeight="1">
      <c r="G821" s="1"/>
    </row>
    <row r="822" ht="14.25" customHeight="1">
      <c r="G822" s="1"/>
    </row>
    <row r="823" ht="14.25" customHeight="1">
      <c r="G823" s="1"/>
    </row>
    <row r="824" ht="14.25" customHeight="1">
      <c r="G824" s="1"/>
    </row>
    <row r="825" ht="14.25" customHeight="1">
      <c r="G825" s="1"/>
    </row>
    <row r="826" ht="14.25" customHeight="1">
      <c r="G826" s="1"/>
    </row>
    <row r="827" ht="14.25" customHeight="1">
      <c r="G827" s="1"/>
    </row>
    <row r="828" ht="14.25" customHeight="1">
      <c r="G828" s="1"/>
    </row>
    <row r="829" ht="14.25" customHeight="1">
      <c r="G829" s="1"/>
    </row>
    <row r="830" ht="14.25" customHeight="1">
      <c r="G830" s="1"/>
    </row>
    <row r="831" ht="14.25" customHeight="1">
      <c r="G831" s="1"/>
    </row>
    <row r="832" ht="14.25" customHeight="1">
      <c r="G832" s="1"/>
    </row>
    <row r="833" ht="14.25" customHeight="1">
      <c r="G833" s="1"/>
    </row>
    <row r="834" ht="14.25" customHeight="1">
      <c r="G834" s="1"/>
    </row>
    <row r="835" ht="14.25" customHeight="1">
      <c r="G835" s="1"/>
    </row>
    <row r="836" ht="14.25" customHeight="1">
      <c r="G836" s="1"/>
    </row>
    <row r="837" ht="14.25" customHeight="1">
      <c r="G837" s="1"/>
    </row>
    <row r="838" ht="14.25" customHeight="1">
      <c r="G838" s="1"/>
    </row>
    <row r="839" ht="14.25" customHeight="1">
      <c r="G839" s="1"/>
    </row>
    <row r="840" ht="14.25" customHeight="1">
      <c r="G840" s="1"/>
    </row>
    <row r="841" ht="14.25" customHeight="1">
      <c r="G841" s="1"/>
    </row>
    <row r="842" ht="14.25" customHeight="1">
      <c r="G842" s="1"/>
    </row>
    <row r="843" ht="14.25" customHeight="1">
      <c r="G843" s="1"/>
    </row>
    <row r="844" ht="14.25" customHeight="1">
      <c r="G844" s="1"/>
    </row>
    <row r="845" ht="14.25" customHeight="1">
      <c r="G845" s="1"/>
    </row>
    <row r="846" ht="14.25" customHeight="1">
      <c r="G846" s="1"/>
    </row>
    <row r="847" ht="14.25" customHeight="1">
      <c r="G847" s="1"/>
    </row>
    <row r="848" ht="14.25" customHeight="1">
      <c r="G848" s="1"/>
    </row>
    <row r="849" ht="14.25" customHeight="1">
      <c r="G849" s="1"/>
    </row>
    <row r="850" ht="14.25" customHeight="1">
      <c r="G850" s="1"/>
    </row>
    <row r="851" ht="14.25" customHeight="1">
      <c r="G851" s="1"/>
    </row>
    <row r="852" ht="14.25" customHeight="1">
      <c r="G852" s="1"/>
    </row>
    <row r="853" ht="14.25" customHeight="1">
      <c r="G853" s="1"/>
    </row>
    <row r="854" ht="14.25" customHeight="1">
      <c r="G854" s="1"/>
    </row>
    <row r="855" ht="14.25" customHeight="1">
      <c r="G855" s="1"/>
    </row>
    <row r="856" ht="14.25" customHeight="1">
      <c r="G856" s="1"/>
    </row>
    <row r="857" ht="14.25" customHeight="1">
      <c r="G857" s="1"/>
    </row>
    <row r="858" ht="14.25" customHeight="1">
      <c r="G858" s="1"/>
    </row>
    <row r="859" ht="14.25" customHeight="1">
      <c r="G859" s="1"/>
    </row>
    <row r="860" ht="14.25" customHeight="1">
      <c r="G860" s="1"/>
    </row>
    <row r="861" ht="14.25" customHeight="1">
      <c r="G861" s="1"/>
    </row>
    <row r="862" ht="14.25" customHeight="1">
      <c r="G862" s="1"/>
    </row>
    <row r="863" ht="14.25" customHeight="1">
      <c r="G863" s="1"/>
    </row>
    <row r="864" ht="14.25" customHeight="1">
      <c r="G864" s="1"/>
    </row>
    <row r="865" ht="14.25" customHeight="1">
      <c r="G865" s="1"/>
    </row>
    <row r="866" ht="14.25" customHeight="1">
      <c r="G866" s="1"/>
    </row>
    <row r="867" ht="14.25" customHeight="1">
      <c r="G867" s="1"/>
    </row>
    <row r="868" ht="14.25" customHeight="1">
      <c r="G868" s="1"/>
    </row>
    <row r="869" ht="14.25" customHeight="1">
      <c r="G869" s="1"/>
    </row>
    <row r="870" ht="14.25" customHeight="1">
      <c r="G870" s="1"/>
    </row>
    <row r="871" ht="14.25" customHeight="1">
      <c r="G871" s="1"/>
    </row>
    <row r="872" ht="14.25" customHeight="1">
      <c r="G872" s="1"/>
    </row>
    <row r="873" ht="14.25" customHeight="1">
      <c r="G873" s="1"/>
    </row>
    <row r="874" ht="14.25" customHeight="1">
      <c r="G874" s="1"/>
    </row>
    <row r="875" ht="14.25" customHeight="1">
      <c r="G875" s="1"/>
    </row>
    <row r="876" ht="14.25" customHeight="1">
      <c r="G876" s="1"/>
    </row>
    <row r="877" ht="14.25" customHeight="1">
      <c r="G877" s="1"/>
    </row>
    <row r="878" ht="14.25" customHeight="1">
      <c r="G878" s="1"/>
    </row>
    <row r="879" ht="14.25" customHeight="1">
      <c r="G879" s="1"/>
    </row>
    <row r="880" ht="14.25" customHeight="1">
      <c r="G880" s="1"/>
    </row>
    <row r="881" ht="14.25" customHeight="1">
      <c r="G881" s="1"/>
    </row>
    <row r="882" ht="14.25" customHeight="1">
      <c r="G882" s="1"/>
    </row>
    <row r="883" ht="14.25" customHeight="1">
      <c r="G883" s="1"/>
    </row>
    <row r="884" ht="14.25" customHeight="1">
      <c r="G884" s="1"/>
    </row>
    <row r="885" ht="14.25" customHeight="1">
      <c r="G885" s="1"/>
    </row>
    <row r="886" ht="14.25" customHeight="1">
      <c r="G886" s="1"/>
    </row>
    <row r="887" ht="14.25" customHeight="1">
      <c r="G887" s="1"/>
    </row>
    <row r="888" ht="14.25" customHeight="1">
      <c r="G888" s="1"/>
    </row>
    <row r="889" ht="14.25" customHeight="1">
      <c r="G889" s="1"/>
    </row>
    <row r="890" ht="14.25" customHeight="1">
      <c r="G890" s="1"/>
    </row>
    <row r="891" ht="14.25" customHeight="1">
      <c r="G891" s="1"/>
    </row>
    <row r="892" ht="14.25" customHeight="1">
      <c r="G892" s="1"/>
    </row>
    <row r="893" ht="14.25" customHeight="1">
      <c r="G893" s="1"/>
    </row>
    <row r="894" ht="14.25" customHeight="1">
      <c r="G894" s="1"/>
    </row>
    <row r="895" ht="14.25" customHeight="1">
      <c r="G895" s="1"/>
    </row>
    <row r="896" ht="14.25" customHeight="1">
      <c r="G896" s="1"/>
    </row>
    <row r="897" ht="14.25" customHeight="1">
      <c r="G897" s="1"/>
    </row>
    <row r="898" ht="14.25" customHeight="1">
      <c r="G898" s="1"/>
    </row>
    <row r="899" ht="14.25" customHeight="1">
      <c r="G899" s="1"/>
    </row>
    <row r="900" ht="14.25" customHeight="1">
      <c r="G900" s="1"/>
    </row>
    <row r="901" ht="14.25" customHeight="1">
      <c r="G901" s="1"/>
    </row>
    <row r="902" ht="14.25" customHeight="1">
      <c r="G902" s="1"/>
    </row>
    <row r="903" ht="14.25" customHeight="1">
      <c r="G903" s="1"/>
    </row>
    <row r="904" ht="14.25" customHeight="1">
      <c r="G904" s="1"/>
    </row>
    <row r="905" ht="14.25" customHeight="1">
      <c r="G905" s="1"/>
    </row>
    <row r="906" ht="14.25" customHeight="1">
      <c r="G906" s="1"/>
    </row>
    <row r="907" ht="14.25" customHeight="1">
      <c r="G907" s="1"/>
    </row>
    <row r="908" ht="14.25" customHeight="1">
      <c r="G908" s="1"/>
    </row>
    <row r="909" ht="14.25" customHeight="1">
      <c r="G909" s="1"/>
    </row>
    <row r="910" ht="14.25" customHeight="1">
      <c r="G910" s="1"/>
    </row>
    <row r="911" ht="14.25" customHeight="1">
      <c r="G911" s="1"/>
    </row>
    <row r="912" ht="14.25" customHeight="1">
      <c r="G912" s="1"/>
    </row>
    <row r="913" ht="14.25" customHeight="1">
      <c r="G913" s="1"/>
    </row>
    <row r="914" ht="14.25" customHeight="1">
      <c r="G914" s="1"/>
    </row>
    <row r="915" ht="14.25" customHeight="1">
      <c r="G915" s="1"/>
    </row>
    <row r="916" ht="14.25" customHeight="1">
      <c r="G916" s="1"/>
    </row>
    <row r="917" ht="14.25" customHeight="1">
      <c r="G917" s="1"/>
    </row>
    <row r="918" ht="14.25" customHeight="1">
      <c r="G918" s="1"/>
    </row>
    <row r="919" ht="14.25" customHeight="1">
      <c r="G919" s="1"/>
    </row>
    <row r="920" ht="14.25" customHeight="1">
      <c r="G920" s="1"/>
    </row>
    <row r="921" ht="14.25" customHeight="1">
      <c r="G921" s="1"/>
    </row>
    <row r="922" ht="14.25" customHeight="1">
      <c r="G922" s="1"/>
    </row>
    <row r="923" ht="14.25" customHeight="1">
      <c r="G923" s="1"/>
    </row>
    <row r="924" ht="14.25" customHeight="1">
      <c r="G924" s="1"/>
    </row>
    <row r="925" ht="14.25" customHeight="1">
      <c r="G925" s="1"/>
    </row>
    <row r="926" ht="14.25" customHeight="1">
      <c r="G926" s="1"/>
    </row>
    <row r="927" ht="14.25" customHeight="1">
      <c r="G927" s="1"/>
    </row>
    <row r="928" ht="14.25" customHeight="1">
      <c r="G928" s="1"/>
    </row>
    <row r="929" ht="14.25" customHeight="1">
      <c r="G929" s="1"/>
    </row>
    <row r="930" ht="14.25" customHeight="1">
      <c r="G930" s="1"/>
    </row>
    <row r="931" ht="14.25" customHeight="1">
      <c r="G931" s="1"/>
    </row>
    <row r="932" ht="14.25" customHeight="1">
      <c r="G932" s="1"/>
    </row>
    <row r="933" ht="14.25" customHeight="1">
      <c r="G933" s="1"/>
    </row>
    <row r="934" ht="14.25" customHeight="1">
      <c r="G934" s="1"/>
    </row>
    <row r="935" ht="14.25" customHeight="1">
      <c r="G935" s="1"/>
    </row>
    <row r="936" ht="14.25" customHeight="1">
      <c r="G936" s="1"/>
    </row>
    <row r="937" ht="14.25" customHeight="1">
      <c r="G937" s="1"/>
    </row>
    <row r="938" ht="14.25" customHeight="1">
      <c r="G938" s="1"/>
    </row>
    <row r="939" ht="14.25" customHeight="1">
      <c r="G939" s="1"/>
    </row>
    <row r="940" ht="14.25" customHeight="1">
      <c r="G940" s="1"/>
    </row>
    <row r="941" ht="14.25" customHeight="1">
      <c r="G941" s="1"/>
    </row>
    <row r="942" ht="14.25" customHeight="1">
      <c r="G942" s="1"/>
    </row>
    <row r="943" ht="14.25" customHeight="1">
      <c r="G943" s="1"/>
    </row>
    <row r="944" ht="14.25" customHeight="1">
      <c r="G944" s="1"/>
    </row>
    <row r="945" ht="14.25" customHeight="1">
      <c r="G945" s="1"/>
    </row>
    <row r="946" ht="14.25" customHeight="1">
      <c r="G946" s="1"/>
    </row>
    <row r="947" ht="14.25" customHeight="1">
      <c r="G947" s="1"/>
    </row>
    <row r="948" ht="14.25" customHeight="1">
      <c r="G948" s="1"/>
    </row>
    <row r="949" ht="14.25" customHeight="1">
      <c r="G949" s="1"/>
    </row>
    <row r="950" ht="14.25" customHeight="1">
      <c r="G950" s="1"/>
    </row>
    <row r="951" ht="14.25" customHeight="1">
      <c r="G951" s="1"/>
    </row>
    <row r="952" ht="14.25" customHeight="1">
      <c r="G952" s="1"/>
    </row>
    <row r="953" ht="14.25" customHeight="1">
      <c r="G953" s="1"/>
    </row>
    <row r="954" ht="14.25" customHeight="1">
      <c r="G954" s="1"/>
    </row>
    <row r="955" ht="14.25" customHeight="1">
      <c r="G955" s="1"/>
    </row>
    <row r="956" ht="14.25" customHeight="1">
      <c r="G956" s="1"/>
    </row>
    <row r="957" ht="14.25" customHeight="1">
      <c r="G957" s="1"/>
    </row>
    <row r="958" ht="14.25" customHeight="1">
      <c r="G958" s="1"/>
    </row>
    <row r="959" ht="14.25" customHeight="1">
      <c r="G959" s="1"/>
    </row>
    <row r="960" ht="14.25" customHeight="1">
      <c r="G960" s="1"/>
    </row>
    <row r="961" ht="14.25" customHeight="1">
      <c r="G961" s="1"/>
    </row>
    <row r="962" ht="14.25" customHeight="1">
      <c r="G962" s="1"/>
    </row>
    <row r="963" ht="14.25" customHeight="1">
      <c r="G963" s="1"/>
    </row>
    <row r="964" ht="14.25" customHeight="1">
      <c r="G964" s="1"/>
    </row>
    <row r="965" ht="14.25" customHeight="1">
      <c r="G965" s="1"/>
    </row>
    <row r="966" ht="14.25" customHeight="1">
      <c r="G966" s="1"/>
    </row>
    <row r="967" ht="14.25" customHeight="1">
      <c r="G967" s="1"/>
    </row>
    <row r="968" ht="14.25" customHeight="1">
      <c r="G968" s="1"/>
    </row>
    <row r="969" ht="14.25" customHeight="1">
      <c r="G969" s="1"/>
    </row>
    <row r="970" ht="14.25" customHeight="1">
      <c r="G970" s="1"/>
    </row>
    <row r="971" ht="14.25" customHeight="1">
      <c r="G971" s="1"/>
    </row>
    <row r="972" ht="14.25" customHeight="1">
      <c r="G972" s="1"/>
    </row>
    <row r="973" ht="14.25" customHeight="1">
      <c r="G973" s="1"/>
    </row>
    <row r="974" ht="14.25" customHeight="1">
      <c r="G974" s="1"/>
    </row>
    <row r="975" ht="14.25" customHeight="1">
      <c r="G975" s="1"/>
    </row>
    <row r="976" ht="14.25" customHeight="1">
      <c r="G976" s="1"/>
    </row>
    <row r="977" ht="14.25" customHeight="1">
      <c r="G977" s="1"/>
    </row>
    <row r="978" ht="14.25" customHeight="1">
      <c r="G978" s="1"/>
    </row>
    <row r="979" ht="14.25" customHeight="1">
      <c r="G979" s="1"/>
    </row>
    <row r="980" ht="14.25" customHeight="1">
      <c r="G980" s="1"/>
    </row>
    <row r="981" ht="14.25" customHeight="1">
      <c r="G981" s="1"/>
    </row>
    <row r="982" ht="14.25" customHeight="1">
      <c r="G982" s="1"/>
    </row>
    <row r="983" ht="14.25" customHeight="1">
      <c r="G983" s="1"/>
    </row>
    <row r="984" ht="14.25" customHeight="1">
      <c r="G984" s="1"/>
    </row>
    <row r="985" ht="14.25" customHeight="1">
      <c r="G985" s="1"/>
    </row>
    <row r="986" ht="14.25" customHeight="1">
      <c r="G986" s="1"/>
    </row>
    <row r="987" ht="14.25" customHeight="1">
      <c r="G987" s="1"/>
    </row>
    <row r="988" ht="14.25" customHeight="1">
      <c r="G988" s="1"/>
    </row>
    <row r="989" ht="14.25" customHeight="1">
      <c r="G989" s="1"/>
    </row>
    <row r="990" ht="14.25" customHeight="1">
      <c r="G990" s="1"/>
    </row>
    <row r="991" ht="14.25" customHeight="1">
      <c r="G991" s="1"/>
    </row>
    <row r="992" ht="14.25" customHeight="1">
      <c r="G992" s="1"/>
    </row>
    <row r="993" ht="14.25" customHeight="1">
      <c r="G993" s="1"/>
    </row>
    <row r="994" ht="14.25" customHeight="1">
      <c r="G994" s="1"/>
    </row>
    <row r="995" ht="14.25" customHeight="1">
      <c r="G995" s="1"/>
    </row>
    <row r="996" ht="14.25" customHeight="1">
      <c r="G996" s="1"/>
    </row>
    <row r="997" ht="14.25" customHeight="1">
      <c r="G997" s="1"/>
    </row>
    <row r="998" ht="14.25" customHeight="1">
      <c r="G998" s="1"/>
    </row>
    <row r="999" ht="14.25" customHeight="1">
      <c r="G999" s="1"/>
    </row>
    <row r="1000" ht="14.25" customHeight="1">
      <c r="G1000" s="1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88"/>
    <col customWidth="1" min="2" max="2" width="14.5"/>
    <col customWidth="1" min="3" max="4" width="14.0"/>
    <col customWidth="1" min="5" max="5" width="17.63"/>
    <col customWidth="1" min="6" max="6" width="21.63"/>
    <col customWidth="1" min="7" max="7" width="13.25"/>
    <col customWidth="1" min="8" max="8" width="10.88"/>
    <col customWidth="1" min="9" max="9" width="15.25"/>
    <col customWidth="1" min="10" max="26" width="10.88"/>
  </cols>
  <sheetData>
    <row r="1" ht="14.25" customHeight="1"/>
    <row r="2" ht="14.25" customHeight="1"/>
    <row r="3" ht="14.25" customHeight="1"/>
    <row r="4" ht="14.25" customHeight="1">
      <c r="A4" s="2" t="s">
        <v>33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41</v>
      </c>
      <c r="J4" s="2" t="s">
        <v>42</v>
      </c>
    </row>
    <row r="5" ht="14.25" customHeight="1">
      <c r="A5" s="1">
        <f>'Sensitivity and BW'!D3</f>
        <v>0.00002</v>
      </c>
      <c r="B5" s="1">
        <f>'Sensitivity and BW'!E3</f>
        <v>0.0001</v>
      </c>
      <c r="C5" s="1">
        <v>4.0E-6</v>
      </c>
      <c r="D5" s="1">
        <v>4.0E-6</v>
      </c>
      <c r="E5" s="1">
        <v>6.0E-6</v>
      </c>
      <c r="F5" s="1">
        <f>2*'Sensitivity and BW'!K3*'Sensitivity and BW'!F3+(C5+2*D5+E5)*'Sensitivity and BW'!K3</f>
        <v>0.00012</v>
      </c>
      <c r="G5" s="1">
        <f t="shared" ref="G5:G13" si="1">B5*F5</f>
        <v>0.000000012</v>
      </c>
      <c r="H5" s="1">
        <f>'Y Mass and Length'!$F5</f>
        <v>0.0000003821380849</v>
      </c>
      <c r="I5" s="1">
        <f t="shared" ref="I5:I13" si="2">H5+G5</f>
        <v>0.0000003941380849</v>
      </c>
      <c r="J5" s="1">
        <f t="shared" ref="J5:J13" si="3">SQRT(I5)</f>
        <v>0.0006278041772</v>
      </c>
    </row>
    <row r="6" ht="14.25" customHeight="1">
      <c r="A6" s="1">
        <f>'Sensitivity and BW'!D4</f>
        <v>0.00004</v>
      </c>
      <c r="B6" s="1">
        <f>'Sensitivity and BW'!E4</f>
        <v>0.0001</v>
      </c>
      <c r="C6" s="1">
        <v>4.0E-6</v>
      </c>
      <c r="D6" s="1">
        <v>4.0E-6</v>
      </c>
      <c r="E6" s="1">
        <v>6.0E-6</v>
      </c>
      <c r="F6" s="1">
        <f>2*'Sensitivity and BW'!K4*'Sensitivity and BW'!F4+(C6+2*D6+E6)*'Sensitivity and BW'!K4</f>
        <v>0.000132</v>
      </c>
      <c r="G6" s="1">
        <f t="shared" si="1"/>
        <v>0.0000000132</v>
      </c>
      <c r="H6" s="1">
        <f>'Y Mass and Length'!$F6</f>
        <v>0.0000000212298936</v>
      </c>
      <c r="I6" s="1">
        <f t="shared" si="2"/>
        <v>0.0000000344298936</v>
      </c>
      <c r="J6" s="1">
        <f t="shared" si="3"/>
        <v>0.0001855529402</v>
      </c>
    </row>
    <row r="7" ht="14.25" customHeight="1">
      <c r="A7" s="14">
        <f>'Sensitivity and BW'!D5</f>
        <v>0.000035</v>
      </c>
      <c r="B7" s="14">
        <f>'Sensitivity and BW'!E5</f>
        <v>0.00015</v>
      </c>
      <c r="C7" s="14">
        <v>4.0E-6</v>
      </c>
      <c r="D7" s="14">
        <v>4.0E-6</v>
      </c>
      <c r="E7" s="14">
        <v>2.0E-5</v>
      </c>
      <c r="F7" s="14">
        <f>2*'Sensitivity and BW'!K5*'Sensitivity and BW'!F5+(C7+2*D7+E7)*'Sensitivity and BW'!K5</f>
        <v>0.000213</v>
      </c>
      <c r="G7" s="14">
        <f t="shared" si="1"/>
        <v>0.00000003195</v>
      </c>
      <c r="H7" s="14">
        <f>'Y Mass and Length'!$F7</f>
        <v>0.0000002183646199</v>
      </c>
      <c r="I7" s="14">
        <f t="shared" si="2"/>
        <v>0.0000002503146199</v>
      </c>
      <c r="J7" s="14">
        <f t="shared" si="3"/>
        <v>0.000500314521</v>
      </c>
    </row>
    <row r="8" ht="14.25" customHeight="1">
      <c r="A8" s="14">
        <f>'Sensitivity and BW'!D6</f>
        <v>0.00002</v>
      </c>
      <c r="B8" s="14">
        <f>'Sensitivity and BW'!E6</f>
        <v>0.0001</v>
      </c>
      <c r="C8" s="14">
        <v>4.0E-6</v>
      </c>
      <c r="D8" s="14">
        <v>4.0E-6</v>
      </c>
      <c r="E8" s="14">
        <v>6.0E-6</v>
      </c>
      <c r="F8" s="14">
        <f>2*'Sensitivity and BW'!K6*'Sensitivity and BW'!F6+(C8+2*D8+E8)*'Sensitivity and BW'!K6</f>
        <v>0.00012</v>
      </c>
      <c r="G8" s="14">
        <f t="shared" si="1"/>
        <v>0.000000012</v>
      </c>
      <c r="H8" s="14">
        <f>'Y Mass and Length'!$F8</f>
        <v>0.0000001698391488</v>
      </c>
      <c r="I8" s="14">
        <f t="shared" si="2"/>
        <v>0.0000001818391488</v>
      </c>
      <c r="J8" s="14">
        <f t="shared" si="3"/>
        <v>0.000426426018</v>
      </c>
    </row>
    <row r="9" ht="14.25" customHeight="1">
      <c r="A9" s="1">
        <f>'Sensitivity and BW'!D7</f>
        <v>0.00004</v>
      </c>
      <c r="B9" s="1">
        <f>'Sensitivity and BW'!E7</f>
        <v>0.0001</v>
      </c>
      <c r="C9" s="1">
        <v>4.0E-6</v>
      </c>
      <c r="D9" s="1">
        <v>4.0E-6</v>
      </c>
      <c r="E9" s="1">
        <v>6.0E-6</v>
      </c>
      <c r="F9" s="1">
        <f>2*'Sensitivity and BW'!K7*'Sensitivity and BW'!F7+(C9+2*D9+E9)*'Sensitivity and BW'!K7</f>
        <v>0.000132</v>
      </c>
      <c r="G9" s="1">
        <f t="shared" si="1"/>
        <v>0.0000000132</v>
      </c>
      <c r="H9" s="1">
        <f>'Y Mass and Length'!$F9</f>
        <v>0.0000000212298936</v>
      </c>
      <c r="I9" s="1">
        <f t="shared" si="2"/>
        <v>0.0000000344298936</v>
      </c>
      <c r="J9" s="1">
        <f t="shared" si="3"/>
        <v>0.0001855529402</v>
      </c>
    </row>
    <row r="10" ht="14.25" customHeight="1">
      <c r="A10" s="1">
        <f>'Sensitivity and BW'!D8</f>
        <v>0.00005</v>
      </c>
      <c r="B10" s="1" t="str">
        <f>'Sensitivity and BW'!E8</f>
        <v>D. Kim and R. M'Closkey, "Noise analysis of closed-Loop vibratory rate gyros," 2012 American Control Conference (ACC), Montreal, QC, Canada, 2012, pp. 92-97, doi: 10.1109/ACC.2012.6314985. keywords: {Noise;Bandwidth;Resonant frequency;Demodulation;Transfer functions;Electrodes;Couplings},</v>
      </c>
      <c r="C10" s="1">
        <v>4.0E-6</v>
      </c>
      <c r="D10" s="1">
        <v>4.0E-6</v>
      </c>
      <c r="E10" s="1">
        <v>6.0E-6</v>
      </c>
      <c r="F10" s="1">
        <f>2*'Sensitivity and BW'!K8*'Sensitivity and BW'!F8+(C10+2*D10+E10)*'Sensitivity and BW'!K8</f>
        <v>0.000138</v>
      </c>
      <c r="G10" s="1" t="str">
        <f t="shared" si="1"/>
        <v>#VALUE!</v>
      </c>
      <c r="H10" s="1">
        <f>'Y Mass and Length'!$F10</f>
        <v>0.00000001698391488</v>
      </c>
      <c r="I10" s="1" t="str">
        <f t="shared" si="2"/>
        <v>#VALUE!</v>
      </c>
      <c r="J10" s="1" t="str">
        <f t="shared" si="3"/>
        <v>#VALUE!</v>
      </c>
    </row>
    <row r="11" ht="14.25" customHeight="1">
      <c r="A11" s="1">
        <f>'Sensitivity and BW'!D9</f>
        <v>0.00005</v>
      </c>
      <c r="B11" s="1">
        <f>'Sensitivity and BW'!E9</f>
        <v>0.0002</v>
      </c>
      <c r="C11" s="1">
        <v>4.0E-6</v>
      </c>
      <c r="D11" s="1">
        <v>4.0E-6</v>
      </c>
      <c r="E11" s="1">
        <v>6.0E-6</v>
      </c>
      <c r="F11" s="1">
        <f>2*'Sensitivity and BW'!K9*'Sensitivity and BW'!F9+(C11+2*D11+E11)*'Sensitivity and BW'!K9</f>
        <v>0.000138</v>
      </c>
      <c r="G11" s="1">
        <f t="shared" si="1"/>
        <v>0.0000000276</v>
      </c>
      <c r="H11" s="1">
        <f>'Y Mass and Length'!$F11</f>
        <v>0.00000001698391488</v>
      </c>
      <c r="I11" s="1">
        <f t="shared" si="2"/>
        <v>0.00000004458391488</v>
      </c>
      <c r="J11" s="1">
        <f t="shared" si="3"/>
        <v>0.0002111490348</v>
      </c>
    </row>
    <row r="12" ht="14.25" customHeight="1">
      <c r="A12" s="1">
        <f>'Sensitivity and BW'!D10</f>
        <v>0.00003</v>
      </c>
      <c r="B12" s="1">
        <f>'Sensitivity and BW'!E10</f>
        <v>0.0002</v>
      </c>
      <c r="C12" s="1">
        <v>4.0E-6</v>
      </c>
      <c r="D12" s="1">
        <v>4.0E-6</v>
      </c>
      <c r="E12" s="1">
        <v>6.0E-6</v>
      </c>
      <c r="F12" s="1">
        <f>2*'Sensitivity and BW'!K10*'Sensitivity and BW'!F10+(C12+2*D12+E12)*'Sensitivity and BW'!K10</f>
        <v>0.000126</v>
      </c>
      <c r="G12" s="1">
        <f t="shared" si="1"/>
        <v>0.0000000252</v>
      </c>
      <c r="H12" s="1">
        <f>'Y Mass and Length'!$F12</f>
        <v>0.0000000283065248</v>
      </c>
      <c r="I12" s="1">
        <f t="shared" si="2"/>
        <v>0.0000000535065248</v>
      </c>
      <c r="J12" s="1">
        <f t="shared" si="3"/>
        <v>0.0002313147743</v>
      </c>
    </row>
    <row r="13" ht="14.25" customHeight="1">
      <c r="A13" s="1">
        <f>'Sensitivity and BW'!D11</f>
        <v>0.00004</v>
      </c>
      <c r="B13" s="1">
        <f>'Sensitivity and BW'!E11</f>
        <v>0.00018</v>
      </c>
      <c r="C13" s="1">
        <v>4.0E-6</v>
      </c>
      <c r="D13" s="1">
        <v>4.0E-6</v>
      </c>
      <c r="E13" s="1">
        <v>6.0E-6</v>
      </c>
      <c r="F13" s="1">
        <f>2*'Sensitivity and BW'!K11*'Sensitivity and BW'!F11+(C13+2*D13+E13)*'Sensitivity and BW'!K11</f>
        <v>0.000132</v>
      </c>
      <c r="G13" s="1">
        <f t="shared" si="1"/>
        <v>0.00000002376</v>
      </c>
      <c r="H13" s="1">
        <f>'Y Mass and Length'!$F13</f>
        <v>0.0000000212298936</v>
      </c>
      <c r="I13" s="1">
        <f t="shared" si="2"/>
        <v>0.0000000449898936</v>
      </c>
      <c r="J13" s="1">
        <f t="shared" si="3"/>
        <v>0.000212108212</v>
      </c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>
      <c r="A17" s="1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8.13"/>
    <col customWidth="1" min="2" max="8" width="8.88"/>
    <col customWidth="1" min="9" max="9" width="10.63"/>
    <col customWidth="1" min="10" max="11" width="8.88"/>
    <col customWidth="1" min="12" max="12" width="17.38"/>
    <col customWidth="1" min="13" max="26" width="8.88"/>
  </cols>
  <sheetData>
    <row r="1" ht="14.25" customHeight="1">
      <c r="A1" s="2" t="s">
        <v>43</v>
      </c>
      <c r="C1" s="2" t="s">
        <v>44</v>
      </c>
    </row>
    <row r="2" ht="14.25" customHeight="1">
      <c r="A2" s="1">
        <v>1.6E11</v>
      </c>
      <c r="C2" s="2">
        <v>3.0</v>
      </c>
    </row>
    <row r="3" ht="14.25" customHeight="1"/>
    <row r="4" ht="14.25" customHeight="1">
      <c r="A4" s="1" t="str">
        <f>'Sensitivity and BW'!M2</f>
        <v>spring constant (ky)</v>
      </c>
      <c r="B4" s="2" t="s">
        <v>45</v>
      </c>
      <c r="C4" s="2" t="s">
        <v>46</v>
      </c>
      <c r="D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K4" s="2" t="s">
        <v>52</v>
      </c>
      <c r="L4" s="2" t="s">
        <v>53</v>
      </c>
      <c r="M4" s="2" t="s">
        <v>54</v>
      </c>
    </row>
    <row r="5" ht="14.25" customHeight="1">
      <c r="A5" s="1">
        <f>'Sensitivity and BW'!M3</f>
        <v>70</v>
      </c>
      <c r="B5" s="1">
        <f t="shared" ref="B5:B13" si="1">A5/4</f>
        <v>17.5</v>
      </c>
      <c r="C5" s="1">
        <f t="shared" ref="C5:C13" si="2">3*B5</f>
        <v>52.5</v>
      </c>
      <c r="D5" s="1">
        <f t="shared" ref="D5:D13" si="3">(4/$C$2)*C5</f>
        <v>70</v>
      </c>
      <c r="F5" s="1">
        <f>'Sensitivity and BW'!$D3</f>
        <v>0.00002</v>
      </c>
      <c r="G5" s="1">
        <v>4.0E-6</v>
      </c>
      <c r="H5" s="1">
        <f>'Y Mass and Length'!$G5/2</f>
        <v>0.0003090865918</v>
      </c>
      <c r="I5" s="1">
        <f t="shared" ref="I5:I13" si="4">2*$A$2*$F5*$G5^3/$H5^3</f>
        <v>13.87137303</v>
      </c>
      <c r="K5" s="1">
        <f t="shared" ref="K5:K13" si="5">($A$2*$F5*$G5^3/C5)^(1/3)</f>
        <v>0.0001574189035</v>
      </c>
      <c r="L5" s="1">
        <f>'Size of Y'!J5/2</f>
        <v>0.0003139020886</v>
      </c>
      <c r="M5" s="2" t="b">
        <f t="shared" ref="M5:M13" si="6">IF(K5&lt;L5,TRUE,FALSE)</f>
        <v>1</v>
      </c>
    </row>
    <row r="6" ht="14.25" customHeight="1">
      <c r="A6" s="1">
        <f>'Sensitivity and BW'!M4</f>
        <v>70</v>
      </c>
      <c r="B6" s="1">
        <f t="shared" si="1"/>
        <v>17.5</v>
      </c>
      <c r="C6" s="1">
        <f t="shared" si="2"/>
        <v>52.5</v>
      </c>
      <c r="D6" s="1">
        <f t="shared" si="3"/>
        <v>70</v>
      </c>
      <c r="F6" s="1">
        <f>'Sensitivity and BW'!$D4</f>
        <v>0.00004</v>
      </c>
      <c r="G6" s="1">
        <v>4.0E-6</v>
      </c>
      <c r="H6" s="1">
        <f>'Y Mass and Length'!$G6/2</f>
        <v>0.00007285240834</v>
      </c>
      <c r="I6" s="1">
        <f t="shared" si="4"/>
        <v>2118.645057</v>
      </c>
      <c r="K6" s="1">
        <f t="shared" si="5"/>
        <v>0.0001983353902</v>
      </c>
      <c r="L6" s="1">
        <f>'Size of Y'!J6/2</f>
        <v>0.00009277647008</v>
      </c>
      <c r="M6" s="2" t="b">
        <f t="shared" si="6"/>
        <v>0</v>
      </c>
    </row>
    <row r="7" ht="14.25" customHeight="1">
      <c r="A7" s="15">
        <f>'Sensitivity and BW'!M5</f>
        <v>70</v>
      </c>
      <c r="B7" s="15">
        <f t="shared" si="1"/>
        <v>17.5</v>
      </c>
      <c r="C7" s="15">
        <f t="shared" si="2"/>
        <v>52.5</v>
      </c>
      <c r="D7" s="15">
        <f t="shared" si="3"/>
        <v>70</v>
      </c>
      <c r="E7" s="16"/>
      <c r="F7" s="15">
        <f>'Sensitivity and BW'!$D5</f>
        <v>0.000035</v>
      </c>
      <c r="G7" s="15">
        <v>4.0E-6</v>
      </c>
      <c r="H7" s="15">
        <f>'Y Mass and Length'!$G7/2</f>
        <v>0.0002336475015</v>
      </c>
      <c r="I7" s="15">
        <f t="shared" si="4"/>
        <v>56.19718641</v>
      </c>
      <c r="J7" s="16"/>
      <c r="K7" s="14">
        <f t="shared" si="5"/>
        <v>0.0001897009762</v>
      </c>
      <c r="L7" s="14">
        <f>'Size of Y'!J7/2</f>
        <v>0.0002501572605</v>
      </c>
      <c r="M7" s="17" t="b">
        <f t="shared" si="6"/>
        <v>1</v>
      </c>
    </row>
    <row r="8" ht="14.25" customHeight="1">
      <c r="A8" s="15">
        <f>'Sensitivity and BW'!M6</f>
        <v>70</v>
      </c>
      <c r="B8" s="15">
        <f t="shared" si="1"/>
        <v>17.5</v>
      </c>
      <c r="C8" s="15">
        <f t="shared" si="2"/>
        <v>52.5</v>
      </c>
      <c r="D8" s="15">
        <f t="shared" si="3"/>
        <v>70</v>
      </c>
      <c r="E8" s="16"/>
      <c r="F8" s="15">
        <f>'Sensitivity and BW'!$D6</f>
        <v>0.00002</v>
      </c>
      <c r="G8" s="15">
        <v>4.0E-6</v>
      </c>
      <c r="H8" s="15">
        <f>'Y Mass and Length'!$G8/2</f>
        <v>0.0002060577278</v>
      </c>
      <c r="I8" s="15">
        <f t="shared" si="4"/>
        <v>46.81588396</v>
      </c>
      <c r="J8" s="16"/>
      <c r="K8" s="14">
        <f t="shared" si="5"/>
        <v>0.0001574189035</v>
      </c>
      <c r="L8" s="14">
        <f>'Size of Y'!J8/2</f>
        <v>0.000213213009</v>
      </c>
      <c r="M8" s="17" t="b">
        <f t="shared" si="6"/>
        <v>1</v>
      </c>
    </row>
    <row r="9" ht="14.25" customHeight="1">
      <c r="A9" s="1">
        <f>'Sensitivity and BW'!M7</f>
        <v>70</v>
      </c>
      <c r="B9" s="1">
        <f t="shared" si="1"/>
        <v>17.5</v>
      </c>
      <c r="C9" s="1">
        <f t="shared" si="2"/>
        <v>52.5</v>
      </c>
      <c r="D9" s="1">
        <f t="shared" si="3"/>
        <v>70</v>
      </c>
      <c r="F9" s="1">
        <f>'Sensitivity and BW'!$D7</f>
        <v>0.00004</v>
      </c>
      <c r="G9" s="1">
        <v>4.0E-6</v>
      </c>
      <c r="H9" s="1">
        <f>'Y Mass and Length'!$G9/2</f>
        <v>0.00007285240834</v>
      </c>
      <c r="I9" s="1">
        <f t="shared" si="4"/>
        <v>2118.645057</v>
      </c>
      <c r="K9" s="1">
        <f t="shared" si="5"/>
        <v>0.0001983353902</v>
      </c>
      <c r="L9" s="1">
        <f>'Size of Y'!J9/2</f>
        <v>0.00009277647008</v>
      </c>
      <c r="M9" s="2" t="b">
        <f t="shared" si="6"/>
        <v>0</v>
      </c>
    </row>
    <row r="10" ht="14.25" customHeight="1">
      <c r="A10" s="1">
        <f>'Sensitivity and BW'!M8</f>
        <v>70</v>
      </c>
      <c r="B10" s="1">
        <f t="shared" si="1"/>
        <v>17.5</v>
      </c>
      <c r="C10" s="1">
        <f t="shared" si="2"/>
        <v>52.5</v>
      </c>
      <c r="D10" s="1">
        <f t="shared" si="3"/>
        <v>70</v>
      </c>
      <c r="F10" s="1">
        <f>'Sensitivity and BW'!$D8</f>
        <v>0.00005</v>
      </c>
      <c r="G10" s="1">
        <v>4.0E-6</v>
      </c>
      <c r="H10" s="1">
        <f>'Y Mass and Length'!$G10/2</f>
        <v>0.00006516117495</v>
      </c>
      <c r="I10" s="1">
        <f t="shared" si="4"/>
        <v>3701.1206</v>
      </c>
      <c r="K10" s="1">
        <f t="shared" si="5"/>
        <v>0.0002136503224</v>
      </c>
      <c r="L10" s="1" t="str">
        <f>'Size of Y'!J10/2</f>
        <v>#VALUE!</v>
      </c>
      <c r="M10" s="2" t="str">
        <f t="shared" si="6"/>
        <v>#VALUE!</v>
      </c>
    </row>
    <row r="11" ht="14.25" customHeight="1">
      <c r="A11" s="1">
        <f>'Sensitivity and BW'!M9</f>
        <v>70</v>
      </c>
      <c r="B11" s="1">
        <f t="shared" si="1"/>
        <v>17.5</v>
      </c>
      <c r="C11" s="1">
        <f t="shared" si="2"/>
        <v>52.5</v>
      </c>
      <c r="D11" s="1">
        <f t="shared" si="3"/>
        <v>70</v>
      </c>
      <c r="F11" s="1">
        <f>'Sensitivity and BW'!$D9</f>
        <v>0.00005</v>
      </c>
      <c r="G11" s="1">
        <v>4.0E-6</v>
      </c>
      <c r="H11" s="1">
        <f>'Y Mass and Length'!$G11/2</f>
        <v>0.00006516117495</v>
      </c>
      <c r="I11" s="1">
        <f t="shared" si="4"/>
        <v>3701.1206</v>
      </c>
      <c r="K11" s="1">
        <f t="shared" si="5"/>
        <v>0.0002136503224</v>
      </c>
      <c r="L11" s="1">
        <f>'Size of Y'!J11/2</f>
        <v>0.0001055745174</v>
      </c>
      <c r="M11" s="2" t="b">
        <f t="shared" si="6"/>
        <v>0</v>
      </c>
    </row>
    <row r="12" ht="14.25" customHeight="1">
      <c r="A12" s="1">
        <f>'Sensitivity and BW'!M10</f>
        <v>70</v>
      </c>
      <c r="B12" s="1">
        <f t="shared" si="1"/>
        <v>17.5</v>
      </c>
      <c r="C12" s="1">
        <f t="shared" si="2"/>
        <v>52.5</v>
      </c>
      <c r="D12" s="1">
        <f t="shared" si="3"/>
        <v>70</v>
      </c>
      <c r="F12" s="1">
        <f>'Sensitivity and BW'!$D10</f>
        <v>0.00003</v>
      </c>
      <c r="G12" s="1">
        <v>4.0E-6</v>
      </c>
      <c r="H12" s="1">
        <f>'Y Mass and Length'!$G12/2</f>
        <v>0.00008412271513</v>
      </c>
      <c r="I12" s="1">
        <f t="shared" si="4"/>
        <v>1032.075248</v>
      </c>
      <c r="K12" s="1">
        <f t="shared" si="5"/>
        <v>0.0001801996609</v>
      </c>
      <c r="L12" s="1">
        <f>'Size of Y'!J12/2</f>
        <v>0.0001156573871</v>
      </c>
      <c r="M12" s="2" t="b">
        <f t="shared" si="6"/>
        <v>0</v>
      </c>
    </row>
    <row r="13" ht="14.25" customHeight="1">
      <c r="A13" s="1">
        <f>'Sensitivity and BW'!M11</f>
        <v>70</v>
      </c>
      <c r="B13" s="1">
        <f t="shared" si="1"/>
        <v>17.5</v>
      </c>
      <c r="C13" s="1">
        <f t="shared" si="2"/>
        <v>52.5</v>
      </c>
      <c r="D13" s="1">
        <f t="shared" si="3"/>
        <v>70</v>
      </c>
      <c r="F13" s="1">
        <f>'Sensitivity and BW'!$D11</f>
        <v>0.00004</v>
      </c>
      <c r="G13" s="1">
        <v>4.0E-6</v>
      </c>
      <c r="H13" s="1">
        <f>'Y Mass and Length'!$G13/2</f>
        <v>0.00007285240834</v>
      </c>
      <c r="I13" s="1">
        <f t="shared" si="4"/>
        <v>2118.645057</v>
      </c>
      <c r="K13" s="1">
        <f t="shared" si="5"/>
        <v>0.0001983353902</v>
      </c>
      <c r="L13" s="1">
        <f>'Size of Y'!J13/2</f>
        <v>0.000106054106</v>
      </c>
      <c r="M13" s="2" t="b">
        <f t="shared" si="6"/>
        <v>0</v>
      </c>
    </row>
    <row r="14" ht="14.25" customHeight="1">
      <c r="A14" s="1"/>
    </row>
    <row r="15" ht="14.25" customHeight="1">
      <c r="A15" s="1"/>
    </row>
    <row r="16" ht="14.25" customHeight="1">
      <c r="A16" s="1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7.0"/>
    <col customWidth="1" min="2" max="2" width="12.5"/>
    <col customWidth="1" min="3" max="4" width="9.88"/>
    <col customWidth="1" min="5" max="5" width="9.5"/>
    <col customWidth="1" min="6" max="6" width="12.38"/>
    <col customWidth="1" min="7" max="7" width="16.75"/>
    <col customWidth="1" min="8" max="9" width="8.88"/>
    <col customWidth="1" min="10" max="10" width="15.63"/>
    <col customWidth="1" min="11" max="11" width="17.5"/>
    <col customWidth="1" min="12" max="12" width="18.13"/>
    <col customWidth="1" min="13" max="13" width="15.63"/>
    <col customWidth="1" min="14" max="14" width="18.13"/>
    <col customWidth="1" min="15" max="15" width="9.5"/>
    <col customWidth="1" min="16" max="16" width="11.75"/>
    <col customWidth="1" min="17" max="26" width="8.63"/>
  </cols>
  <sheetData>
    <row r="1" ht="14.25" customHeight="1"/>
    <row r="2" ht="14.25" customHeight="1"/>
    <row r="3" ht="14.25" customHeight="1">
      <c r="A3" s="1" t="s">
        <v>55</v>
      </c>
      <c r="B3" s="2" t="str">
        <f>'Sensitivity and BW'!Q2</f>
        <v>x0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</row>
    <row r="4" ht="14.25" customHeight="1">
      <c r="A4" s="1">
        <f>'Sensitivity and BW'!N3*2*PI()</f>
        <v>62831.85307</v>
      </c>
      <c r="B4" s="18" t="str">
        <f>'Sensitivity and BW'!Q3</f>
        <v>#REF!</v>
      </c>
      <c r="C4" s="1" t="str">
        <f t="shared" ref="C4:C12" si="2">ROUNDUP(B4,7)</f>
        <v>#REF!</v>
      </c>
      <c r="D4" s="1">
        <f t="shared" ref="D4:E4" si="1">0.00003</f>
        <v>0.00003</v>
      </c>
      <c r="E4" s="1">
        <f t="shared" si="1"/>
        <v>0.00003</v>
      </c>
      <c r="F4" s="1">
        <f>'Size of Y'!J5</f>
        <v>0.0006278041772</v>
      </c>
      <c r="G4" s="1">
        <f>('Sensitivity and BW'!F3)*('Sensitivity and BW'!J3-1)+(0.000004*'Sensitivity and BW'!J3)</f>
        <v>0.000094</v>
      </c>
      <c r="H4" s="1">
        <f t="shared" ref="H4:H12" si="4">ROUNDUP(F4,5)</f>
        <v>0.00063</v>
      </c>
      <c r="I4" s="1">
        <f>ROUNDUP(F4+2*2*3*'Spring Constant Y'!G5,5)</f>
        <v>0.00068</v>
      </c>
      <c r="J4" s="1" t="str">
        <f t="shared" ref="J4:J12" si="5">ROUNDUP(C4+D4+F4,5)</f>
        <v>#REF!</v>
      </c>
      <c r="K4" s="1">
        <f>ROUNDUP(E4+F4+2*2*3*'Spring Constant Y'!G5,5)</f>
        <v>0.00071</v>
      </c>
      <c r="L4" s="1" t="str">
        <f t="shared" ref="L4:L12" si="6">J4*K4</f>
        <v>#REF!</v>
      </c>
      <c r="M4" s="1" t="str">
        <f t="shared" ref="M4:M12" si="7">J4*K4-I4*H4</f>
        <v>#REF!</v>
      </c>
      <c r="N4" s="1" t="str">
        <f>M4*'Sensitivity and BW'!D3*'Y Mass and Length'!$A$2</f>
        <v>#REF!</v>
      </c>
      <c r="O4" s="1" t="str">
        <f>N4+'Y Mass and Length'!C5</f>
        <v>#REF!</v>
      </c>
      <c r="P4" s="1" t="str">
        <f t="shared" ref="P4:P12" si="8">A4^2*O4</f>
        <v>#REF!</v>
      </c>
    </row>
    <row r="5" ht="14.25" customHeight="1">
      <c r="A5" s="1">
        <f>'Sensitivity and BW'!N4*2*PI()</f>
        <v>188495.5592</v>
      </c>
      <c r="B5" s="18" t="str">
        <f>'Sensitivity and BW'!Q4</f>
        <v>#REF!</v>
      </c>
      <c r="C5" s="1" t="str">
        <f t="shared" si="2"/>
        <v>#REF!</v>
      </c>
      <c r="D5" s="1">
        <f t="shared" ref="D5:E5" si="3">0.00003</f>
        <v>0.00003</v>
      </c>
      <c r="E5" s="1">
        <f t="shared" si="3"/>
        <v>0.00003</v>
      </c>
      <c r="F5" s="1">
        <f>'Size of Y'!J6</f>
        <v>0.0001855529402</v>
      </c>
      <c r="G5" s="1">
        <f>('Sensitivity and BW'!F4)*('Sensitivity and BW'!J4-1)+(0.000004*'Sensitivity and BW'!J4)</f>
        <v>0.000112</v>
      </c>
      <c r="H5" s="1">
        <f t="shared" si="4"/>
        <v>0.00019</v>
      </c>
      <c r="I5" s="1">
        <f>ROUNDUP(F5+2*2*3*'Spring Constant Y'!G6,5)</f>
        <v>0.00024</v>
      </c>
      <c r="J5" s="1" t="str">
        <f t="shared" si="5"/>
        <v>#REF!</v>
      </c>
      <c r="K5" s="1">
        <f>ROUNDUP(E5+F5+2*2*3*'Spring Constant Y'!G6,5)</f>
        <v>0.00027</v>
      </c>
      <c r="L5" s="1" t="str">
        <f t="shared" si="6"/>
        <v>#REF!</v>
      </c>
      <c r="M5" s="1" t="str">
        <f t="shared" si="7"/>
        <v>#REF!</v>
      </c>
      <c r="N5" s="1" t="str">
        <f>M5*'Sensitivity and BW'!D4*'Y Mass and Length'!$A$2</f>
        <v>#REF!</v>
      </c>
      <c r="O5" s="1" t="str">
        <f>N5+'Y Mass and Length'!C6</f>
        <v>#REF!</v>
      </c>
      <c r="P5" s="1" t="str">
        <f t="shared" si="8"/>
        <v>#REF!</v>
      </c>
    </row>
    <row r="6" ht="14.25" customHeight="1">
      <c r="A6" s="14">
        <f>'Sensitivity and BW'!N5*2*PI()</f>
        <v>62831.85307</v>
      </c>
      <c r="B6" s="14" t="str">
        <f>'Sensitivity and BW'!Q5</f>
        <v>#REF!</v>
      </c>
      <c r="C6" s="14" t="str">
        <f t="shared" si="2"/>
        <v>#REF!</v>
      </c>
      <c r="D6" s="14">
        <f t="shared" ref="D6:E6" si="9">0.00003</f>
        <v>0.00003</v>
      </c>
      <c r="E6" s="14">
        <f t="shared" si="9"/>
        <v>0.00003</v>
      </c>
      <c r="F6" s="14">
        <f>'Size of Y'!J7</f>
        <v>0.000500314521</v>
      </c>
      <c r="G6" s="14">
        <f>('Sensitivity and BW'!F5)*('Sensitivity and BW'!J5-1)+(0.000004*'Sensitivity and BW'!J5)</f>
        <v>0.000142</v>
      </c>
      <c r="H6" s="14">
        <f t="shared" si="4"/>
        <v>0.00051</v>
      </c>
      <c r="I6" s="14">
        <f>ROUNDUP(F6+2*2*3*'Spring Constant Y'!G7,5)</f>
        <v>0.00055</v>
      </c>
      <c r="J6" s="14" t="str">
        <f t="shared" si="5"/>
        <v>#REF!</v>
      </c>
      <c r="K6" s="14">
        <f>ROUNDUP(E6+F6+2*2*3*'Spring Constant Y'!G7,5)</f>
        <v>0.00058</v>
      </c>
      <c r="L6" s="14" t="str">
        <f t="shared" si="6"/>
        <v>#REF!</v>
      </c>
      <c r="M6" s="14" t="str">
        <f t="shared" si="7"/>
        <v>#REF!</v>
      </c>
      <c r="N6" s="14" t="str">
        <f>M6*'Sensitivity and BW'!D5*'Y Mass and Length'!$A$2</f>
        <v>#REF!</v>
      </c>
      <c r="O6" s="14" t="str">
        <f>N6+'Y Mass and Length'!C7</f>
        <v>#REF!</v>
      </c>
      <c r="P6" s="14" t="str">
        <f t="shared" si="8"/>
        <v>#REF!</v>
      </c>
    </row>
    <row r="7" ht="14.25" customHeight="1">
      <c r="A7" s="14">
        <f>'Sensitivity and BW'!N6*2*PI()</f>
        <v>94247.77961</v>
      </c>
      <c r="B7" s="14" t="str">
        <f>'Sensitivity and BW'!Q6</f>
        <v>#REF!</v>
      </c>
      <c r="C7" s="14" t="str">
        <f t="shared" si="2"/>
        <v>#REF!</v>
      </c>
      <c r="D7" s="14">
        <f t="shared" ref="D7:E7" si="10">0.00003</f>
        <v>0.00003</v>
      </c>
      <c r="E7" s="14">
        <f t="shared" si="10"/>
        <v>0.00003</v>
      </c>
      <c r="F7" s="14">
        <f>'Size of Y'!J8</f>
        <v>0.000426426018</v>
      </c>
      <c r="G7" s="14">
        <f>('Sensitivity and BW'!F6)*('Sensitivity and BW'!J6-1)+(0.000004*'Sensitivity and BW'!J6)</f>
        <v>0.000094</v>
      </c>
      <c r="H7" s="14">
        <f t="shared" si="4"/>
        <v>0.00043</v>
      </c>
      <c r="I7" s="14">
        <f>ROUNDUP(F7+2*2*3*'Spring Constant Y'!G9,5)</f>
        <v>0.00048</v>
      </c>
      <c r="J7" s="14" t="str">
        <f t="shared" si="5"/>
        <v>#REF!</v>
      </c>
      <c r="K7" s="14">
        <f>ROUNDUP(E7+F7+2*2*3*'Spring Constant Y'!G9,5)</f>
        <v>0.00051</v>
      </c>
      <c r="L7" s="14" t="str">
        <f t="shared" si="6"/>
        <v>#REF!</v>
      </c>
      <c r="M7" s="14" t="str">
        <f t="shared" si="7"/>
        <v>#REF!</v>
      </c>
      <c r="N7" s="14" t="str">
        <f>M7*'Sensitivity and BW'!D6*'Y Mass and Length'!$A$2</f>
        <v>#REF!</v>
      </c>
      <c r="O7" s="14" t="str">
        <f>N7+'Y Mass and Length'!C8</f>
        <v>#REF!</v>
      </c>
      <c r="P7" s="14" t="str">
        <f t="shared" si="8"/>
        <v>#REF!</v>
      </c>
    </row>
    <row r="8" ht="14.25" customHeight="1">
      <c r="A8" s="1">
        <f>'Sensitivity and BW'!N7*2*PI()</f>
        <v>188495.5592</v>
      </c>
      <c r="B8" s="18" t="str">
        <f>'Sensitivity and BW'!Q7</f>
        <v>#REF!</v>
      </c>
      <c r="C8" s="1" t="str">
        <f t="shared" si="2"/>
        <v>#REF!</v>
      </c>
      <c r="D8" s="1">
        <f t="shared" ref="D8:E8" si="11">0.00003</f>
        <v>0.00003</v>
      </c>
      <c r="E8" s="1">
        <f t="shared" si="11"/>
        <v>0.00003</v>
      </c>
      <c r="F8" s="1">
        <f>'Size of Y'!J9</f>
        <v>0.0001855529402</v>
      </c>
      <c r="G8" s="1">
        <f>('Sensitivity and BW'!F7)*('Sensitivity and BW'!J7-1)+(0.000004*'Sensitivity and BW'!J7)</f>
        <v>0.000112</v>
      </c>
      <c r="H8" s="1">
        <f t="shared" si="4"/>
        <v>0.00019</v>
      </c>
      <c r="I8" s="1">
        <f>ROUNDUP(F8+2*2*3*'Spring Constant Y'!G9,5)</f>
        <v>0.00024</v>
      </c>
      <c r="J8" s="1" t="str">
        <f t="shared" si="5"/>
        <v>#REF!</v>
      </c>
      <c r="K8" s="1">
        <f>ROUNDUP(E8+F8+2*2*3*'Spring Constant Y'!G9,5)</f>
        <v>0.00027</v>
      </c>
      <c r="L8" s="1" t="str">
        <f t="shared" si="6"/>
        <v>#REF!</v>
      </c>
      <c r="M8" s="1" t="str">
        <f t="shared" si="7"/>
        <v>#REF!</v>
      </c>
      <c r="N8" s="1" t="str">
        <f>M8*'Sensitivity and BW'!D7*'Y Mass and Length'!$A$2</f>
        <v>#REF!</v>
      </c>
      <c r="O8" s="1" t="str">
        <f>N8+'Y Mass and Length'!C9</f>
        <v>#REF!</v>
      </c>
      <c r="P8" s="1" t="str">
        <f t="shared" si="8"/>
        <v>#REF!</v>
      </c>
    </row>
    <row r="9" ht="14.25" customHeight="1">
      <c r="A9" s="1">
        <f>'Sensitivity and BW'!N8*2*PI()</f>
        <v>188495.5592</v>
      </c>
      <c r="B9" s="18" t="str">
        <f>'Sensitivity and BW'!Q8</f>
        <v>#REF!</v>
      </c>
      <c r="C9" s="1" t="str">
        <f t="shared" si="2"/>
        <v>#REF!</v>
      </c>
      <c r="D9" s="1">
        <f t="shared" ref="D9:E9" si="12">0.00003</f>
        <v>0.00003</v>
      </c>
      <c r="E9" s="1">
        <f t="shared" si="12"/>
        <v>0.00003</v>
      </c>
      <c r="F9" s="1" t="str">
        <f>'Size of Y'!J10</f>
        <v>#VALUE!</v>
      </c>
      <c r="G9" s="1">
        <f>('Sensitivity and BW'!F8)*('Sensitivity and BW'!J8-1)+(0.000004*'Sensitivity and BW'!J8)</f>
        <v>0.000121</v>
      </c>
      <c r="H9" s="1" t="str">
        <f t="shared" si="4"/>
        <v>#VALUE!</v>
      </c>
      <c r="I9" s="1" t="str">
        <f>ROUNDUP(F9+2*2*3*'Spring Constant Y'!G10,5)</f>
        <v>#VALUE!</v>
      </c>
      <c r="J9" s="1" t="str">
        <f t="shared" si="5"/>
        <v>#REF!</v>
      </c>
      <c r="K9" s="1" t="str">
        <f>ROUNDUP(E9+F9+2*2*3*'Spring Constant Y'!G10,5)</f>
        <v>#VALUE!</v>
      </c>
      <c r="L9" s="1" t="str">
        <f t="shared" si="6"/>
        <v>#REF!</v>
      </c>
      <c r="M9" s="1" t="str">
        <f t="shared" si="7"/>
        <v>#REF!</v>
      </c>
      <c r="N9" s="1" t="str">
        <f>M9*'Sensitivity and BW'!D8*'Y Mass and Length'!$A$2</f>
        <v>#REF!</v>
      </c>
      <c r="O9" s="1" t="str">
        <f>N9+'Y Mass and Length'!C10</f>
        <v>#REF!</v>
      </c>
      <c r="P9" s="1" t="str">
        <f t="shared" si="8"/>
        <v>#REF!</v>
      </c>
    </row>
    <row r="10" ht="14.25" customHeight="1">
      <c r="A10" s="1">
        <f>'Sensitivity and BW'!N9*2*PI()</f>
        <v>188495.5592</v>
      </c>
      <c r="B10" s="18" t="str">
        <f>'Sensitivity and BW'!Q9</f>
        <v>#REF!</v>
      </c>
      <c r="C10" s="1" t="str">
        <f t="shared" si="2"/>
        <v>#REF!</v>
      </c>
      <c r="D10" s="1">
        <f t="shared" ref="D10:E10" si="13">0.00003</f>
        <v>0.00003</v>
      </c>
      <c r="E10" s="1">
        <f t="shared" si="13"/>
        <v>0.00003</v>
      </c>
      <c r="F10" s="1">
        <f>'Size of Y'!J11</f>
        <v>0.0002111490348</v>
      </c>
      <c r="G10" s="1">
        <f>('Sensitivity and BW'!F9)*('Sensitivity and BW'!J9-1)+(0.000004*'Sensitivity and BW'!J9)</f>
        <v>0.000121</v>
      </c>
      <c r="H10" s="1">
        <f t="shared" si="4"/>
        <v>0.00022</v>
      </c>
      <c r="I10" s="1">
        <f>ROUNDUP(F10+2*2*3*'Spring Constant Y'!G11,5)</f>
        <v>0.00026</v>
      </c>
      <c r="J10" s="1" t="str">
        <f t="shared" si="5"/>
        <v>#REF!</v>
      </c>
      <c r="K10" s="1">
        <f>ROUNDUP(E10+F10+2*2*3*'Spring Constant Y'!G11,5)</f>
        <v>0.00029</v>
      </c>
      <c r="L10" s="1" t="str">
        <f t="shared" si="6"/>
        <v>#REF!</v>
      </c>
      <c r="M10" s="1" t="str">
        <f t="shared" si="7"/>
        <v>#REF!</v>
      </c>
      <c r="N10" s="1" t="str">
        <f>M10*'Sensitivity and BW'!D9*'Y Mass and Length'!$A$2</f>
        <v>#REF!</v>
      </c>
      <c r="O10" s="1" t="str">
        <f>N10+'Y Mass and Length'!C11</f>
        <v>#REF!</v>
      </c>
      <c r="P10" s="1" t="str">
        <f t="shared" si="8"/>
        <v>#REF!</v>
      </c>
    </row>
    <row r="11" ht="14.25" customHeight="1">
      <c r="A11" s="1">
        <f>'Sensitivity and BW'!N10*2*PI()</f>
        <v>188495.5592</v>
      </c>
      <c r="B11" s="18" t="str">
        <f>'Sensitivity and BW'!Q10</f>
        <v>#REF!</v>
      </c>
      <c r="C11" s="1" t="str">
        <f t="shared" si="2"/>
        <v>#REF!</v>
      </c>
      <c r="D11" s="1">
        <f t="shared" ref="D11:E11" si="14">0.00003</f>
        <v>0.00003</v>
      </c>
      <c r="E11" s="1">
        <f t="shared" si="14"/>
        <v>0.00003</v>
      </c>
      <c r="F11" s="1">
        <f>'Size of Y'!J12</f>
        <v>0.0002313147743</v>
      </c>
      <c r="G11" s="1">
        <f>('Sensitivity and BW'!F10)*('Sensitivity and BW'!J10-1)+(0.000004*'Sensitivity and BW'!J10)</f>
        <v>0.000103</v>
      </c>
      <c r="H11" s="1">
        <f t="shared" si="4"/>
        <v>0.00024</v>
      </c>
      <c r="I11" s="1">
        <f>ROUNDUP(F11+2*2*3*'Spring Constant Y'!G12,5)</f>
        <v>0.00028</v>
      </c>
      <c r="J11" s="1" t="str">
        <f t="shared" si="5"/>
        <v>#REF!</v>
      </c>
      <c r="K11" s="1">
        <f>ROUNDUP(E11+F11+2*2*3*'Spring Constant Y'!G12,5)</f>
        <v>0.00031</v>
      </c>
      <c r="L11" s="1" t="str">
        <f t="shared" si="6"/>
        <v>#REF!</v>
      </c>
      <c r="M11" s="1" t="str">
        <f t="shared" si="7"/>
        <v>#REF!</v>
      </c>
      <c r="N11" s="1" t="str">
        <f>M11*'Sensitivity and BW'!D10*'Y Mass and Length'!$A$2</f>
        <v>#REF!</v>
      </c>
      <c r="O11" s="1" t="str">
        <f>N11+'Y Mass and Length'!C12</f>
        <v>#REF!</v>
      </c>
      <c r="P11" s="1" t="str">
        <f t="shared" si="8"/>
        <v>#REF!</v>
      </c>
    </row>
    <row r="12" ht="14.25" customHeight="1">
      <c r="A12" s="1">
        <f>'Sensitivity and BW'!N11*2*PI()</f>
        <v>188495.5592</v>
      </c>
      <c r="B12" s="18" t="str">
        <f>'Sensitivity and BW'!Q11</f>
        <v>#REF!</v>
      </c>
      <c r="C12" s="1" t="str">
        <f t="shared" si="2"/>
        <v>#REF!</v>
      </c>
      <c r="D12" s="1">
        <f t="shared" ref="D12:E12" si="15">0.00003</f>
        <v>0.00003</v>
      </c>
      <c r="E12" s="1">
        <f t="shared" si="15"/>
        <v>0.00003</v>
      </c>
      <c r="F12" s="1">
        <f>'Size of Y'!J13</f>
        <v>0.000212108212</v>
      </c>
      <c r="G12" s="1">
        <f>('Sensitivity and BW'!F11)*('Sensitivity and BW'!J11-1)+(0.000004*'Sensitivity and BW'!J11)</f>
        <v>0.000112</v>
      </c>
      <c r="H12" s="1">
        <f t="shared" si="4"/>
        <v>0.00022</v>
      </c>
      <c r="I12" s="1">
        <f>ROUNDUP(F12+2*2*3*'Spring Constant Y'!G13,5)</f>
        <v>0.00027</v>
      </c>
      <c r="J12" s="1" t="str">
        <f t="shared" si="5"/>
        <v>#REF!</v>
      </c>
      <c r="K12" s="1">
        <f>ROUNDUP(E12+F12+2*2*3*'Spring Constant Y'!G13,5)</f>
        <v>0.0003</v>
      </c>
      <c r="L12" s="1" t="str">
        <f t="shared" si="6"/>
        <v>#REF!</v>
      </c>
      <c r="M12" s="1" t="str">
        <f t="shared" si="7"/>
        <v>#REF!</v>
      </c>
      <c r="N12" s="1" t="str">
        <f>M12*'Sensitivity and BW'!D11*'Y Mass and Length'!$A$2</f>
        <v>#REF!</v>
      </c>
      <c r="O12" s="1" t="str">
        <f>N12+'Y Mass and Length'!C13</f>
        <v>#REF!</v>
      </c>
      <c r="P12" s="1" t="str">
        <f t="shared" si="8"/>
        <v>#REF!</v>
      </c>
    </row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8.38"/>
    <col customWidth="1" min="4" max="10" width="8.63"/>
    <col customWidth="1" min="11" max="11" width="8.0"/>
    <col customWidth="1" min="12" max="12" width="17.38"/>
    <col customWidth="1" min="13" max="26" width="8.63"/>
  </cols>
  <sheetData>
    <row r="1" ht="14.25" customHeight="1">
      <c r="A1" s="2" t="s">
        <v>43</v>
      </c>
      <c r="C1" s="2" t="s">
        <v>44</v>
      </c>
    </row>
    <row r="2" ht="14.25" customHeight="1">
      <c r="A2" s="1">
        <v>1.6E11</v>
      </c>
      <c r="C2" s="2">
        <v>3.0</v>
      </c>
    </row>
    <row r="3" ht="14.25" customHeight="1"/>
    <row r="4" ht="14.25" customHeight="1">
      <c r="A4" s="1" t="str">
        <f>'Sensitivity and BW'!M2</f>
        <v>spring constant (ky)</v>
      </c>
      <c r="B4" s="2" t="s">
        <v>45</v>
      </c>
      <c r="C4" s="2" t="s">
        <v>46</v>
      </c>
      <c r="D4" s="2" t="s">
        <v>47</v>
      </c>
      <c r="F4" s="2" t="s">
        <v>48</v>
      </c>
      <c r="G4" s="2" t="s">
        <v>49</v>
      </c>
      <c r="H4" s="2" t="s">
        <v>50</v>
      </c>
      <c r="I4" s="2" t="s">
        <v>51</v>
      </c>
      <c r="K4" s="2" t="s">
        <v>52</v>
      </c>
      <c r="L4" s="2" t="s">
        <v>53</v>
      </c>
      <c r="M4" s="2" t="s">
        <v>54</v>
      </c>
    </row>
    <row r="5" ht="14.25" customHeight="1">
      <c r="A5" s="1">
        <f>'Sensitivity and BW'!L3</f>
        <v>80</v>
      </c>
      <c r="B5" s="1">
        <f t="shared" ref="B5:B13" si="1">A5/4</f>
        <v>20</v>
      </c>
      <c r="C5" s="1">
        <f t="shared" ref="C5:C13" si="2">$C$2*B5</f>
        <v>60</v>
      </c>
      <c r="D5" s="1">
        <f t="shared" ref="D5:D13" si="3">(4/$C$2)*C5</f>
        <v>80</v>
      </c>
      <c r="F5" s="1">
        <f>'Sensitivity and BW'!$D3</f>
        <v>0.00002</v>
      </c>
      <c r="G5" s="1">
        <v>4.0E-6</v>
      </c>
      <c r="H5" s="1">
        <f>'Size of X'!K4/2</f>
        <v>0.000355</v>
      </c>
      <c r="I5" s="1">
        <f t="shared" ref="I5:I13" si="4">2*$A$2*$F5*$G5^3/$H5^3</f>
        <v>9.155348676</v>
      </c>
      <c r="K5" s="1">
        <f t="shared" ref="K5:K13" si="5">($A$2*$F5*$G5^3/C5)^(1/3)</f>
        <v>0.0001505657646</v>
      </c>
      <c r="L5" s="1">
        <f>'Size of Y'!J5/2</f>
        <v>0.0003139020886</v>
      </c>
      <c r="M5" s="2" t="b">
        <f t="shared" ref="M5:M13" si="6">IF(K5&lt;L5,TRUE,FALSE)</f>
        <v>1</v>
      </c>
    </row>
    <row r="6" ht="14.25" customHeight="1">
      <c r="A6" s="1">
        <f>'Sensitivity and BW'!L4</f>
        <v>80</v>
      </c>
      <c r="B6" s="1">
        <f t="shared" si="1"/>
        <v>20</v>
      </c>
      <c r="C6" s="1">
        <f t="shared" si="2"/>
        <v>60</v>
      </c>
      <c r="D6" s="1">
        <f t="shared" si="3"/>
        <v>80</v>
      </c>
      <c r="F6" s="1">
        <f>'Sensitivity and BW'!$D4</f>
        <v>0.00004</v>
      </c>
      <c r="G6" s="1">
        <v>4.0E-6</v>
      </c>
      <c r="H6" s="1">
        <f>'Size of X'!K5/2</f>
        <v>0.000135</v>
      </c>
      <c r="I6" s="1">
        <f t="shared" si="4"/>
        <v>332.9573744</v>
      </c>
      <c r="K6" s="1">
        <f t="shared" si="5"/>
        <v>0.0001897009762</v>
      </c>
      <c r="L6" s="1">
        <f>'Size of Y'!J6/2</f>
        <v>0.00009277647008</v>
      </c>
      <c r="M6" s="2" t="b">
        <f t="shared" si="6"/>
        <v>0</v>
      </c>
    </row>
    <row r="7" ht="14.25" customHeight="1">
      <c r="A7" s="14">
        <f>'Sensitivity and BW'!L5</f>
        <v>80.2</v>
      </c>
      <c r="B7" s="14">
        <f t="shared" si="1"/>
        <v>20.05</v>
      </c>
      <c r="C7" s="14">
        <f t="shared" si="2"/>
        <v>60.15</v>
      </c>
      <c r="D7" s="14">
        <f t="shared" si="3"/>
        <v>80.2</v>
      </c>
      <c r="E7" s="17"/>
      <c r="F7" s="14">
        <f>'Sensitivity and BW'!$D5</f>
        <v>0.000035</v>
      </c>
      <c r="G7" s="14">
        <v>4.0E-6</v>
      </c>
      <c r="H7" s="14">
        <f>'Size of X'!K6/2</f>
        <v>0.00029</v>
      </c>
      <c r="I7" s="14">
        <f t="shared" si="4"/>
        <v>29.39029891</v>
      </c>
      <c r="J7" s="17"/>
      <c r="K7" s="14">
        <f t="shared" si="5"/>
        <v>0.0001812915059</v>
      </c>
      <c r="L7" s="14">
        <f>'Size of Y'!J7/2</f>
        <v>0.0002501572605</v>
      </c>
      <c r="M7" s="17" t="b">
        <f t="shared" si="6"/>
        <v>1</v>
      </c>
    </row>
    <row r="8" ht="14.25" customHeight="1">
      <c r="A8" s="14">
        <f>'Sensitivity and BW'!L6</f>
        <v>81.6</v>
      </c>
      <c r="B8" s="14">
        <f t="shared" si="1"/>
        <v>20.4</v>
      </c>
      <c r="C8" s="14">
        <f t="shared" si="2"/>
        <v>61.2</v>
      </c>
      <c r="D8" s="14">
        <f t="shared" si="3"/>
        <v>81.6</v>
      </c>
      <c r="E8" s="17"/>
      <c r="F8" s="14">
        <f>'Sensitivity and BW'!$D6</f>
        <v>0.00002</v>
      </c>
      <c r="G8" s="14">
        <v>4.0E-6</v>
      </c>
      <c r="H8" s="14">
        <f>'Size of X'!K7/2</f>
        <v>0.000255</v>
      </c>
      <c r="I8" s="14">
        <f t="shared" si="4"/>
        <v>24.70241461</v>
      </c>
      <c r="J8" s="17"/>
      <c r="K8" s="14">
        <f t="shared" si="5"/>
        <v>0.0001495751717</v>
      </c>
      <c r="L8" s="14">
        <f>'Size of Y'!J8/2</f>
        <v>0.000213213009</v>
      </c>
      <c r="M8" s="17" t="b">
        <f t="shared" si="6"/>
        <v>1</v>
      </c>
    </row>
    <row r="9" ht="14.25" customHeight="1">
      <c r="A9" s="1">
        <f>'Sensitivity and BW'!L7</f>
        <v>80</v>
      </c>
      <c r="B9" s="1">
        <f t="shared" si="1"/>
        <v>20</v>
      </c>
      <c r="C9" s="1">
        <f t="shared" si="2"/>
        <v>60</v>
      </c>
      <c r="D9" s="1">
        <f t="shared" si="3"/>
        <v>80</v>
      </c>
      <c r="F9" s="1">
        <f>'Sensitivity and BW'!$D7</f>
        <v>0.00004</v>
      </c>
      <c r="G9" s="1">
        <v>4.0E-6</v>
      </c>
      <c r="H9" s="1">
        <f>'Size of X'!K8/2</f>
        <v>0.000135</v>
      </c>
      <c r="I9" s="1">
        <f t="shared" si="4"/>
        <v>332.9573744</v>
      </c>
      <c r="K9" s="1">
        <f t="shared" si="5"/>
        <v>0.0001897009762</v>
      </c>
      <c r="L9" s="1">
        <f>'Size of Y'!J9/2</f>
        <v>0.00009277647008</v>
      </c>
      <c r="M9" s="2" t="b">
        <f t="shared" si="6"/>
        <v>0</v>
      </c>
    </row>
    <row r="10" ht="14.25" customHeight="1">
      <c r="A10" s="1">
        <f>'Sensitivity and BW'!L8</f>
        <v>80</v>
      </c>
      <c r="B10" s="1">
        <f t="shared" si="1"/>
        <v>20</v>
      </c>
      <c r="C10" s="1">
        <f t="shared" si="2"/>
        <v>60</v>
      </c>
      <c r="D10" s="1">
        <f t="shared" si="3"/>
        <v>80</v>
      </c>
      <c r="F10" s="1">
        <f>'Sensitivity and BW'!$D8</f>
        <v>0.00005</v>
      </c>
      <c r="G10" s="1">
        <v>4.0E-6</v>
      </c>
      <c r="H10" s="1" t="str">
        <f>'Size of X'!K9/2</f>
        <v>#VALUE!</v>
      </c>
      <c r="I10" s="1" t="str">
        <f t="shared" si="4"/>
        <v>#VALUE!</v>
      </c>
      <c r="K10" s="1">
        <f t="shared" si="5"/>
        <v>0.000204349182</v>
      </c>
      <c r="L10" s="1" t="str">
        <f>'Size of Y'!J10/2</f>
        <v>#VALUE!</v>
      </c>
      <c r="M10" s="2" t="str">
        <f t="shared" si="6"/>
        <v>#VALUE!</v>
      </c>
    </row>
    <row r="11" ht="14.25" customHeight="1">
      <c r="A11" s="1">
        <f>'Sensitivity and BW'!L9</f>
        <v>80</v>
      </c>
      <c r="B11" s="1">
        <f t="shared" si="1"/>
        <v>20</v>
      </c>
      <c r="C11" s="1">
        <f t="shared" si="2"/>
        <v>60</v>
      </c>
      <c r="D11" s="1">
        <f t="shared" si="3"/>
        <v>80</v>
      </c>
      <c r="F11" s="1">
        <f>'Sensitivity and BW'!$D9</f>
        <v>0.00005</v>
      </c>
      <c r="G11" s="1">
        <v>4.0E-6</v>
      </c>
      <c r="H11" s="1">
        <f>'Size of X'!K10/2</f>
        <v>0.000145</v>
      </c>
      <c r="I11" s="1">
        <f t="shared" si="4"/>
        <v>335.8891303</v>
      </c>
      <c r="K11" s="1">
        <f t="shared" si="5"/>
        <v>0.000204349182</v>
      </c>
      <c r="L11" s="1">
        <f>'Size of Y'!J11/2</f>
        <v>0.0001055745174</v>
      </c>
      <c r="M11" s="2" t="b">
        <f t="shared" si="6"/>
        <v>0</v>
      </c>
    </row>
    <row r="12" ht="14.25" customHeight="1">
      <c r="A12" s="1">
        <f>'Sensitivity and BW'!L10</f>
        <v>80</v>
      </c>
      <c r="B12" s="1">
        <f t="shared" si="1"/>
        <v>20</v>
      </c>
      <c r="C12" s="1">
        <f t="shared" si="2"/>
        <v>60</v>
      </c>
      <c r="D12" s="1">
        <f t="shared" si="3"/>
        <v>80</v>
      </c>
      <c r="F12" s="1">
        <f>'Sensitivity and BW'!$D10</f>
        <v>0.00003</v>
      </c>
      <c r="G12" s="1">
        <v>4.0E-6</v>
      </c>
      <c r="H12" s="1">
        <f>'Size of X'!K11/2</f>
        <v>0.000155</v>
      </c>
      <c r="I12" s="1">
        <f t="shared" si="4"/>
        <v>164.9894263</v>
      </c>
      <c r="K12" s="1">
        <f t="shared" si="5"/>
        <v>0.0001723547752</v>
      </c>
      <c r="L12" s="1">
        <f>'Size of Y'!J12/2</f>
        <v>0.0001156573871</v>
      </c>
      <c r="M12" s="2" t="b">
        <f t="shared" si="6"/>
        <v>0</v>
      </c>
    </row>
    <row r="13" ht="14.25" customHeight="1">
      <c r="A13" s="1">
        <f>'Sensitivity and BW'!L11</f>
        <v>80</v>
      </c>
      <c r="B13" s="1">
        <f t="shared" si="1"/>
        <v>20</v>
      </c>
      <c r="C13" s="1">
        <f t="shared" si="2"/>
        <v>60</v>
      </c>
      <c r="D13" s="1">
        <f t="shared" si="3"/>
        <v>80</v>
      </c>
      <c r="F13" s="1">
        <f>'Sensitivity and BW'!$D11</f>
        <v>0.00004</v>
      </c>
      <c r="G13" s="1">
        <v>4.0E-6</v>
      </c>
      <c r="H13" s="1">
        <f>'Size of X'!K12/2</f>
        <v>0.00015</v>
      </c>
      <c r="I13" s="1">
        <f t="shared" si="4"/>
        <v>242.7259259</v>
      </c>
      <c r="K13" s="1">
        <f t="shared" si="5"/>
        <v>0.0001897009762</v>
      </c>
      <c r="L13" s="1">
        <f>'Size of Y'!J13/2</f>
        <v>0.000106054106</v>
      </c>
      <c r="M13" s="2" t="b">
        <f t="shared" si="6"/>
        <v>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2024-04-13T17:47:01Z</dcterms:created>
  <dc:creator>Chen, Vicky Wing Yue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0x010100923B99057C93D041A495DB2ACCB59259</vt:lpwstr>
  </property>
</Properties>
</file>