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ACDB4E68-D55B-A14C-9D8C-163CFC3B3D03}" xr6:coauthVersionLast="47" xr6:coauthVersionMax="47" xr10:uidLastSave="{00000000-0000-0000-0000-000000000000}"/>
  <bookViews>
    <workbookView xWindow="1100" yWindow="740" windowWidth="28040" windowHeight="16680" firstSheet="1" activeTab="6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0" i="5" l="1"/>
  <c r="K331" i="5"/>
  <c r="K332" i="5"/>
  <c r="K333" i="5"/>
  <c r="K334" i="5"/>
  <c r="K335" i="5"/>
  <c r="K336" i="5"/>
  <c r="K337" i="5"/>
  <c r="K342" i="5"/>
  <c r="K343" i="5"/>
  <c r="K344" i="5"/>
  <c r="K345" i="5"/>
  <c r="K354" i="5"/>
  <c r="K355" i="5"/>
  <c r="K356" i="5"/>
  <c r="K357" i="5"/>
  <c r="K362" i="5"/>
  <c r="K363" i="5"/>
  <c r="K364" i="5"/>
  <c r="K365" i="5"/>
  <c r="K366" i="5"/>
  <c r="K367" i="5"/>
  <c r="K368" i="5"/>
  <c r="K369" i="5"/>
  <c r="K378" i="5"/>
  <c r="K379" i="5"/>
  <c r="K380" i="5"/>
  <c r="K381" i="5"/>
  <c r="K390" i="5"/>
  <c r="K391" i="5"/>
  <c r="K392" i="5"/>
  <c r="K438" i="5"/>
  <c r="K439" i="5"/>
  <c r="K440" i="5"/>
  <c r="K441" i="5"/>
  <c r="K450" i="5"/>
  <c r="K451" i="5"/>
  <c r="K452" i="5"/>
  <c r="K453" i="5"/>
  <c r="G139" i="7"/>
  <c r="G140" i="7"/>
  <c r="G141" i="7"/>
  <c r="G142" i="7"/>
  <c r="G143" i="7"/>
  <c r="G138" i="7"/>
  <c r="G129" i="7"/>
  <c r="G130" i="7"/>
  <c r="G131" i="7"/>
  <c r="G132" i="7"/>
  <c r="G133" i="7"/>
  <c r="G134" i="7"/>
  <c r="G135" i="7"/>
  <c r="G128" i="7"/>
  <c r="G137" i="7"/>
  <c r="G136" i="7"/>
  <c r="C138" i="7"/>
  <c r="G125" i="7"/>
  <c r="C128" i="7"/>
  <c r="G119" i="7"/>
  <c r="G120" i="7"/>
  <c r="G121" i="7"/>
  <c r="G122" i="7"/>
  <c r="G123" i="7"/>
  <c r="G124" i="7"/>
  <c r="G118" i="7"/>
  <c r="C118" i="7"/>
  <c r="G116" i="7"/>
  <c r="G109" i="7"/>
  <c r="G110" i="7"/>
  <c r="G111" i="7"/>
  <c r="G112" i="7"/>
  <c r="G113" i="7"/>
  <c r="G114" i="7"/>
  <c r="G108" i="7"/>
  <c r="G107" i="7"/>
  <c r="G106" i="7"/>
  <c r="C108" i="7"/>
  <c r="G126" i="7"/>
  <c r="G127" i="7"/>
  <c r="G117" i="7"/>
  <c r="G115" i="7"/>
  <c r="G105" i="7"/>
  <c r="C106" i="7"/>
  <c r="C107" i="7"/>
  <c r="C109" i="7"/>
  <c r="C110" i="7"/>
  <c r="C111" i="7"/>
  <c r="C112" i="7"/>
  <c r="C113" i="7"/>
  <c r="C114" i="7"/>
  <c r="C115" i="7"/>
  <c r="C116" i="7"/>
  <c r="C117" i="7"/>
  <c r="C119" i="7"/>
  <c r="C120" i="7"/>
  <c r="C121" i="7"/>
  <c r="C122" i="7"/>
  <c r="C123" i="7"/>
  <c r="C124" i="7"/>
  <c r="C125" i="7"/>
  <c r="C126" i="7"/>
  <c r="C127" i="7"/>
  <c r="C129" i="7"/>
  <c r="C130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05" i="7"/>
  <c r="L338" i="5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165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16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C223" i="5"/>
  <c r="C224" i="5"/>
  <c r="C225" i="5"/>
  <c r="C226" i="5"/>
  <c r="C227" i="5"/>
  <c r="C228" i="5"/>
  <c r="C229" i="5"/>
  <c r="C230" i="5"/>
  <c r="L230" i="5" s="1"/>
  <c r="C231" i="5"/>
  <c r="L231" i="5" s="1"/>
  <c r="C232" i="5"/>
  <c r="L232" i="5" s="1"/>
  <c r="C233" i="5"/>
  <c r="L233" i="5" s="1"/>
  <c r="C234" i="5"/>
  <c r="C235" i="5"/>
  <c r="C236" i="5"/>
  <c r="C237" i="5"/>
  <c r="C238" i="5"/>
  <c r="C239" i="5"/>
  <c r="C240" i="5"/>
  <c r="C241" i="5"/>
  <c r="C221" i="5"/>
  <c r="C220" i="5"/>
  <c r="C219" i="5"/>
  <c r="C218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C195" i="5"/>
  <c r="C196" i="5"/>
  <c r="C197" i="5"/>
  <c r="C198" i="5"/>
  <c r="L198" i="5" s="1"/>
  <c r="C199" i="5"/>
  <c r="L199" i="5" s="1"/>
  <c r="C200" i="5"/>
  <c r="L200" i="5" s="1"/>
  <c r="C201" i="5"/>
  <c r="L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95" i="5" l="1"/>
  <c r="K236" i="5"/>
  <c r="K10" i="5"/>
  <c r="K176" i="5"/>
  <c r="K9" i="5"/>
  <c r="K22" i="5"/>
  <c r="K12" i="5"/>
  <c r="K90" i="5"/>
  <c r="K129" i="5"/>
  <c r="K113" i="5"/>
  <c r="K211" i="5"/>
  <c r="K203" i="5"/>
  <c r="K11" i="5"/>
  <c r="K210" i="5"/>
  <c r="K202" i="5"/>
  <c r="K194" i="5"/>
  <c r="K154" i="5"/>
  <c r="K218" i="5"/>
  <c r="K237" i="5"/>
  <c r="K219" i="5"/>
  <c r="K25" i="5"/>
  <c r="K17" i="5"/>
  <c r="K142" i="5"/>
  <c r="K220" i="5"/>
  <c r="K227" i="5"/>
  <c r="K24" i="5"/>
  <c r="K8" i="5"/>
  <c r="K133" i="5"/>
  <c r="K207" i="5"/>
  <c r="K221" i="5"/>
  <c r="K234" i="5"/>
  <c r="K226" i="5"/>
  <c r="K177" i="5"/>
  <c r="K208" i="5"/>
  <c r="K235" i="5"/>
  <c r="K16" i="5"/>
  <c r="K23" i="5"/>
  <c r="K15" i="5"/>
  <c r="K7" i="5"/>
  <c r="K132" i="5"/>
  <c r="K206" i="5"/>
  <c r="K225" i="5"/>
  <c r="K128" i="5"/>
  <c r="K224" i="5"/>
  <c r="K209" i="5"/>
  <c r="K14" i="5"/>
  <c r="K131" i="5"/>
  <c r="K290" i="5"/>
  <c r="K306" i="5"/>
  <c r="K307" i="5"/>
  <c r="K278" i="5"/>
  <c r="K314" i="5"/>
  <c r="K317" i="5"/>
  <c r="K291" i="5"/>
  <c r="K309" i="5"/>
  <c r="K292" i="5"/>
  <c r="K308" i="5"/>
  <c r="K293" i="5"/>
  <c r="K305" i="5"/>
  <c r="K302" i="5"/>
  <c r="K279" i="5"/>
  <c r="K303" i="5"/>
  <c r="K315" i="5"/>
  <c r="K280" i="5"/>
  <c r="K304" i="5"/>
  <c r="K316" i="5"/>
  <c r="K281" i="5"/>
  <c r="K213" i="5"/>
  <c r="K205" i="5"/>
  <c r="K197" i="5"/>
  <c r="K157" i="5"/>
  <c r="K13" i="5"/>
  <c r="K130" i="5"/>
  <c r="K122" i="5"/>
  <c r="K212" i="5"/>
  <c r="K204" i="5"/>
  <c r="K223" i="5"/>
  <c r="K228" i="5"/>
  <c r="K174" i="5"/>
  <c r="K222" i="5"/>
  <c r="K175" i="5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<sst xmlns="http://schemas.openxmlformats.org/spreadsheetml/2006/main" count="185" uniqueCount="117">
  <si>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</si>
  <si>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</si>
  <si>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</si>
  <si>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</si>
  <si>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</si>
  <si>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</si>
  <si>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</si>
  <si>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</si>
  <si>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</si>
  <si>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</si>
  <si>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</si>
  <si>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</si>
  <si>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</si>
  <si>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</si>
  <si>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</si>
  <si>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</si>
  <si>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</si>
  <si>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</si>
  <si>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</si>
  <si>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</si>
  <si>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</si>
  <si>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</si>
  <si>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</si>
  <si>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</si>
  <si>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</si>
  <si>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</si>
  <si>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</si>
  <si>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</si>
  <si>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</si>
  <si>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</si>
  <si>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</si>
  <si>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</si>
  <si>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</si>
  <si>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</si>
  <si>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</si>
  <si>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</si>
  <si>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</si>
  <si>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</si>
  <si>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</si>
  <si>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</si>
  <si>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</si>
  <si>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</si>
  <si>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</si>
  <si>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</si>
  <si>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</si>
  <si>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</si>
  <si>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</si>
  <si>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</si>
  <si>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</si>
  <si>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</si>
  <si>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</si>
  <si>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</si>
  <si>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</si>
  <si>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</si>
  <si>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</si>
  <si>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</si>
  <si>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</si>
  <si>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</si>
  <si>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</si>
  <si>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</si>
  <si>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</si>
  <si>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</si>
  <si>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</si>
  <si>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</si>
  <si>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</si>
  <si>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</si>
  <si>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</si>
  <si>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</si>
  <si>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</si>
  <si>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</si>
  <si>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</si>
  <si>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</si>
  <si>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</si>
  <si>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</si>
  <si>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</si>
  <si>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</si>
  <si>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</si>
  <si>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</si>
  <si>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</si>
  <si>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</si>
  <si>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</si>
  <si>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</si>
  <si>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</si>
  <si>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</si>
  <si>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</si>
  <si>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</si>
  <si>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</si>
  <si>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</si>
  <si>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</si>
  <si>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</si>
  <si>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</si>
  <si>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</si>
  <si>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</si>
  <si>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</si>
  <si>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</si>
  <si>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</si>
  <si>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</si>
  <si>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</si>
  <si>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</si>
  <si>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</si>
  <si>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</si>
  <si>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</si>
  <si>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</si>
  <si>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</si>
  <si>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</si>
  <si>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</si>
  <si>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</si>
  <si>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</si>
  <si>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</si>
  <si>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</si>
  <si>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</si>
  <si>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</si>
  <si>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</si>
  <si>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</si>
  <si>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br</t>
  </si>
  <si>
    <t>dil 10x</t>
  </si>
  <si>
    <t>dil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</si>
</sst>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7630470609778428E-3"/>
                  <c:y val="-0.1435460921082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br_standard_curve!$H$2:$H$6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xVal>
          <c:yVal>
            <c:numRef>
              <c:f>br_standard_curve!$I$2:$I$6</c:f>
              <c:numCache>
                <c:formatCode>General</c:formatCode>
                <c:ptCount val="5"/>
                <c:pt idx="0">
                  <c:v>-146.80000000000001</c:v>
                </c:pt>
                <c:pt idx="1">
                  <c:v>-129.6</c:v>
                </c:pt>
                <c:pt idx="2">
                  <c:v>-87.5</c:v>
                </c:pt>
                <c:pt idx="3">
                  <c:v>-68.3</c:v>
                </c:pt>
                <c:pt idx="4">
                  <c:v>-42.6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9</xdr:row>
      <xdr:rowOff>38100</xdr:rowOff>
    </xdr:from>
    <xdr:to>
      <xdr:col>15</xdr:col>
      <xdr:colOff>304800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43"/>
  <sheetViews>
    <sheetView topLeftCell="A131" zoomScale="219" workbookViewId="0">
      <selection activeCell="H140" sqref="H140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33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1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  <row r="105" spans="1:7" x14ac:dyDescent="0.2">
      <c r="A105">
        <v>83</v>
      </c>
      <c r="B105">
        <v>1</v>
      </c>
      <c r="C105" t="str">
        <f t="shared" si="7"/>
        <v>F1-83</v>
      </c>
      <c r="D105">
        <v>0.55100000000000005</v>
      </c>
      <c r="G105">
        <f t="shared" si="8"/>
        <v>34.005542000000005</v>
      </c>
    </row>
    <row r="106" spans="1:7" x14ac:dyDescent="0.2">
      <c r="A106">
        <v>84</v>
      </c>
      <c r="B106">
        <v>1</v>
      </c>
      <c r="C106" t="str">
        <f t="shared" si="7"/>
        <v>F1-84</v>
      </c>
      <c r="D106">
        <v>0.377</v>
      </c>
      <c r="F106" t="s">
        <v>15</v>
      </c>
      <c r="G106">
        <f>(66.842*AVERAGE(D106:E106)-2.8244)*4</f>
        <v>89.500135999999998</v>
      </c>
    </row>
    <row r="107" spans="1:7" x14ac:dyDescent="0.2">
      <c r="A107">
        <v>86</v>
      </c>
      <c r="B107">
        <v>1</v>
      </c>
      <c r="C107" t="str">
        <f t="shared" si="7"/>
        <v>F1-86</v>
      </c>
      <c r="D107">
        <v>0.78400000000000003</v>
      </c>
      <c r="F107" t="s">
        <v>15</v>
      </c>
      <c r="G107">
        <f>(66.842*AVERAGE(D107:E107)-2.8244)*4</f>
        <v>198.31891200000001</v>
      </c>
    </row>
    <row r="108" spans="1:7" x14ac:dyDescent="0.2">
      <c r="A108">
        <v>89</v>
      </c>
      <c r="B108">
        <v>1</v>
      </c>
      <c r="C108" t="str">
        <f t="shared" si="7"/>
        <v>F1-89</v>
      </c>
      <c r="D108">
        <v>5.8999999999999997E-2</v>
      </c>
      <c r="G108">
        <f t="shared" si="8"/>
        <v>1.119278</v>
      </c>
    </row>
    <row r="109" spans="1:7" x14ac:dyDescent="0.2">
      <c r="A109">
        <v>91</v>
      </c>
      <c r="B109">
        <v>1</v>
      </c>
      <c r="C109" t="str">
        <f t="shared" si="7"/>
        <v>F1-91</v>
      </c>
      <c r="D109">
        <v>4.4999999999999998E-2</v>
      </c>
      <c r="G109">
        <f t="shared" si="8"/>
        <v>0.18348999999999993</v>
      </c>
    </row>
    <row r="110" spans="1:7" x14ac:dyDescent="0.2">
      <c r="A110">
        <v>92</v>
      </c>
      <c r="B110">
        <v>1</v>
      </c>
      <c r="C110" t="str">
        <f t="shared" si="7"/>
        <v>F1-92</v>
      </c>
      <c r="D110">
        <v>4.8000000000000001E-2</v>
      </c>
      <c r="G110">
        <f t="shared" si="8"/>
        <v>0.38401600000000036</v>
      </c>
    </row>
    <row r="111" spans="1:7" x14ac:dyDescent="0.2">
      <c r="A111">
        <v>95</v>
      </c>
      <c r="B111">
        <v>1</v>
      </c>
      <c r="C111" t="str">
        <f t="shared" si="7"/>
        <v>F1-95</v>
      </c>
      <c r="D111">
        <v>4.8000000000000001E-2</v>
      </c>
      <c r="G111">
        <f t="shared" si="8"/>
        <v>0.38401600000000036</v>
      </c>
    </row>
    <row r="112" spans="1:7" x14ac:dyDescent="0.2">
      <c r="A112">
        <v>98</v>
      </c>
      <c r="B112">
        <v>1</v>
      </c>
      <c r="C112" t="str">
        <f t="shared" si="7"/>
        <v>F1-98</v>
      </c>
      <c r="D112">
        <v>4.2000000000000003E-2</v>
      </c>
      <c r="G112">
        <f t="shared" si="8"/>
        <v>-1.7035999999999607E-2</v>
      </c>
    </row>
    <row r="113" spans="1:7" x14ac:dyDescent="0.2">
      <c r="A113">
        <v>110</v>
      </c>
      <c r="B113">
        <v>1</v>
      </c>
      <c r="C113" t="str">
        <f t="shared" si="7"/>
        <v>F1-110</v>
      </c>
      <c r="D113">
        <v>5.8000000000000003E-2</v>
      </c>
      <c r="G113">
        <f t="shared" si="8"/>
        <v>1.0524360000000001</v>
      </c>
    </row>
    <row r="114" spans="1:7" x14ac:dyDescent="0.2">
      <c r="A114">
        <v>113</v>
      </c>
      <c r="B114">
        <v>1</v>
      </c>
      <c r="C114" t="str">
        <f t="shared" si="7"/>
        <v>F1-113</v>
      </c>
      <c r="D114">
        <v>0.04</v>
      </c>
      <c r="G114">
        <f t="shared" si="8"/>
        <v>-0.15071999999999974</v>
      </c>
    </row>
    <row r="115" spans="1:7" x14ac:dyDescent="0.2">
      <c r="A115">
        <v>83</v>
      </c>
      <c r="B115">
        <v>2</v>
      </c>
      <c r="C115" t="str">
        <f t="shared" si="7"/>
        <v>F2-83</v>
      </c>
      <c r="D115">
        <v>0.30599999999999999</v>
      </c>
      <c r="F115" t="s">
        <v>15</v>
      </c>
      <c r="G115">
        <f t="shared" ref="G115:G116" si="9">(66.842*AVERAGE(D115:E115)-2.8244)*4</f>
        <v>70.51700799999999</v>
      </c>
    </row>
    <row r="116" spans="1:7" x14ac:dyDescent="0.2">
      <c r="A116">
        <v>84</v>
      </c>
      <c r="B116">
        <v>2</v>
      </c>
      <c r="C116" t="str">
        <f t="shared" si="7"/>
        <v>F2-84</v>
      </c>
      <c r="D116">
        <v>0.69699999999999995</v>
      </c>
      <c r="F116" t="s">
        <v>15</v>
      </c>
      <c r="G116">
        <f t="shared" si="9"/>
        <v>175.057896</v>
      </c>
    </row>
    <row r="117" spans="1:7" x14ac:dyDescent="0.2">
      <c r="A117">
        <v>86</v>
      </c>
      <c r="B117">
        <v>2</v>
      </c>
      <c r="C117" t="str">
        <f t="shared" si="7"/>
        <v>F2-86</v>
      </c>
      <c r="D117">
        <v>0.60099999999999998</v>
      </c>
      <c r="F117" t="s">
        <v>115</v>
      </c>
      <c r="G117">
        <f>(66.842*AVERAGE(D117:E117)-2.8244)*10</f>
        <v>373.47642000000002</v>
      </c>
    </row>
    <row r="118" spans="1:7" x14ac:dyDescent="0.2">
      <c r="A118">
        <v>89</v>
      </c>
      <c r="B118">
        <v>2</v>
      </c>
      <c r="C118" t="str">
        <f t="shared" si="7"/>
        <v>F2-89</v>
      </c>
      <c r="D118">
        <v>0.05</v>
      </c>
      <c r="G118">
        <f t="shared" ref="G118:G125" si="10">(66.842*AVERAGE(D118:E118)-2.8244)</f>
        <v>0.51770000000000049</v>
      </c>
    </row>
    <row r="119" spans="1:7" x14ac:dyDescent="0.2">
      <c r="A119">
        <v>91</v>
      </c>
      <c r="B119">
        <v>2</v>
      </c>
      <c r="C119" t="str">
        <f t="shared" si="7"/>
        <v>F2-91</v>
      </c>
      <c r="D119">
        <v>4.4999999999999998E-2</v>
      </c>
      <c r="G119">
        <f t="shared" si="10"/>
        <v>0.18348999999999993</v>
      </c>
    </row>
    <row r="120" spans="1:7" x14ac:dyDescent="0.2">
      <c r="A120">
        <v>92</v>
      </c>
      <c r="B120">
        <v>2</v>
      </c>
      <c r="C120" t="str">
        <f t="shared" si="7"/>
        <v>F2-92</v>
      </c>
      <c r="D120">
        <v>4.9000000000000002E-2</v>
      </c>
      <c r="G120">
        <f t="shared" si="10"/>
        <v>0.4508580000000002</v>
      </c>
    </row>
    <row r="121" spans="1:7" x14ac:dyDescent="0.2">
      <c r="A121">
        <v>95</v>
      </c>
      <c r="B121">
        <v>2</v>
      </c>
      <c r="C121" t="str">
        <f t="shared" si="7"/>
        <v>F2-95</v>
      </c>
      <c r="D121">
        <v>4.5999999999999999E-2</v>
      </c>
      <c r="G121">
        <f t="shared" si="10"/>
        <v>0.25033200000000022</v>
      </c>
    </row>
    <row r="122" spans="1:7" x14ac:dyDescent="0.2">
      <c r="A122">
        <v>98</v>
      </c>
      <c r="B122">
        <v>2</v>
      </c>
      <c r="C122" t="str">
        <f t="shared" si="7"/>
        <v>F2-98</v>
      </c>
      <c r="D122">
        <v>4.4999999999999998E-2</v>
      </c>
      <c r="G122">
        <f t="shared" si="10"/>
        <v>0.18348999999999993</v>
      </c>
    </row>
    <row r="123" spans="1:7" x14ac:dyDescent="0.2">
      <c r="A123">
        <v>110</v>
      </c>
      <c r="B123">
        <v>2</v>
      </c>
      <c r="C123" t="str">
        <f t="shared" si="7"/>
        <v>F2-110</v>
      </c>
      <c r="D123">
        <v>4.9000000000000002E-2</v>
      </c>
      <c r="G123">
        <f t="shared" si="10"/>
        <v>0.4508580000000002</v>
      </c>
    </row>
    <row r="124" spans="1:7" x14ac:dyDescent="0.2">
      <c r="A124">
        <v>113</v>
      </c>
      <c r="B124">
        <v>2</v>
      </c>
      <c r="C124" t="str">
        <f t="shared" si="7"/>
        <v>F2-113</v>
      </c>
      <c r="D124">
        <v>0.04</v>
      </c>
      <c r="G124">
        <f t="shared" si="10"/>
        <v>-0.15071999999999974</v>
      </c>
    </row>
    <row r="125" spans="1:7" x14ac:dyDescent="0.2">
      <c r="A125">
        <v>83</v>
      </c>
      <c r="B125">
        <v>3</v>
      </c>
      <c r="C125" t="str">
        <f t="shared" si="7"/>
        <v>F3-83</v>
      </c>
      <c r="D125">
        <v>0.51100000000000001</v>
      </c>
      <c r="G125">
        <f t="shared" si="10"/>
        <v>31.331861999999997</v>
      </c>
    </row>
    <row r="126" spans="1:7" x14ac:dyDescent="0.2">
      <c r="A126">
        <v>84</v>
      </c>
      <c r="B126">
        <v>3</v>
      </c>
      <c r="C126" t="str">
        <f t="shared" si="7"/>
        <v>F3-84</v>
      </c>
      <c r="D126">
        <v>0.58799999999999997</v>
      </c>
      <c r="F126" t="s">
        <v>15</v>
      </c>
      <c r="G126">
        <f>(66.842*AVERAGE(D126:E126)-2.8244)*4</f>
        <v>145.914784</v>
      </c>
    </row>
    <row r="127" spans="1:7" x14ac:dyDescent="0.2">
      <c r="A127">
        <v>86</v>
      </c>
      <c r="B127">
        <v>3</v>
      </c>
      <c r="C127" t="str">
        <f t="shared" si="7"/>
        <v>F3-86</v>
      </c>
      <c r="D127">
        <v>0.80500000000000005</v>
      </c>
      <c r="F127" t="s">
        <v>116</v>
      </c>
      <c r="G127">
        <f>(66.842*AVERAGE(D127:E127)-2.8244)*5</f>
        <v>254.91705000000002</v>
      </c>
    </row>
    <row r="128" spans="1:7" x14ac:dyDescent="0.2">
      <c r="A128">
        <v>89</v>
      </c>
      <c r="B128">
        <v>3</v>
      </c>
      <c r="C128" t="str">
        <f t="shared" si="7"/>
        <v>F3-89</v>
      </c>
      <c r="D128">
        <v>5.3999999999999999E-2</v>
      </c>
      <c r="G128">
        <f t="shared" ref="G128:G135" si="11">(66.842*AVERAGE(D128:E128)-2.8244)</f>
        <v>0.78506799999999988</v>
      </c>
    </row>
    <row r="129" spans="1:7" x14ac:dyDescent="0.2">
      <c r="A129">
        <v>91</v>
      </c>
      <c r="B129">
        <v>3</v>
      </c>
      <c r="C129" t="str">
        <f t="shared" si="7"/>
        <v>F3-91</v>
      </c>
      <c r="D129">
        <v>4.9000000000000002E-2</v>
      </c>
      <c r="G129">
        <f t="shared" si="11"/>
        <v>0.4508580000000002</v>
      </c>
    </row>
    <row r="130" spans="1:7" x14ac:dyDescent="0.2">
      <c r="A130">
        <v>92</v>
      </c>
      <c r="B130">
        <v>3</v>
      </c>
      <c r="C130" t="str">
        <f t="shared" si="7"/>
        <v>F3-92</v>
      </c>
      <c r="D130">
        <v>4.1000000000000002E-2</v>
      </c>
      <c r="G130">
        <f t="shared" si="11"/>
        <v>-8.3877999999999897E-2</v>
      </c>
    </row>
    <row r="131" spans="1:7" x14ac:dyDescent="0.2">
      <c r="A131">
        <v>95</v>
      </c>
      <c r="B131">
        <v>3</v>
      </c>
      <c r="C131" t="str">
        <f t="shared" si="7"/>
        <v>F3-95</v>
      </c>
      <c r="D131">
        <v>4.2999999999999997E-2</v>
      </c>
      <c r="G131">
        <f t="shared" si="11"/>
        <v>4.9805999999999795E-2</v>
      </c>
    </row>
    <row r="132" spans="1:7" x14ac:dyDescent="0.2">
      <c r="A132">
        <v>98</v>
      </c>
      <c r="B132">
        <v>3</v>
      </c>
      <c r="C132" t="str">
        <f t="shared" si="7"/>
        <v>F3-98</v>
      </c>
      <c r="D132">
        <v>4.2999999999999997E-2</v>
      </c>
      <c r="G132">
        <f t="shared" si="11"/>
        <v>4.9805999999999795E-2</v>
      </c>
    </row>
    <row r="133" spans="1:7" x14ac:dyDescent="0.2">
      <c r="A133">
        <v>110</v>
      </c>
      <c r="B133">
        <v>3</v>
      </c>
      <c r="C133" t="str">
        <f t="shared" si="7"/>
        <v>F3-110</v>
      </c>
      <c r="D133">
        <v>3.7999999999999999E-2</v>
      </c>
      <c r="G133">
        <f t="shared" si="11"/>
        <v>-0.28440399999999988</v>
      </c>
    </row>
    <row r="134" spans="1:7" x14ac:dyDescent="0.2">
      <c r="A134">
        <v>113</v>
      </c>
      <c r="B134">
        <v>3</v>
      </c>
      <c r="C134" t="str">
        <f t="shared" ref="C134:C143" si="12">_xlfn.CONCAT("F",B134,"-",A134)</f>
        <v>F3-113</v>
      </c>
      <c r="D134">
        <v>3.9E-2</v>
      </c>
      <c r="G134">
        <f t="shared" si="11"/>
        <v>-0.21756200000000003</v>
      </c>
    </row>
    <row r="135" spans="1:7" x14ac:dyDescent="0.2">
      <c r="A135">
        <v>83</v>
      </c>
      <c r="B135">
        <v>4</v>
      </c>
      <c r="C135" t="str">
        <f t="shared" si="12"/>
        <v>F4-83</v>
      </c>
      <c r="D135">
        <v>0.55600000000000005</v>
      </c>
      <c r="G135">
        <f t="shared" si="11"/>
        <v>34.339752000000004</v>
      </c>
    </row>
    <row r="136" spans="1:7" x14ac:dyDescent="0.2">
      <c r="A136">
        <v>84</v>
      </c>
      <c r="B136">
        <v>4</v>
      </c>
      <c r="C136" t="str">
        <f t="shared" si="12"/>
        <v>F4-84</v>
      </c>
      <c r="D136">
        <v>0.74199999999999999</v>
      </c>
      <c r="F136" t="s">
        <v>15</v>
      </c>
      <c r="G136">
        <f>(66.842*AVERAGE(D136:E136)-2.8244)*4</f>
        <v>187.08945600000001</v>
      </c>
    </row>
    <row r="137" spans="1:7" x14ac:dyDescent="0.2">
      <c r="A137">
        <v>86</v>
      </c>
      <c r="B137">
        <v>4</v>
      </c>
      <c r="C137" t="str">
        <f t="shared" si="12"/>
        <v>F4-86</v>
      </c>
      <c r="D137">
        <v>0.57499999999999996</v>
      </c>
      <c r="F137" t="s">
        <v>15</v>
      </c>
      <c r="G137">
        <f>(66.842*AVERAGE(D137:E137)-2.8244)*4</f>
        <v>142.43899999999999</v>
      </c>
    </row>
    <row r="138" spans="1:7" x14ac:dyDescent="0.2">
      <c r="A138">
        <v>89</v>
      </c>
      <c r="B138">
        <v>4</v>
      </c>
      <c r="C138" t="str">
        <f t="shared" si="12"/>
        <v>F4-89</v>
      </c>
      <c r="D138">
        <v>3.5999999999999997E-2</v>
      </c>
      <c r="G138">
        <f t="shared" ref="G138:G143" si="13">(66.842*AVERAGE(D138:E138)-2.8244)</f>
        <v>-0.41808800000000002</v>
      </c>
    </row>
    <row r="139" spans="1:7" x14ac:dyDescent="0.2">
      <c r="A139">
        <v>91</v>
      </c>
      <c r="B139">
        <v>4</v>
      </c>
      <c r="C139" t="str">
        <f t="shared" si="12"/>
        <v>F4-91</v>
      </c>
      <c r="D139">
        <v>5.1999999999999998E-2</v>
      </c>
      <c r="G139">
        <f t="shared" si="13"/>
        <v>0.65138400000000019</v>
      </c>
    </row>
    <row r="140" spans="1:7" x14ac:dyDescent="0.2">
      <c r="A140">
        <v>92</v>
      </c>
      <c r="B140">
        <v>4</v>
      </c>
      <c r="C140" t="str">
        <f t="shared" si="12"/>
        <v>F4-92</v>
      </c>
      <c r="D140">
        <v>4.3999999999999997E-2</v>
      </c>
      <c r="G140">
        <f t="shared" si="13"/>
        <v>0.11664800000000008</v>
      </c>
    </row>
    <row r="141" spans="1:7" x14ac:dyDescent="0.2">
      <c r="A141">
        <v>95</v>
      </c>
      <c r="B141">
        <v>4</v>
      </c>
      <c r="C141" t="str">
        <f t="shared" si="12"/>
        <v>F4-95</v>
      </c>
      <c r="D141">
        <v>9.1999999999999998E-2</v>
      </c>
      <c r="G141">
        <f t="shared" si="13"/>
        <v>3.3250640000000002</v>
      </c>
    </row>
    <row r="142" spans="1:7" x14ac:dyDescent="0.2">
      <c r="A142">
        <v>110</v>
      </c>
      <c r="B142">
        <v>4</v>
      </c>
      <c r="C142" t="str">
        <f t="shared" si="12"/>
        <v>F4-110</v>
      </c>
      <c r="D142">
        <v>4.1000000000000002E-2</v>
      </c>
      <c r="G142">
        <f t="shared" si="13"/>
        <v>-8.3877999999999897E-2</v>
      </c>
    </row>
    <row r="143" spans="1:7" x14ac:dyDescent="0.2">
      <c r="A143">
        <v>113</v>
      </c>
      <c r="B143">
        <v>4</v>
      </c>
      <c r="C143" t="str">
        <f t="shared" si="12"/>
        <v>F4-113</v>
      </c>
      <c r="D143">
        <v>5.6000000000000001E-2</v>
      </c>
      <c r="G143">
        <f t="shared" si="13"/>
        <v>0.91875200000000001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I6"/>
  <sheetViews>
    <sheetView workbookViewId="0">
      <selection activeCell="L5" sqref="L5"/>
    </sheetView>
  </sheetViews>
  <sheetFormatPr baseColWidth="10" defaultRowHeight="16" x14ac:dyDescent="0.2"/>
  <sheetData>
    <row r="1" spans="1:9" x14ac:dyDescent="0.2">
      <c r="A1" t="s">
        <v>114</v>
      </c>
      <c r="H1" t="s">
        <v>0</v>
      </c>
      <c r="I1" t="s">
        <v>1</v>
      </c>
    </row>
    <row r="2" spans="1:9" x14ac:dyDescent="0.2">
      <c r="H2">
        <v>1</v>
      </c>
      <c r="I2">
        <v>-146.80000000000001</v>
      </c>
    </row>
    <row r="3" spans="1:9" x14ac:dyDescent="0.2">
      <c r="H3">
        <v>0.5</v>
      </c>
      <c r="I3">
        <v>-129.6</v>
      </c>
    </row>
    <row r="4" spans="1:9" x14ac:dyDescent="0.2">
      <c r="H4">
        <v>0.1</v>
      </c>
      <c r="I4">
        <v>-87.5</v>
      </c>
    </row>
    <row r="5" spans="1:9" x14ac:dyDescent="0.2">
      <c r="H5">
        <v>0.05</v>
      </c>
      <c r="I5">
        <v>-68.3</v>
      </c>
    </row>
    <row r="6" spans="1:9" x14ac:dyDescent="0.2">
      <c r="H6">
        <v>0.01</v>
      </c>
      <c r="I6">
        <v>-42.6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abSelected="1" topLeftCell="A307" zoomScale="110" workbookViewId="0">
      <selection activeCell="K329" sqref="K318:K329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VLOOKUP(C165,Sheet1!$B$3:$E$73,4,FALSE)/62*1000</f>
        <v>2.4991583075564319</v>
      </c>
      <c r="N165">
        <f>VLOOKUP(C165,Sheet1!$B$3:$E$73,3,FALSE)/96*1000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VLOOKUP(sampling!C197,standard_curve_plate_3!$C$2:$G$204,5,FALSE)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VLOOKUP(sampling!C202,standard_curve_plate_3!$C$2:$G$204,5,FALSE)</f>
        <v>-0.55177199999999971</v>
      </c>
    </row>
    <row r="203" spans="1:12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VLOOKUP(sampling!C203,standard_curve_plate_3!$C$2:$G$204,5,FALSE)</f>
        <v>-0.21756200000000003</v>
      </c>
    </row>
    <row r="204" spans="1:12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VLOOKUP(sampling!C204,standard_curve_plate_3!$C$2:$G$204,5,FALSE)</f>
        <v>-0.55177199999999971</v>
      </c>
    </row>
    <row r="205" spans="1:12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VLOOKUP(sampling!C205,standard_curve_plate_3!$C$2:$G$204,5,FALSE)</f>
        <v>-0.55177199999999971</v>
      </c>
    </row>
    <row r="206" spans="1:12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VLOOKUP(sampling!C206,standard_curve_plate_3!$C$2:$G$204,5,FALSE)</f>
        <v>-0.15071999999999974</v>
      </c>
    </row>
    <row r="207" spans="1:12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VLOOKUP(sampling!C207,standard_curve_plate_3!$C$2:$G$204,5,FALSE)</f>
        <v>-0.41808800000000002</v>
      </c>
    </row>
    <row r="208" spans="1:12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VLOOKUP(sampling!C208,standard_curve_plate_3!$C$2:$G$204,5,FALSE)</f>
        <v>-0.35124600000000017</v>
      </c>
    </row>
    <row r="209" spans="1:12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VLOOKUP(sampling!C209,standard_curve_plate_3!$C$2:$G$204,5,FALSE)</f>
        <v>-0.48492999999999942</v>
      </c>
    </row>
    <row r="210" spans="1:12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VLOOKUP(sampling!C210,standard_curve_plate_3!$C$2:$G$204,5,FALSE)</f>
        <v>-0.48492999999999942</v>
      </c>
    </row>
    <row r="211" spans="1:12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VLOOKUP(sampling!C211,standard_curve_plate_3!$C$2:$G$204,5,FALSE)</f>
        <v>-0.61861399999999955</v>
      </c>
    </row>
    <row r="212" spans="1:12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VLOOKUP(sampling!C212,standard_curve_plate_3!$C$2:$G$204,5,FALSE)</f>
        <v>-0.48492999999999942</v>
      </c>
    </row>
    <row r="213" spans="1:12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VLOOKUP(sampling!C213,standard_curve_plate_3!$C$2:$G$204,5,FALSE)</f>
        <v>-0.68545599999999984</v>
      </c>
    </row>
    <row r="214" spans="1:12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2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2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2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2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VLOOKUP(sampling!C218,standard_curve_plate_3!$C$2:$G$204,5,FALSE)</f>
        <v>-0.48492999999999942</v>
      </c>
    </row>
    <row r="219" spans="1:12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VLOOKUP(sampling!C219,standard_curve_plate_3!$C$2:$G$204,5,FALSE)</f>
        <v>-0.61861399999999955</v>
      </c>
    </row>
    <row r="220" spans="1:12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VLOOKUP(sampling!C220,standard_curve_plate_3!$C$2:$G$204,5,FALSE)</f>
        <v>-0.75229799999999969</v>
      </c>
    </row>
    <row r="221" spans="1:12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VLOOKUP(sampling!C221,standard_curve_plate_3!$C$2:$G$204,5,FALSE)</f>
        <v>-0.68545599999999984</v>
      </c>
    </row>
    <row r="222" spans="1:12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VLOOKUP(sampling!C222,standard_curve_plate_3!$C$2:$G$204,5,FALSE)</f>
        <v>-0.21756200000000003</v>
      </c>
    </row>
    <row r="223" spans="1:12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VLOOKUP(sampling!C223,standard_curve_plate_3!$C$2:$G$204,5,FALSE)</f>
        <v>-0.41808800000000002</v>
      </c>
    </row>
    <row r="224" spans="1:12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VLOOKUP(sampling!C224,standard_curve_plate_3!$C$2:$G$204,5,FALSE)</f>
        <v>-0.41808800000000002</v>
      </c>
    </row>
    <row r="225" spans="1:12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VLOOKUP(sampling!C225,standard_curve_plate_3!$C$2:$G$204,5,FALSE)</f>
        <v>-0.68545599999999984</v>
      </c>
    </row>
    <row r="226" spans="1:12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VLOOKUP(sampling!C226,standard_curve_plate_3!$C$2:$G$204,5,FALSE)</f>
        <v>-0.61861399999999955</v>
      </c>
    </row>
    <row r="227" spans="1:12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VLOOKUP(sampling!C227,standard_curve_plate_3!$C$2:$G$204,5,FALSE)</f>
        <v>-0.61861399999999955</v>
      </c>
    </row>
    <row r="228" spans="1:12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VLOOKUP(sampling!C228,standard_curve_plate_3!$C$2:$G$204,5,FALSE)</f>
        <v>-0.41808800000000002</v>
      </c>
    </row>
    <row r="229" spans="1:12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2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2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2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2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2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VLOOKUP(sampling!C234,standard_curve_plate_3!$C$2:$G$204,5,FALSE)</f>
        <v>-0.55177199999999971</v>
      </c>
    </row>
    <row r="235" spans="1:12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VLOOKUP(sampling!C235,standard_curve_plate_3!$C$2:$G$204,5,FALSE)</f>
        <v>-0.61861399999999955</v>
      </c>
    </row>
    <row r="236" spans="1:12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VLOOKUP(sampling!C236,standard_curve_plate_3!$C$2:$G$204,5,FALSE)</f>
        <v>-0.35124600000000017</v>
      </c>
    </row>
    <row r="237" spans="1:12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VLOOKUP(sampling!C237,standard_curve_plate_3!$C$2:$G$204,5,FALSE)</f>
        <v>-0.61861399999999955</v>
      </c>
    </row>
    <row r="238" spans="1:12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2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2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2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2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2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2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2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2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</row>
    <row r="247" spans="1:12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</row>
    <row r="248" spans="1:12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</row>
    <row r="249" spans="1:12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</row>
    <row r="250" spans="1:12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</row>
    <row r="251" spans="1:12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</row>
    <row r="252" spans="1:12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</row>
    <row r="253" spans="1:12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</row>
    <row r="254" spans="1:12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</row>
    <row r="255" spans="1:12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</row>
    <row r="256" spans="1:12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</row>
    <row r="257" spans="1:12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</row>
    <row r="258" spans="1:12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</row>
    <row r="259" spans="1:12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</row>
    <row r="260" spans="1:12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</row>
    <row r="261" spans="1:12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</row>
    <row r="262" spans="1:12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</row>
    <row r="263" spans="1:12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</row>
    <row r="264" spans="1:12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</row>
    <row r="265" spans="1:12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</row>
    <row r="266" spans="1:12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</row>
    <row r="267" spans="1:12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</row>
    <row r="268" spans="1:12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</row>
    <row r="269" spans="1:12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</row>
    <row r="270" spans="1:12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</row>
    <row r="271" spans="1:12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</row>
    <row r="272" spans="1:12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</row>
    <row r="273" spans="1:12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</row>
    <row r="274" spans="1:12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</row>
    <row r="275" spans="1:12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</row>
    <row r="276" spans="1:12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</row>
    <row r="277" spans="1:12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</row>
    <row r="278" spans="1:12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VLOOKUP(sampling!C278,standard_curve_plate_3!$C$2:$G$204,5,FALSE)</f>
        <v>4.9805999999999795E-2</v>
      </c>
    </row>
    <row r="279" spans="1:12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VLOOKUP(sampling!C279,standard_curve_plate_3!$C$2:$G$204,5,FALSE)</f>
        <v>-0.28440399999999988</v>
      </c>
    </row>
    <row r="280" spans="1:12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VLOOKUP(sampling!C280,standard_curve_plate_3!$C$2:$G$204,5,FALSE)</f>
        <v>-0.55177199999999971</v>
      </c>
    </row>
    <row r="281" spans="1:12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VLOOKUP(sampling!C281,standard_curve_plate_3!$C$2:$G$204,5,FALSE)</f>
        <v>-0.55177199999999971</v>
      </c>
    </row>
    <row r="282" spans="1:12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</row>
    <row r="283" spans="1:12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</row>
    <row r="284" spans="1:12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</row>
    <row r="285" spans="1:12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</row>
    <row r="286" spans="1:12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</row>
    <row r="287" spans="1:12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</row>
    <row r="288" spans="1:12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</row>
    <row r="289" spans="1:12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</row>
    <row r="290" spans="1:12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VLOOKUP(sampling!C290,standard_curve_plate_3!$C$2:$G$204,5,FALSE)</f>
        <v>-0.48492999999999942</v>
      </c>
    </row>
    <row r="291" spans="1:12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VLOOKUP(sampling!C291,standard_curve_plate_3!$C$2:$G$204,5,FALSE)</f>
        <v>-0.48492999999999942</v>
      </c>
    </row>
    <row r="292" spans="1:12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VLOOKUP(sampling!C292,standard_curve_plate_3!$C$2:$G$204,5,FALSE)</f>
        <v>-0.48492999999999942</v>
      </c>
    </row>
    <row r="293" spans="1:12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VLOOKUP(sampling!C293,standard_curve_plate_3!$C$2:$G$204,5,FALSE)</f>
        <v>-0.55177199999999971</v>
      </c>
    </row>
    <row r="294" spans="1:12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</row>
    <row r="295" spans="1:12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</row>
    <row r="296" spans="1:12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</row>
    <row r="297" spans="1:12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</row>
    <row r="298" spans="1:12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</row>
    <row r="299" spans="1:12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</row>
    <row r="300" spans="1:12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</row>
    <row r="301" spans="1:12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</row>
    <row r="302" spans="1:12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VLOOKUP(sampling!C302,standard_curve_plate_3!$C$2:$G$204,5,FALSE)</f>
        <v>-0.55177199999999971</v>
      </c>
    </row>
    <row r="303" spans="1:12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VLOOKUP(sampling!C303,standard_curve_plate_3!$C$2:$G$204,5,FALSE)</f>
        <v>-0.55177199999999971</v>
      </c>
    </row>
    <row r="304" spans="1:12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VLOOKUP(sampling!C304,standard_curve_plate_3!$C$2:$G$204,5,FALSE)</f>
        <v>-0.61861399999999955</v>
      </c>
    </row>
    <row r="305" spans="1:12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VLOOKUP(sampling!C305,standard_curve_plate_3!$C$2:$G$204,5,FALSE)</f>
        <v>-0.55177199999999971</v>
      </c>
    </row>
    <row r="306" spans="1:12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VLOOKUP(sampling!C306,standard_curve_plate_3!$C$2:$G$204,5,FALSE)</f>
        <v>-0.48492999999999942</v>
      </c>
    </row>
    <row r="307" spans="1:12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VLOOKUP(sampling!C307,standard_curve_plate_3!$C$2:$G$204,5,FALSE)</f>
        <v>-0.48492999999999942</v>
      </c>
    </row>
    <row r="308" spans="1:12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VLOOKUP(sampling!C308,standard_curve_plate_3!$C$2:$G$204,5,FALSE)</f>
        <v>-0.48492999999999942</v>
      </c>
    </row>
    <row r="309" spans="1:12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VLOOKUP(sampling!C309,standard_curve_plate_3!$C$2:$G$204,5,FALSE)</f>
        <v>-0.48492999999999942</v>
      </c>
    </row>
    <row r="310" spans="1:12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</row>
    <row r="311" spans="1:12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</row>
    <row r="312" spans="1:12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</row>
    <row r="313" spans="1:12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</row>
    <row r="314" spans="1:12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VLOOKUP(sampling!C314,standard_curve_plate_3!$C$2:$G$204,5,FALSE)</f>
        <v>-0.61861399999999955</v>
      </c>
    </row>
    <row r="315" spans="1:12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VLOOKUP(sampling!C315,standard_curve_plate_3!$C$2:$G$204,5,FALSE)</f>
        <v>-0.55177199999999971</v>
      </c>
    </row>
    <row r="316" spans="1:12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VLOOKUP(sampling!C316,standard_curve_plate_3!$C$2:$G$204,5,FALSE)</f>
        <v>-1.7035999999999607E-2</v>
      </c>
    </row>
    <row r="317" spans="1:12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VLOOKUP(sampling!C317,standard_curve_plate_3!$C$2:$G$204,5,FALSE)</f>
        <v>-0.48492999999999942</v>
      </c>
    </row>
    <row r="318" spans="1:12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</row>
    <row r="319" spans="1:12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</row>
    <row r="320" spans="1:12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</row>
    <row r="321" spans="1:12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</row>
    <row r="322" spans="1:12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</row>
    <row r="323" spans="1:12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</row>
    <row r="324" spans="1:12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</row>
    <row r="325" spans="1:12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</row>
    <row r="326" spans="1:12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</row>
    <row r="327" spans="1:12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</row>
    <row r="328" spans="1:12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</row>
    <row r="329" spans="1:12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</row>
    <row r="330" spans="1:12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  <c r="K330">
        <f>VLOOKUP(sampling!C330,standard_curve_plate_3!$C$2:$G$404,5,FALSE)</f>
        <v>34.005542000000005</v>
      </c>
    </row>
    <row r="331" spans="1:12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  <c r="K331">
        <f>VLOOKUP(sampling!C331,standard_curve_plate_3!$C$2:$G$404,5,FALSE)</f>
        <v>70.51700799999999</v>
      </c>
    </row>
    <row r="332" spans="1:12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  <c r="K332">
        <f>VLOOKUP(sampling!C332,standard_curve_plate_3!$C$2:$G$404,5,FALSE)</f>
        <v>31.331861999999997</v>
      </c>
    </row>
    <row r="333" spans="1:12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  <c r="K333">
        <f>VLOOKUP(sampling!C333,standard_curve_plate_3!$C$2:$G$404,5,FALSE)</f>
        <v>34.339752000000004</v>
      </c>
    </row>
    <row r="334" spans="1:12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  <c r="K334">
        <f>VLOOKUP(sampling!C334,standard_curve_plate_3!$C$2:$G$404,5,FALSE)</f>
        <v>89.500135999999998</v>
      </c>
    </row>
    <row r="335" spans="1:12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  <c r="K335">
        <f>VLOOKUP(sampling!C335,standard_curve_plate_3!$C$2:$G$404,5,FALSE)</f>
        <v>175.057896</v>
      </c>
    </row>
    <row r="336" spans="1:12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  <c r="K336">
        <f>VLOOKUP(sampling!C336,standard_curve_plate_3!$C$2:$G$404,5,FALSE)</f>
        <v>145.914784</v>
      </c>
    </row>
    <row r="337" spans="1:12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  <c r="K337">
        <f>VLOOKUP(sampling!C337,standard_curve_plate_3!$C$2:$G$404,5,FALSE)</f>
        <v>187.08945600000001</v>
      </c>
    </row>
    <row r="338" spans="1:12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</row>
    <row r="339" spans="1:12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</row>
    <row r="340" spans="1:12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</row>
    <row r="341" spans="1:12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</row>
    <row r="342" spans="1:12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  <c r="K342">
        <f>VLOOKUP(sampling!C342,standard_curve_plate_3!$C$2:$G$404,5,FALSE)</f>
        <v>198.31891200000001</v>
      </c>
    </row>
    <row r="343" spans="1:12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  <c r="K343">
        <f>VLOOKUP(sampling!C343,standard_curve_plate_3!$C$2:$G$404,5,FALSE)</f>
        <v>373.47642000000002</v>
      </c>
    </row>
    <row r="344" spans="1:12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  <c r="K344">
        <f>VLOOKUP(sampling!C344,standard_curve_plate_3!$C$2:$G$404,5,FALSE)</f>
        <v>254.91705000000002</v>
      </c>
    </row>
    <row r="345" spans="1:12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  <c r="K345">
        <f>VLOOKUP(sampling!C345,standard_curve_plate_3!$C$2:$G$404,5,FALSE)</f>
        <v>142.43899999999999</v>
      </c>
    </row>
    <row r="346" spans="1:12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</row>
    <row r="347" spans="1:12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</row>
    <row r="348" spans="1:12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</row>
    <row r="349" spans="1:12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</row>
    <row r="350" spans="1:12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</row>
    <row r="351" spans="1:12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</row>
    <row r="352" spans="1:12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</row>
    <row r="353" spans="1:12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</row>
    <row r="354" spans="1:12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  <c r="K354">
        <f>VLOOKUP(sampling!C354,standard_curve_plate_3!$C$2:$G$404,5,FALSE)</f>
        <v>1.119278</v>
      </c>
    </row>
    <row r="355" spans="1:12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  <c r="K355">
        <f>VLOOKUP(sampling!C355,standard_curve_plate_3!$C$2:$G$404,5,FALSE)</f>
        <v>0.51770000000000049</v>
      </c>
    </row>
    <row r="356" spans="1:12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  <c r="K356">
        <f>VLOOKUP(sampling!C356,standard_curve_plate_3!$C$2:$G$404,5,FALSE)</f>
        <v>0.78506799999999988</v>
      </c>
    </row>
    <row r="357" spans="1:12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  <c r="K357">
        <f>VLOOKUP(sampling!C357,standard_curve_plate_3!$C$2:$G$404,5,FALSE)</f>
        <v>-0.41808800000000002</v>
      </c>
    </row>
    <row r="358" spans="1:12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</row>
    <row r="359" spans="1:12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</row>
    <row r="360" spans="1:12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</row>
    <row r="361" spans="1:12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</row>
    <row r="362" spans="1:12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  <c r="K362">
        <f>VLOOKUP(sampling!C362,standard_curve_plate_3!$C$2:$G$404,5,FALSE)</f>
        <v>0.18348999999999993</v>
      </c>
    </row>
    <row r="363" spans="1:12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  <c r="K363">
        <f>VLOOKUP(sampling!C363,standard_curve_plate_3!$C$2:$G$404,5,FALSE)</f>
        <v>0.18348999999999993</v>
      </c>
    </row>
    <row r="364" spans="1:12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  <c r="K364">
        <f>VLOOKUP(sampling!C364,standard_curve_plate_3!$C$2:$G$404,5,FALSE)</f>
        <v>0.4508580000000002</v>
      </c>
    </row>
    <row r="365" spans="1:12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  <c r="K365">
        <f>VLOOKUP(sampling!C365,standard_curve_plate_3!$C$2:$G$404,5,FALSE)</f>
        <v>0.65138400000000019</v>
      </c>
    </row>
    <row r="366" spans="1:12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  <c r="K366">
        <f>VLOOKUP(sampling!C366,standard_curve_plate_3!$C$2:$G$404,5,FALSE)</f>
        <v>0.38401600000000036</v>
      </c>
    </row>
    <row r="367" spans="1:12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  <c r="K367">
        <f>VLOOKUP(sampling!C367,standard_curve_plate_3!$C$2:$G$404,5,FALSE)</f>
        <v>0.4508580000000002</v>
      </c>
    </row>
    <row r="368" spans="1:12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  <c r="K368">
        <f>VLOOKUP(sampling!C368,standard_curve_plate_3!$C$2:$G$404,5,FALSE)</f>
        <v>-8.3877999999999897E-2</v>
      </c>
    </row>
    <row r="369" spans="1:12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  <c r="K369">
        <f>VLOOKUP(sampling!C369,standard_curve_plate_3!$C$2:$G$404,5,FALSE)</f>
        <v>0.11664800000000008</v>
      </c>
    </row>
    <row r="370" spans="1:12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</row>
    <row r="371" spans="1:12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</row>
    <row r="372" spans="1:12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</row>
    <row r="373" spans="1:12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</row>
    <row r="374" spans="1:12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</row>
    <row r="375" spans="1:12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</row>
    <row r="376" spans="1:12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</row>
    <row r="377" spans="1:12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</row>
    <row r="378" spans="1:12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  <c r="K378">
        <f>VLOOKUP(sampling!C378,standard_curve_plate_3!$C$2:$G$404,5,FALSE)</f>
        <v>0.38401600000000036</v>
      </c>
    </row>
    <row r="379" spans="1:12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  <c r="K379">
        <f>VLOOKUP(sampling!C379,standard_curve_plate_3!$C$2:$G$404,5,FALSE)</f>
        <v>0.25033200000000022</v>
      </c>
    </row>
    <row r="380" spans="1:12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  <c r="K380">
        <f>VLOOKUP(sampling!C380,standard_curve_plate_3!$C$2:$G$404,5,FALSE)</f>
        <v>4.9805999999999795E-2</v>
      </c>
    </row>
    <row r="381" spans="1:12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  <c r="K381">
        <f>VLOOKUP(sampling!C381,standard_curve_plate_3!$C$2:$G$404,5,FALSE)</f>
        <v>3.3250640000000002</v>
      </c>
    </row>
    <row r="382" spans="1:12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</row>
    <row r="383" spans="1:12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</row>
    <row r="384" spans="1:12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</row>
    <row r="385" spans="1:12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</row>
    <row r="386" spans="1:12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</row>
    <row r="387" spans="1:12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</row>
    <row r="388" spans="1:12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</row>
    <row r="389" spans="1:12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</row>
    <row r="390" spans="1:12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  <c r="K390">
        <f>VLOOKUP(sampling!C390,standard_curve_plate_3!$C$2:$G$404,5,FALSE)</f>
        <v>-1.7035999999999607E-2</v>
      </c>
    </row>
    <row r="391" spans="1:12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  <c r="K391">
        <f>VLOOKUP(sampling!C391,standard_curve_plate_3!$C$2:$G$404,5,FALSE)</f>
        <v>0.18348999999999993</v>
      </c>
    </row>
    <row r="392" spans="1:12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  <c r="K392">
        <f>VLOOKUP(sampling!C392,standard_curve_plate_3!$C$2:$G$404,5,FALSE)</f>
        <v>4.9805999999999795E-2</v>
      </c>
    </row>
    <row r="393" spans="1:12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</row>
    <row r="394" spans="1:12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</row>
    <row r="395" spans="1:12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</row>
    <row r="396" spans="1:12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</row>
    <row r="397" spans="1:12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</row>
    <row r="398" spans="1:12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</row>
    <row r="399" spans="1:12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</row>
    <row r="400" spans="1:12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</row>
    <row r="401" spans="1:12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</row>
    <row r="402" spans="1:12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</row>
    <row r="403" spans="1:12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</row>
    <row r="404" spans="1:12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</row>
    <row r="405" spans="1:12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</row>
    <row r="406" spans="1:12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</row>
    <row r="407" spans="1:12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</row>
    <row r="408" spans="1:12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</row>
    <row r="409" spans="1:12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</row>
    <row r="410" spans="1:12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</row>
    <row r="411" spans="1:12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</row>
    <row r="412" spans="1:12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</row>
    <row r="413" spans="1:12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</row>
    <row r="414" spans="1:12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</row>
    <row r="415" spans="1:12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</row>
    <row r="416" spans="1:12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</row>
    <row r="417" spans="1:12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</row>
    <row r="418" spans="1:12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</row>
    <row r="419" spans="1:12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</row>
    <row r="420" spans="1:12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</row>
    <row r="421" spans="1:12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</row>
    <row r="422" spans="1:12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</row>
    <row r="423" spans="1:12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</row>
    <row r="424" spans="1:12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</row>
    <row r="425" spans="1:12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</row>
    <row r="426" spans="1:12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</row>
    <row r="427" spans="1:12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</row>
    <row r="428" spans="1:12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</row>
    <row r="429" spans="1:12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</row>
    <row r="430" spans="1:12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</row>
    <row r="431" spans="1:12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</row>
    <row r="432" spans="1:12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</row>
    <row r="433" spans="1:12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</row>
    <row r="434" spans="1:12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</row>
    <row r="435" spans="1:12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</row>
    <row r="436" spans="1:12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</row>
    <row r="437" spans="1:12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</row>
    <row r="438" spans="1:12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  <c r="K438">
        <f>VLOOKUP(sampling!C438,standard_curve_plate_3!$C$2:$G$404,5,FALSE)</f>
        <v>1.0524360000000001</v>
      </c>
    </row>
    <row r="439" spans="1:12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  <c r="K439">
        <f>VLOOKUP(sampling!C439,standard_curve_plate_3!$C$2:$G$404,5,FALSE)</f>
        <v>0.4508580000000002</v>
      </c>
    </row>
    <row r="440" spans="1:12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  <c r="K440">
        <f>VLOOKUP(sampling!C440,standard_curve_plate_3!$C$2:$G$404,5,FALSE)</f>
        <v>-0.28440399999999988</v>
      </c>
    </row>
    <row r="441" spans="1:12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  <c r="K441">
        <f>VLOOKUP(sampling!C441,standard_curve_plate_3!$C$2:$G$404,5,FALSE)</f>
        <v>-8.3877999999999897E-2</v>
      </c>
    </row>
    <row r="442" spans="1:12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</row>
    <row r="443" spans="1:12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</row>
    <row r="444" spans="1:12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</row>
    <row r="445" spans="1:12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</row>
    <row r="446" spans="1:12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</row>
    <row r="447" spans="1:12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</row>
    <row r="448" spans="1:12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</row>
    <row r="449" spans="1:12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</row>
    <row r="450" spans="1:12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  <c r="K450">
        <f>VLOOKUP(sampling!C450,standard_curve_plate_3!$C$2:$G$404,5,FALSE)</f>
        <v>-0.15071999999999974</v>
      </c>
    </row>
    <row r="451" spans="1:12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  <c r="K451">
        <f>VLOOKUP(sampling!C451,standard_curve_plate_3!$C$2:$G$404,5,FALSE)</f>
        <v>-0.15071999999999974</v>
      </c>
    </row>
    <row r="452" spans="1:12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  <c r="K452">
        <f>VLOOKUP(sampling!C452,standard_curve_plate_3!$C$2:$G$404,5,FALSE)</f>
        <v>-0.21756200000000003</v>
      </c>
    </row>
    <row r="453" spans="1:12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  <c r="K453">
        <f>VLOOKUP(sampling!C453,standard_curve_plate_3!$C$2:$G$404,5,FALSE)</f>
        <v>0.91875200000000001</v>
      </c>
    </row>
    <row r="454" spans="1:12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</row>
    <row r="455" spans="1:12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</row>
    <row r="456" spans="1:12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</row>
    <row r="457" spans="1:12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</row>
    <row r="458" spans="1:12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</row>
    <row r="459" spans="1:12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</row>
    <row r="460" spans="1:12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</row>
    <row r="461" spans="1:12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</row>
    <row r="462" spans="1:12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</row>
    <row r="463" spans="1:12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</row>
    <row r="464" spans="1:12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</row>
    <row r="465" spans="1:7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73"/>
  <sheetViews>
    <sheetView workbookViewId="0">
      <selection activeCell="B3" sqref="B3:B7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73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2025-06-20T15:09:40Z</dcterms:modified>
</cp:coreProperties>
</file>