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FA7E4A6E-6873-3149-98C9-4726A98149D7}" xr6:coauthVersionLast="47" xr6:coauthVersionMax="47" xr10:uidLastSave="{00000000-0000-0000-0000-000000000000}"/>
  <bookViews>
    <workbookView xWindow="1320" yWindow="740" windowWidth="28040" windowHeight="16680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fe_total" sheetId="2" r:id="rId5"/>
    <sheet name="hs" sheetId="3" r:id="rId6"/>
    <sheet name="standard_curve_no2" sheetId="7" r:id="rId7"/>
    <sheet name="fe_plate_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6" l="1"/>
  <c r="E67" i="6"/>
  <c r="E66" i="6"/>
  <c r="E65" i="6"/>
  <c r="E68" i="5"/>
  <c r="E67" i="5"/>
  <c r="E66" i="5"/>
  <c r="E65" i="5"/>
  <c r="E68" i="4"/>
  <c r="E67" i="4"/>
  <c r="E66" i="4"/>
  <c r="E65" i="4"/>
  <c r="E65" i="1"/>
  <c r="E66" i="1"/>
  <c r="E67" i="1"/>
  <c r="E68" i="1"/>
  <c r="F60" i="7"/>
  <c r="F61" i="7"/>
  <c r="F62" i="7"/>
  <c r="F63" i="7"/>
  <c r="F64" i="7"/>
  <c r="F65" i="7"/>
  <c r="F66" i="7"/>
  <c r="F67" i="7"/>
  <c r="F68" i="7"/>
  <c r="F69" i="7"/>
  <c r="F59" i="7"/>
  <c r="F5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2" i="7"/>
  <c r="J12" i="7"/>
  <c r="J11" i="7"/>
  <c r="E64" i="1"/>
  <c r="E63" i="1"/>
  <c r="E62" i="1"/>
  <c r="E64" i="6"/>
  <c r="E62" i="6"/>
  <c r="E63" i="6"/>
  <c r="E60" i="6"/>
  <c r="E64" i="5"/>
  <c r="E63" i="5"/>
  <c r="E62" i="5"/>
  <c r="E61" i="5"/>
  <c r="E60" i="5"/>
  <c r="E59" i="5"/>
  <c r="E58" i="5"/>
  <c r="E64" i="4"/>
  <c r="E63" i="4"/>
  <c r="E62" i="4"/>
  <c r="E61" i="4"/>
  <c r="E60" i="4"/>
  <c r="E59" i="4"/>
  <c r="E58" i="4"/>
  <c r="B57" i="6"/>
  <c r="C57" i="6" s="1"/>
  <c r="B58" i="6" s="1"/>
  <c r="C58" i="6" s="1"/>
  <c r="B59" i="6" s="1"/>
  <c r="C59" i="6" s="1"/>
  <c r="B60" i="6" s="1"/>
  <c r="C60" i="6" s="1"/>
  <c r="B61" i="6" s="1"/>
  <c r="C61" i="6" s="1"/>
  <c r="B62" i="6" s="1"/>
  <c r="C62" i="6" s="1"/>
  <c r="B63" i="6" s="1"/>
  <c r="C63" i="6" s="1"/>
  <c r="B64" i="6" s="1"/>
  <c r="C64" i="6" s="1"/>
  <c r="B65" i="6" s="1"/>
  <c r="C65" i="6" s="1"/>
  <c r="B66" i="6" s="1"/>
  <c r="C66" i="6" s="1"/>
  <c r="B67" i="6" s="1"/>
  <c r="C67" i="6" s="1"/>
  <c r="B68" i="6" s="1"/>
  <c r="C68" i="6" s="1"/>
  <c r="B69" i="6" s="1"/>
  <c r="C69" i="6" s="1"/>
  <c r="B70" i="6" s="1"/>
  <c r="C70" i="6" s="1"/>
  <c r="B71" i="6" s="1"/>
  <c r="C71" i="6" s="1"/>
  <c r="B72" i="6" s="1"/>
  <c r="C72" i="6" s="1"/>
  <c r="B73" i="6" s="1"/>
  <c r="C73" i="6" s="1"/>
  <c r="B74" i="6" s="1"/>
  <c r="C74" i="6" s="1"/>
  <c r="B75" i="6" s="1"/>
  <c r="C75" i="6" s="1"/>
  <c r="B76" i="6" s="1"/>
  <c r="C76" i="6" s="1"/>
  <c r="B77" i="6" s="1"/>
  <c r="C77" i="6" s="1"/>
  <c r="B78" i="6" s="1"/>
  <c r="C78" i="6" s="1"/>
  <c r="B79" i="6" s="1"/>
  <c r="C79" i="6" s="1"/>
  <c r="B80" i="6" s="1"/>
  <c r="C80" i="6" s="1"/>
  <c r="B57" i="5"/>
  <c r="C57" i="5" s="1"/>
  <c r="B58" i="5" s="1"/>
  <c r="C58" i="5" s="1"/>
  <c r="B59" i="5" s="1"/>
  <c r="C59" i="5" s="1"/>
  <c r="B60" i="5" s="1"/>
  <c r="C60" i="5" s="1"/>
  <c r="B61" i="5" s="1"/>
  <c r="C61" i="5" s="1"/>
  <c r="B62" i="5" s="1"/>
  <c r="C62" i="5" s="1"/>
  <c r="B63" i="5" s="1"/>
  <c r="C63" i="5" s="1"/>
  <c r="B64" i="5" s="1"/>
  <c r="C64" i="5" s="1"/>
  <c r="B65" i="5" s="1"/>
  <c r="C65" i="5" s="1"/>
  <c r="B66" i="5" s="1"/>
  <c r="C66" i="5" s="1"/>
  <c r="B67" i="5" s="1"/>
  <c r="C67" i="5" s="1"/>
  <c r="B68" i="5" s="1"/>
  <c r="C68" i="5" s="1"/>
  <c r="B69" i="5" s="1"/>
  <c r="C69" i="5" s="1"/>
  <c r="B70" i="5" s="1"/>
  <c r="C70" i="5" s="1"/>
  <c r="B71" i="5" s="1"/>
  <c r="C71" i="5" s="1"/>
  <c r="B72" i="5" s="1"/>
  <c r="C72" i="5" s="1"/>
  <c r="B73" i="5" s="1"/>
  <c r="C73" i="5" s="1"/>
  <c r="B74" i="5" s="1"/>
  <c r="C74" i="5" s="1"/>
  <c r="B75" i="5" s="1"/>
  <c r="C75" i="5" s="1"/>
  <c r="B76" i="5" s="1"/>
  <c r="C76" i="5" s="1"/>
  <c r="B77" i="5" s="1"/>
  <c r="C77" i="5" s="1"/>
  <c r="B78" i="5" s="1"/>
  <c r="C78" i="5" s="1"/>
  <c r="B79" i="5" s="1"/>
  <c r="C79" i="5" s="1"/>
  <c r="B80" i="5" s="1"/>
  <c r="C80" i="5" s="1"/>
  <c r="B57" i="4"/>
  <c r="C57" i="4" s="1"/>
  <c r="B58" i="4" s="1"/>
  <c r="C58" i="4" s="1"/>
  <c r="B59" i="4" s="1"/>
  <c r="C59" i="4" s="1"/>
  <c r="B60" i="4" s="1"/>
  <c r="C60" i="4" s="1"/>
  <c r="B61" i="4" s="1"/>
  <c r="C61" i="4" s="1"/>
  <c r="B62" i="4" s="1"/>
  <c r="C62" i="4" s="1"/>
  <c r="B63" i="4" s="1"/>
  <c r="C63" i="4" s="1"/>
  <c r="B64" i="4" s="1"/>
  <c r="C64" i="4" s="1"/>
  <c r="B65" i="4" s="1"/>
  <c r="C65" i="4" s="1"/>
  <c r="B66" i="4" s="1"/>
  <c r="C66" i="4" s="1"/>
  <c r="B67" i="4" s="1"/>
  <c r="C67" i="4" s="1"/>
  <c r="B68" i="4" s="1"/>
  <c r="C68" i="4" s="1"/>
  <c r="B69" i="4" s="1"/>
  <c r="C69" i="4" s="1"/>
  <c r="B70" i="4" s="1"/>
  <c r="C70" i="4" s="1"/>
  <c r="B71" i="4" s="1"/>
  <c r="C71" i="4" s="1"/>
  <c r="B72" i="4" s="1"/>
  <c r="C72" i="4" s="1"/>
  <c r="B73" i="4" s="1"/>
  <c r="C73" i="4" s="1"/>
  <c r="B74" i="4" s="1"/>
  <c r="C74" i="4" s="1"/>
  <c r="B75" i="4" s="1"/>
  <c r="C75" i="4" s="1"/>
  <c r="B76" i="4" s="1"/>
  <c r="C76" i="4" s="1"/>
  <c r="B77" i="4" s="1"/>
  <c r="C77" i="4" s="1"/>
  <c r="B78" i="4" s="1"/>
  <c r="C78" i="4" s="1"/>
  <c r="B79" i="4" s="1"/>
  <c r="C79" i="4" s="1"/>
  <c r="B80" i="4" s="1"/>
  <c r="C80" i="4" s="1"/>
  <c r="B65" i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J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J3" i="7"/>
  <c r="J4" i="7"/>
  <c r="J5" i="7"/>
  <c r="J6" i="7"/>
  <c r="J7" i="7"/>
  <c r="J8" i="7"/>
  <c r="J9" i="7"/>
  <c r="E56" i="6"/>
  <c r="E55" i="6"/>
  <c r="E54" i="6"/>
  <c r="E53" i="6"/>
  <c r="E52" i="6"/>
  <c r="E51" i="6"/>
  <c r="E50" i="6"/>
  <c r="E49" i="6"/>
  <c r="E56" i="5"/>
  <c r="E55" i="5"/>
  <c r="E54" i="5"/>
  <c r="E53" i="5"/>
  <c r="E52" i="5"/>
  <c r="E51" i="5"/>
  <c r="E50" i="5"/>
  <c r="E49" i="5"/>
  <c r="E51" i="4"/>
  <c r="E52" i="4"/>
  <c r="E53" i="4"/>
  <c r="E54" i="4"/>
  <c r="E55" i="4"/>
  <c r="E56" i="4"/>
  <c r="E50" i="4"/>
  <c r="E56" i="1"/>
  <c r="E55" i="1"/>
  <c r="E54" i="1"/>
  <c r="E53" i="1"/>
  <c r="E52" i="1"/>
  <c r="E51" i="1"/>
  <c r="E50" i="1"/>
  <c r="E49" i="1"/>
  <c r="E48" i="6"/>
  <c r="E47" i="6"/>
  <c r="E46" i="6"/>
  <c r="E45" i="6"/>
  <c r="E44" i="6"/>
  <c r="E43" i="6"/>
  <c r="E42" i="6"/>
  <c r="E41" i="6"/>
  <c r="E48" i="5"/>
  <c r="E47" i="5"/>
  <c r="E45" i="5"/>
  <c r="E44" i="5"/>
  <c r="E43" i="5"/>
  <c r="E42" i="5"/>
  <c r="E41" i="5"/>
  <c r="E46" i="4"/>
  <c r="E45" i="4"/>
  <c r="E44" i="4"/>
  <c r="E43" i="4"/>
  <c r="E42" i="4"/>
  <c r="E41" i="4"/>
  <c r="E48" i="1"/>
  <c r="E47" i="1"/>
  <c r="E46" i="1"/>
  <c r="E45" i="1"/>
  <c r="E44" i="1"/>
  <c r="E43" i="1"/>
  <c r="E42" i="1"/>
  <c r="E41" i="1"/>
  <c r="B57" i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E40" i="5"/>
  <c r="E39" i="5"/>
  <c r="E38" i="5"/>
  <c r="E37" i="5"/>
  <c r="E36" i="5"/>
  <c r="E35" i="5"/>
  <c r="E34" i="5"/>
  <c r="E40" i="6"/>
  <c r="E39" i="6"/>
  <c r="E38" i="6"/>
  <c r="E37" i="6"/>
  <c r="E36" i="6"/>
  <c r="E35" i="6"/>
  <c r="E34" i="6"/>
  <c r="E40" i="4"/>
  <c r="E39" i="4"/>
  <c r="E38" i="4"/>
  <c r="E37" i="4"/>
  <c r="E40" i="1"/>
  <c r="E39" i="1"/>
  <c r="E38" i="1"/>
  <c r="E37" i="1"/>
  <c r="E36" i="1"/>
  <c r="E35" i="1"/>
  <c r="E34" i="1"/>
  <c r="E36" i="4"/>
  <c r="E35" i="4"/>
  <c r="E34" i="4"/>
  <c r="E32" i="4"/>
  <c r="E31" i="4"/>
  <c r="E30" i="4"/>
  <c r="E29" i="4"/>
  <c r="E27" i="4"/>
  <c r="E32" i="6"/>
  <c r="E31" i="6"/>
  <c r="E30" i="6"/>
  <c r="E29" i="6"/>
  <c r="E32" i="5"/>
  <c r="E31" i="5"/>
  <c r="E30" i="5"/>
  <c r="E29" i="5"/>
  <c r="E32" i="1"/>
  <c r="E31" i="1"/>
  <c r="E30" i="1"/>
  <c r="E29" i="1"/>
  <c r="B37" i="6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s="1"/>
  <c r="B49" i="6" s="1"/>
  <c r="C49" i="6" s="1"/>
  <c r="B50" i="6" s="1"/>
  <c r="C50" i="6" s="1"/>
  <c r="B51" i="6" s="1"/>
  <c r="C51" i="6" s="1"/>
  <c r="B52" i="6" s="1"/>
  <c r="C52" i="6" s="1"/>
  <c r="B53" i="6" s="1"/>
  <c r="C53" i="6" s="1"/>
  <c r="B54" i="6" s="1"/>
  <c r="C54" i="6" s="1"/>
  <c r="B55" i="6" s="1"/>
  <c r="C55" i="6" s="1"/>
  <c r="B56" i="6" s="1"/>
  <c r="C56" i="6" s="1"/>
  <c r="B53" i="5"/>
  <c r="C53" i="5" s="1"/>
  <c r="B54" i="5" s="1"/>
  <c r="C54" i="5" s="1"/>
  <c r="B55" i="5" s="1"/>
  <c r="C55" i="5" s="1"/>
  <c r="B56" i="5" s="1"/>
  <c r="C56" i="5" s="1"/>
  <c r="B37" i="5"/>
  <c r="C37" i="5" s="1"/>
  <c r="B38" i="5" s="1"/>
  <c r="C38" i="5" s="1"/>
  <c r="B39" i="5" s="1"/>
  <c r="C39" i="5" s="1"/>
  <c r="B40" i="5" s="1"/>
  <c r="C40" i="5" s="1"/>
  <c r="B41" i="5" s="1"/>
  <c r="C41" i="5" s="1"/>
  <c r="B42" i="5" s="1"/>
  <c r="C42" i="5" s="1"/>
  <c r="B43" i="5" s="1"/>
  <c r="C43" i="5" s="1"/>
  <c r="B44" i="5" s="1"/>
  <c r="C44" i="5" s="1"/>
  <c r="B45" i="5" s="1"/>
  <c r="C45" i="5" s="1"/>
  <c r="B46" i="5" s="1"/>
  <c r="C46" i="5" s="1"/>
  <c r="B47" i="5" s="1"/>
  <c r="C47" i="5" s="1"/>
  <c r="B48" i="5" s="1"/>
  <c r="C48" i="5" s="1"/>
  <c r="B49" i="5" s="1"/>
  <c r="C49" i="5" s="1"/>
  <c r="B50" i="5" s="1"/>
  <c r="C50" i="5" s="1"/>
  <c r="B51" i="5" s="1"/>
  <c r="C51" i="5" s="1"/>
  <c r="B52" i="5" s="1"/>
  <c r="C52" i="5" s="1"/>
  <c r="B37" i="4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B54" i="4" s="1"/>
  <c r="C54" i="4" s="1"/>
  <c r="B55" i="4" s="1"/>
  <c r="C55" i="4" s="1"/>
  <c r="B56" i="4" s="1"/>
  <c r="C56" i="4" s="1"/>
  <c r="B47" i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37" i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G3" i="8"/>
  <c r="G4" i="8"/>
  <c r="G5" i="8"/>
  <c r="G6" i="8"/>
  <c r="G7" i="8"/>
  <c r="G8" i="8"/>
  <c r="G9" i="8"/>
  <c r="G10" i="8"/>
  <c r="G11" i="8"/>
  <c r="G12" i="8"/>
  <c r="G13" i="8"/>
  <c r="G2" i="8"/>
  <c r="K12" i="8"/>
  <c r="K11" i="8"/>
  <c r="M8" i="8"/>
  <c r="M2" i="8"/>
  <c r="M3" i="8"/>
  <c r="M4" i="8"/>
  <c r="M5" i="8"/>
  <c r="M6" i="8"/>
  <c r="M7" i="8"/>
  <c r="E28" i="6"/>
  <c r="E27" i="6"/>
  <c r="E26" i="6"/>
  <c r="E25" i="6"/>
  <c r="E28" i="5"/>
  <c r="E27" i="5"/>
  <c r="E26" i="5"/>
  <c r="E25" i="5"/>
  <c r="E26" i="4"/>
  <c r="E25" i="4"/>
  <c r="E28" i="1"/>
  <c r="E27" i="1"/>
  <c r="E26" i="1"/>
  <c r="E25" i="1"/>
  <c r="C13" i="7"/>
  <c r="C12" i="7"/>
  <c r="C11" i="7"/>
  <c r="C10" i="7"/>
  <c r="C9" i="7"/>
  <c r="C8" i="7"/>
  <c r="C7" i="7"/>
  <c r="C6" i="7"/>
  <c r="C5" i="7"/>
  <c r="C4" i="7"/>
  <c r="C3" i="7"/>
  <c r="C2" i="7"/>
  <c r="E18" i="6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<sst xmlns="http://schemas.openxmlformats.org/spreadsheetml/2006/main" count="516" uniqueCount="387">
  <si>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</si>
  <si>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</si>
  <si>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</si>
  <si>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</si>
  <si>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</si>
  <si>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</si>
  <si>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</si>
  <si>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</si>
  <si>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</si>
  <si>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</si>
  <si>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</si>
  <si>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</si>
  <si>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</si>
  <si>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</si>
  <si>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</si>
  <si>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</si>
  <si>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</si>
  <si>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</si>
  <si>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</si>
  <si>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</si>
  <si>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</si>
  <si>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</si>
  <si>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</si>
  <si>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</si>
  <si>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</si>
  <si>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</si>
  <si>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</si>
  <si>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</si>
  <si>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</si>
  <si>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</si>
  <si>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</si>
  <si>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</si>
  <si>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</si>
  <si>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</si>
  <si>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</si>
  <si>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</si>
  <si>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</si>
  <si>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</si>
  <si>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</si>
  <si>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</si>
  <si>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</si>
  <si>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</si>
  <si>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</si>
  <si>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</si>
  <si>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</si>
  <si>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</si>
  <si>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</si>
  <si>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</si>
  <si>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</si>
  <si>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</si>
  <si>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</si>
  <si>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</si>
  <si>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</si>
  <si>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</si>
  <si>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</si>
  <si>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</si>
  <si>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</si>
  <si>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</si>
  <si>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</si>
  <si>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</si>
  <si>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</si>
  <si>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</si>
  <si>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</si>
  <si>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</si>
  <si>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</si>
  <si>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</si>
  <si>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</si>
  <si>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</si>
  <si>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</si>
  <si>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</si>
  <si>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</si>
  <si>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</si>
  <si>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</si>
  <si>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</si>
  <si>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</si>
  <si>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</si>
  <si>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</si>
  <si>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</si>
  <si>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</si>
  <si>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</si>
  <si>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</si>
  <si>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</si>
  <si>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</si>
  <si>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</si>
  <si>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</si>
  <si>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</si>
  <si>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</si>
  <si>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</si>
  <si>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</si>
  <si>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</si>
  <si>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</si>
  <si>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</si>
  <si>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</si>
  <si>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</si>
  <si>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</si>
  <si>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</si>
  <si>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</si>
  <si>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</si>
  <si>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</si>
  <si>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</si>
  <si>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</si>
  <si>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</si>
  <si>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</si>
  <si>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</si>
  <si>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</si>
  <si>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</si>
  <si>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</si>
  <si>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</si>
  <si>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</si>
  <si>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</si>
  <si>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</si>
  <si>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</si>
  <si>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</si>
  <si>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</si>
  <si>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</si>
  <si>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</si>
  <si>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</si>
  <si>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</si>
  <si>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</si>
  <si>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</si>
  <si>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</si>
  <si>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</si>
  <si>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</si>
  <si>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</si>
  <si>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</si>
  <si>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</si>
  <si>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</si>
  <si>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</si>
  <si>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</si>
  <si>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</si>
  <si>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</si>
  <si>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</si>
  <si>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</si>
  <si>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</si>
  <si>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</si>
  <si>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</si>
  <si>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</si>
  <si>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</si>
  <si>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</si>
  <si>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</si>
  <si>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</si>
  <si>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</si>
  <si>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</si>
  <si>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</si>
  <si>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</si>
  <si>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</si>
  <si>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</si>
  <si>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</si>
  <si>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</si>
  <si>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</si>
  <si>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</si>
  <si>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</si>
  <si>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</si>
  <si>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</si>
  <si>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</si>
  <si>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</si>
  <si>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</si>
  <si>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</si>
  <si>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</si>
  <si>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</si>
  <si>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</si>
  <si>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</si>
  <si>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</si>
  <si>
    <t>date</t>
  </si>
  <si>
    <t>column/batch</t>
  </si>
  <si>
    <t>val1</t>
  </si>
  <si>
    <t>dil</t>
  </si>
  <si>
    <t>no2- [micromol/L]</t>
  </si>
  <si>
    <t>Standard</t>
  </si>
  <si>
    <t>Value 1</t>
  </si>
  <si>
    <t>Value 2</t>
  </si>
  <si>
    <t>Avg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</si>
  <si>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</si>
  <si>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</si>
  <si>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</si>
  <si>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</si>
  <si>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</si>
  <si>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</si>
  <si>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</si>
  <si>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</si>
  <si>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</si>
  <si>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</si>
  <si>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</si>
  <si>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P1T0</t>
  </si>
  <si>
    <t>P2T0</t>
  </si>
  <si>
    <t>P3T0</t>
  </si>
  <si>
    <t>P4T0</t>
  </si>
  <si>
    <t>* cleaned pump tubing</t>
  </si>
  <si>
    <t>* vial broke + cleaned pump tubing</t>
  </si>
  <si>
    <t>time_label</t>
  </si>
  <si>
    <t>column</t>
  </si>
  <si>
    <t>name</t>
  </si>
  <si>
    <t>val2</t>
  </si>
  <si>
    <t>fe2+ [micromol/L]</t>
  </si>
  <si>
    <t>Value 3</t>
  </si>
  <si>
    <t>slope</t>
  </si>
  <si>
    <t>P1F3</t>
  </si>
  <si>
    <t>P2F3</t>
  </si>
  <si>
    <t>P3F3</t>
  </si>
  <si>
    <t>P4F3</t>
  </si>
  <si>
    <t>P1T36</t>
  </si>
  <si>
    <t>P1T37</t>
  </si>
  <si>
    <t>P1T38</t>
  </si>
  <si>
    <t>P1T39</t>
  </si>
  <si>
    <t>P1T40</t>
  </si>
  <si>
    <t>P1T41</t>
  </si>
  <si>
    <t>P1T42</t>
  </si>
  <si>
    <t>P1T43</t>
  </si>
  <si>
    <t>P1T44</t>
  </si>
  <si>
    <t>P1T45</t>
  </si>
  <si>
    <t>P1T46</t>
  </si>
  <si>
    <t>P1T47</t>
  </si>
  <si>
    <t>P1T48</t>
  </si>
  <si>
    <t>P1T49</t>
  </si>
  <si>
    <t>P1T50</t>
  </si>
  <si>
    <t>P1T51</t>
  </si>
  <si>
    <t>P1T52</t>
  </si>
  <si>
    <t>P1T53</t>
  </si>
  <si>
    <t>P1T54</t>
  </si>
  <si>
    <t>P1T55</t>
  </si>
  <si>
    <t>P2T36</t>
  </si>
  <si>
    <t>P2T37</t>
  </si>
  <si>
    <t>P2T38</t>
  </si>
  <si>
    <t>P2T39</t>
  </si>
  <si>
    <t>P2T40</t>
  </si>
  <si>
    <t>P2T41</t>
  </si>
  <si>
    <t>P2T42</t>
  </si>
  <si>
    <t>P2T43</t>
  </si>
  <si>
    <t>P2T44</t>
  </si>
  <si>
    <t>P2T45</t>
  </si>
  <si>
    <t>P2T46</t>
  </si>
  <si>
    <t>P2T47</t>
  </si>
  <si>
    <t>P2T48</t>
  </si>
  <si>
    <t>P2T49</t>
  </si>
  <si>
    <t>P2T50</t>
  </si>
  <si>
    <t>P2T51</t>
  </si>
  <si>
    <t>P2T52</t>
  </si>
  <si>
    <t>P2T53</t>
  </si>
  <si>
    <t>P2T54</t>
  </si>
  <si>
    <t>P2T55</t>
  </si>
  <si>
    <t>P3T36</t>
  </si>
  <si>
    <t>P3T37</t>
  </si>
  <si>
    <t>P3T38</t>
  </si>
  <si>
    <t>P3T39</t>
  </si>
  <si>
    <t>P3T40</t>
  </si>
  <si>
    <t>P3T41</t>
  </si>
  <si>
    <t>P3T42</t>
  </si>
  <si>
    <t>P3T43</t>
  </si>
  <si>
    <t>P3T44</t>
  </si>
  <si>
    <t>P3T45</t>
  </si>
  <si>
    <t>P3T46</t>
  </si>
  <si>
    <t>P3T47</t>
  </si>
  <si>
    <t>P3T48</t>
  </si>
  <si>
    <t>P3T49</t>
  </si>
  <si>
    <t>P3T50</t>
  </si>
  <si>
    <t>P3T51</t>
  </si>
  <si>
    <t>P3T52</t>
  </si>
  <si>
    <t>P3T53</t>
  </si>
  <si>
    <t>P3T54</t>
  </si>
  <si>
    <t>P3T55</t>
  </si>
  <si>
    <t>P4T36</t>
  </si>
  <si>
    <t>P4T37</t>
  </si>
  <si>
    <t>P4T38</t>
  </si>
  <si>
    <t>P4T39</t>
  </si>
  <si>
    <t>P4T40</t>
  </si>
  <si>
    <t>P4T41</t>
  </si>
  <si>
    <t>P4T42</t>
  </si>
  <si>
    <t>P4T43</t>
  </si>
  <si>
    <t>P4T44</t>
  </si>
  <si>
    <t>P4T45</t>
  </si>
  <si>
    <t>P4T46</t>
  </si>
  <si>
    <t>P4T47</t>
  </si>
  <si>
    <t>P4T48</t>
  </si>
  <si>
    <t>P4T49</t>
  </si>
  <si>
    <t>P4T50</t>
  </si>
  <si>
    <t>P4T51</t>
  </si>
  <si>
    <t>P4T52</t>
  </si>
  <si>
    <t>P4T53</t>
  </si>
  <si>
    <t>P4T54</t>
  </si>
  <si>
    <t>P4T55</t>
  </si>
  <si>
    <t>P1T56</t>
  </si>
  <si>
    <t>P1T57</t>
  </si>
  <si>
    <t>P1T58</t>
  </si>
  <si>
    <t>P1T59</t>
  </si>
  <si>
    <t>P1T60</t>
  </si>
  <si>
    <t>P1T61</t>
  </si>
  <si>
    <t>P1T62</t>
  </si>
  <si>
    <t>P1T63</t>
  </si>
  <si>
    <t>* auto smapler failed</t>
  </si>
  <si>
    <t>* vial leaked (bad cap)</t>
  </si>
  <si>
    <t>P1F4</t>
  </si>
  <si>
    <t>P2F4</t>
  </si>
  <si>
    <t>P3F4</t>
  </si>
  <si>
    <t>P4F4</t>
  </si>
  <si>
    <t>obs: hacl 50, sample 50, fer 100</t>
  </si>
  <si>
    <t>reading</t>
  </si>
  <si>
    <t>conc_microm</t>
  </si>
  <si>
    <t>P1T64</t>
  </si>
  <si>
    <t>P1T65</t>
  </si>
  <si>
    <t>P1T66</t>
  </si>
  <si>
    <t>P1T67</t>
  </si>
  <si>
    <t>P1T68</t>
  </si>
  <si>
    <t>P1T69</t>
  </si>
  <si>
    <t>P1T70</t>
  </si>
  <si>
    <t>P1T71</t>
  </si>
  <si>
    <t>P1T72</t>
  </si>
  <si>
    <t>P1T73</t>
  </si>
  <si>
    <t>P1T74</t>
  </si>
  <si>
    <t>P1T75</t>
  </si>
  <si>
    <t>P1T76</t>
  </si>
  <si>
    <t>P1T77</t>
  </si>
  <si>
    <t>P1T78</t>
  </si>
  <si>
    <t>P1T79</t>
  </si>
  <si>
    <t>P2T56</t>
  </si>
  <si>
    <t>P2T57</t>
  </si>
  <si>
    <t>P2T58</t>
  </si>
  <si>
    <t>P2T59</t>
  </si>
  <si>
    <t>P2T60</t>
  </si>
  <si>
    <t>P2T61</t>
  </si>
  <si>
    <t>P2T62</t>
  </si>
  <si>
    <t>P2T63</t>
  </si>
  <si>
    <t>P2T64</t>
  </si>
  <si>
    <t>P2T65</t>
  </si>
  <si>
    <t>P2T66</t>
  </si>
  <si>
    <t>P2T67</t>
  </si>
  <si>
    <t>P2T68</t>
  </si>
  <si>
    <t>P2T69</t>
  </si>
  <si>
    <t>P2T70</t>
  </si>
  <si>
    <t>P2T71</t>
  </si>
  <si>
    <t>P2T72</t>
  </si>
  <si>
    <t>P2T73</t>
  </si>
  <si>
    <t>P2T74</t>
  </si>
  <si>
    <t>P2T75</t>
  </si>
  <si>
    <t>P2T76</t>
  </si>
  <si>
    <t>P2T77</t>
  </si>
  <si>
    <t>P2T78</t>
  </si>
  <si>
    <t>P2T79</t>
  </si>
  <si>
    <t>P3T56</t>
  </si>
  <si>
    <t>P3T57</t>
  </si>
  <si>
    <t>P3T58</t>
  </si>
  <si>
    <t>P3T59</t>
  </si>
  <si>
    <t>P3T60</t>
  </si>
  <si>
    <t>P3T61</t>
  </si>
  <si>
    <t>P3T62</t>
  </si>
  <si>
    <t>P3T63</t>
  </si>
  <si>
    <t>P3T64</t>
  </si>
  <si>
    <t>P3T65</t>
  </si>
  <si>
    <t>P3T66</t>
  </si>
  <si>
    <t>P3T67</t>
  </si>
  <si>
    <t>P3T68</t>
  </si>
  <si>
    <t>P3T69</t>
  </si>
  <si>
    <t>P3T70</t>
  </si>
  <si>
    <t>P3T71</t>
  </si>
  <si>
    <t>P3T72</t>
  </si>
  <si>
    <t>P3T73</t>
  </si>
  <si>
    <t>P3T74</t>
  </si>
  <si>
    <t>P3T75</t>
  </si>
  <si>
    <t>P3T76</t>
  </si>
  <si>
    <t>P3T77</t>
  </si>
  <si>
    <t>P3T78</t>
  </si>
  <si>
    <t>P3T79</t>
  </si>
  <si>
    <t>P4T56</t>
  </si>
  <si>
    <t>P4T57</t>
  </si>
  <si>
    <t>P4T58</t>
  </si>
  <si>
    <t>P4T59</t>
  </si>
  <si>
    <t>P4T60</t>
  </si>
  <si>
    <t>P4T61</t>
  </si>
  <si>
    <t>P4T62</t>
  </si>
  <si>
    <t>P4T63</t>
  </si>
  <si>
    <t>P4T64</t>
  </si>
  <si>
    <t>P4T65</t>
  </si>
  <si>
    <t>P4T66</t>
  </si>
  <si>
    <t>P4T67</t>
  </si>
  <si>
    <t>P4T68</t>
  </si>
  <si>
    <t>P4T69</t>
  </si>
  <si>
    <t>P4T70</t>
  </si>
  <si>
    <t>P4T71</t>
  </si>
  <si>
    <t>P4T72</t>
  </si>
  <si>
    <t>P4T73</t>
  </si>
  <si>
    <t>P4T74</t>
  </si>
  <si>
    <t>P4T75</t>
  </si>
  <si>
    <t>P4T76</t>
  </si>
  <si>
    <t>P4T77</t>
  </si>
  <si>
    <t>P4T78</t>
  </si>
  <si>
    <t>P4T79</t>
  </si>
  <si>
    <t>slope:</t>
  </si>
  <si>
    <t>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</si>
</sst>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 total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FeT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fe_total!$H$2:$H$5</c:f>
              <c:numCache>
                <c:formatCode>General</c:formatCode>
                <c:ptCount val="4"/>
                <c:pt idx="0">
                  <c:v>0.129</c:v>
                </c:pt>
                <c:pt idx="1">
                  <c:v>0.19800000000000001</c:v>
                </c:pt>
                <c:pt idx="2">
                  <c:v>0.28699999999999998</c:v>
                </c:pt>
                <c:pt idx="3">
                  <c:v>0.45200000000000001</c:v>
                </c:pt>
              </c:numCache>
            </c:numRef>
          </c:xVal>
          <c:yVal>
            <c:numRef>
              <c:f>fe_total!$G$2:$G$5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D-BE46-9708-39C1ADBC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standard_curve_no2!$J$2:$J$9</c:f>
              <c:numCache>
                <c:formatCode>General</c:formatCode>
                <c:ptCount val="8"/>
                <c:pt idx="0">
                  <c:v>0.88749999999999996</c:v>
                </c:pt>
                <c:pt idx="1">
                  <c:v>0.72750000000000004</c:v>
                </c:pt>
                <c:pt idx="2">
                  <c:v>0.52449999999999997</c:v>
                </c:pt>
                <c:pt idx="3">
                  <c:v>0.40600000000000003</c:v>
                </c:pt>
                <c:pt idx="4">
                  <c:v>0.22750000000000001</c:v>
                </c:pt>
                <c:pt idx="5">
                  <c:v>0.129</c:v>
                </c:pt>
                <c:pt idx="6">
                  <c:v>6.9000000000000006E-2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standard_curve_no2!$G$2:$G$9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7F4D-9215-C1CC9BC3BE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0.82450000000000001</c:v>
                </c:pt>
                <c:pt idx="1">
                  <c:v>0.42599999999999999</c:v>
                </c:pt>
                <c:pt idx="2">
                  <c:v>0.1915</c:v>
                </c:pt>
                <c:pt idx="3">
                  <c:v>0.11899999999999999</c:v>
                </c:pt>
                <c:pt idx="4">
                  <c:v>7.7499999999999999E-2</c:v>
                </c:pt>
                <c:pt idx="5">
                  <c:v>5.5999999999999994E-2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5541-BCF4-A4E25A25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</xdr:row>
      <xdr:rowOff>152400</xdr:rowOff>
    </xdr:from>
    <xdr:to>
      <xdr:col>16</xdr:col>
      <xdr:colOff>234950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884D8-9E42-4641-A976-F13C58EC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96E71-4B72-9647-A6A7-F60A119B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0</xdr:row>
      <xdr:rowOff>114300</xdr:rowOff>
    </xdr:from>
    <xdr:to>
      <xdr:col>21</xdr:col>
      <xdr:colOff>25400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0600-A7AC-0A46-ABE2-1798D8AC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80"/>
  <sheetViews>
    <sheetView tabSelected="1" topLeftCell="A49" workbookViewId="0">
      <selection activeCell="F69" sqref="F69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56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25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26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27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28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29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52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53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54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55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161</v>
      </c>
    </row>
    <row r="14" spans="1:12" x14ac:dyDescent="0.2">
      <c r="A14" t="s">
        <v>56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57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58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59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60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61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62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63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64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65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66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67</v>
      </c>
      <c r="B25" s="1">
        <f t="shared" si="1"/>
        <v>45928.46597222222</v>
      </c>
      <c r="C25" s="1">
        <f t="shared" si="2"/>
        <v>45928.71597222222</v>
      </c>
      <c r="D25">
        <v>18.350000000000001</v>
      </c>
      <c r="E25">
        <f t="shared" si="0"/>
        <v>1.9333333333333336</v>
      </c>
    </row>
    <row r="26" spans="1:12" x14ac:dyDescent="0.2">
      <c r="A26" t="s">
        <v>68</v>
      </c>
      <c r="B26" s="1">
        <f t="shared" si="1"/>
        <v>45928.71597222222</v>
      </c>
      <c r="C26" s="1">
        <f t="shared" si="2"/>
        <v>45928.96597222222</v>
      </c>
      <c r="D26">
        <v>18.22</v>
      </c>
      <c r="E26">
        <f t="shared" si="0"/>
        <v>1.9116666666666664</v>
      </c>
    </row>
    <row r="27" spans="1:12" x14ac:dyDescent="0.2">
      <c r="A27" t="s">
        <v>69</v>
      </c>
      <c r="B27" s="1">
        <f t="shared" si="1"/>
        <v>45928.96597222222</v>
      </c>
      <c r="C27" s="1">
        <f t="shared" si="2"/>
        <v>45929.21597222222</v>
      </c>
      <c r="D27">
        <v>18.29</v>
      </c>
      <c r="E27">
        <f t="shared" si="0"/>
        <v>1.9233333333333331</v>
      </c>
    </row>
    <row r="28" spans="1:12" x14ac:dyDescent="0.2">
      <c r="A28" t="s">
        <v>70</v>
      </c>
      <c r="B28" s="1">
        <f t="shared" si="1"/>
        <v>45929.21597222222</v>
      </c>
      <c r="C28" s="1">
        <f t="shared" si="2"/>
        <v>45929.46597222222</v>
      </c>
      <c r="D28">
        <v>18.190000000000001</v>
      </c>
      <c r="E28">
        <f t="shared" si="0"/>
        <v>1.906666666666667</v>
      </c>
      <c r="F28">
        <v>8.2200000000000006</v>
      </c>
      <c r="G28">
        <v>924</v>
      </c>
      <c r="H28">
        <v>14.4</v>
      </c>
      <c r="L28" t="s">
        <v>187</v>
      </c>
    </row>
    <row r="29" spans="1:12" x14ac:dyDescent="0.2">
      <c r="A29" t="s">
        <v>71</v>
      </c>
      <c r="B29" s="1">
        <f t="shared" si="1"/>
        <v>45929.46597222222</v>
      </c>
      <c r="C29" s="1">
        <f t="shared" si="2"/>
        <v>45929.71597222222</v>
      </c>
      <c r="D29">
        <v>20.87</v>
      </c>
      <c r="E29">
        <f t="shared" si="0"/>
        <v>2.3533333333333335</v>
      </c>
    </row>
    <row r="30" spans="1:12" x14ac:dyDescent="0.2">
      <c r="A30" t="s">
        <v>72</v>
      </c>
      <c r="B30" s="1">
        <f t="shared" si="1"/>
        <v>45929.71597222222</v>
      </c>
      <c r="C30" s="1">
        <f t="shared" si="2"/>
        <v>45929.96597222222</v>
      </c>
      <c r="D30">
        <v>20.440000000000001</v>
      </c>
      <c r="E30">
        <f t="shared" si="0"/>
        <v>2.2816666666666667</v>
      </c>
    </row>
    <row r="31" spans="1:12" x14ac:dyDescent="0.2">
      <c r="A31" t="s">
        <v>73</v>
      </c>
      <c r="B31" s="1">
        <f t="shared" si="1"/>
        <v>45929.96597222222</v>
      </c>
      <c r="C31" s="1">
        <f t="shared" si="2"/>
        <v>45930.21597222222</v>
      </c>
      <c r="D31">
        <v>19.420000000000002</v>
      </c>
      <c r="E31">
        <f t="shared" si="0"/>
        <v>2.1116666666666668</v>
      </c>
    </row>
    <row r="32" spans="1:12" x14ac:dyDescent="0.2">
      <c r="A32" t="s">
        <v>74</v>
      </c>
      <c r="B32" s="1">
        <f t="shared" si="1"/>
        <v>45930.21597222222</v>
      </c>
      <c r="C32" s="1">
        <f t="shared" si="2"/>
        <v>45930.46597222222</v>
      </c>
      <c r="D32">
        <v>19.97</v>
      </c>
      <c r="E32">
        <f t="shared" si="0"/>
        <v>2.2033333333333331</v>
      </c>
    </row>
    <row r="33" spans="1:8" x14ac:dyDescent="0.2">
      <c r="A33" t="s">
        <v>75</v>
      </c>
      <c r="B33" s="1">
        <f t="shared" si="1"/>
        <v>45930.46597222222</v>
      </c>
      <c r="C33" s="1">
        <f t="shared" si="2"/>
        <v>45930.71597222222</v>
      </c>
    </row>
    <row r="34" spans="1:8" x14ac:dyDescent="0.2">
      <c r="A34" t="s">
        <v>76</v>
      </c>
      <c r="B34" s="1">
        <f t="shared" si="1"/>
        <v>45930.71597222222</v>
      </c>
      <c r="C34" s="1">
        <f t="shared" si="2"/>
        <v>45930.96597222222</v>
      </c>
      <c r="D34">
        <v>19.61</v>
      </c>
      <c r="E34">
        <f t="shared" si="0"/>
        <v>2.1433333333333331</v>
      </c>
    </row>
    <row r="35" spans="1:8" x14ac:dyDescent="0.2">
      <c r="A35" t="s">
        <v>77</v>
      </c>
      <c r="B35" s="1">
        <f t="shared" si="1"/>
        <v>45930.96597222222</v>
      </c>
      <c r="C35" s="1">
        <f t="shared" si="2"/>
        <v>45931.21597222222</v>
      </c>
      <c r="D35">
        <v>19.5</v>
      </c>
      <c r="E35">
        <f t="shared" si="0"/>
        <v>2.125</v>
      </c>
    </row>
    <row r="36" spans="1:8" x14ac:dyDescent="0.2">
      <c r="A36" t="s">
        <v>78</v>
      </c>
      <c r="B36" s="1">
        <f t="shared" si="1"/>
        <v>45931.21597222222</v>
      </c>
      <c r="C36" s="1">
        <f t="shared" si="2"/>
        <v>45931.46597222222</v>
      </c>
      <c r="D36">
        <v>19.39</v>
      </c>
      <c r="E36">
        <f t="shared" si="0"/>
        <v>2.1066666666666669</v>
      </c>
      <c r="F36">
        <v>8.14</v>
      </c>
      <c r="G36">
        <v>897</v>
      </c>
      <c r="H36">
        <v>18.100000000000001</v>
      </c>
    </row>
    <row r="37" spans="1:8" x14ac:dyDescent="0.2">
      <c r="A37" t="s">
        <v>200</v>
      </c>
      <c r="B37" s="1">
        <f t="shared" ref="B37:B49" si="3">C36</f>
        <v>45931.46597222222</v>
      </c>
      <c r="C37" s="1">
        <f t="shared" ref="C37:C49" si="4">B37+6/24</f>
        <v>45931.71597222222</v>
      </c>
      <c r="D37">
        <v>18.690000000000001</v>
      </c>
      <c r="E37">
        <f t="shared" si="0"/>
        <v>1.9900000000000002</v>
      </c>
    </row>
    <row r="38" spans="1:8" x14ac:dyDescent="0.2">
      <c r="A38" t="s">
        <v>201</v>
      </c>
      <c r="B38" s="1">
        <f t="shared" si="3"/>
        <v>45931.71597222222</v>
      </c>
      <c r="C38" s="1">
        <f t="shared" si="4"/>
        <v>45931.96597222222</v>
      </c>
      <c r="D38">
        <v>18.61</v>
      </c>
      <c r="E38">
        <f t="shared" si="0"/>
        <v>1.9766666666666666</v>
      </c>
    </row>
    <row r="39" spans="1:8" x14ac:dyDescent="0.2">
      <c r="A39" t="s">
        <v>202</v>
      </c>
      <c r="B39" s="1">
        <f t="shared" si="3"/>
        <v>45931.96597222222</v>
      </c>
      <c r="C39" s="1">
        <f t="shared" si="4"/>
        <v>45932.21597222222</v>
      </c>
      <c r="D39">
        <v>18.55</v>
      </c>
      <c r="E39">
        <f t="shared" si="0"/>
        <v>1.9666666666666668</v>
      </c>
    </row>
    <row r="40" spans="1:8" x14ac:dyDescent="0.2">
      <c r="A40" t="s">
        <v>203</v>
      </c>
      <c r="B40" s="1">
        <f t="shared" si="3"/>
        <v>45932.21597222222</v>
      </c>
      <c r="C40" s="1">
        <f t="shared" si="4"/>
        <v>45932.46597222222</v>
      </c>
      <c r="D40">
        <v>18.52</v>
      </c>
      <c r="E40">
        <f t="shared" si="0"/>
        <v>1.9616666666666667</v>
      </c>
      <c r="F40">
        <v>8.2200000000000006</v>
      </c>
      <c r="G40">
        <v>866</v>
      </c>
      <c r="H40">
        <v>18.100000000000001</v>
      </c>
    </row>
    <row r="41" spans="1:8" x14ac:dyDescent="0.2">
      <c r="A41" t="s">
        <v>204</v>
      </c>
      <c r="B41" s="1">
        <f t="shared" si="3"/>
        <v>45932.46597222222</v>
      </c>
      <c r="C41" s="1">
        <f t="shared" si="4"/>
        <v>45932.71597222222</v>
      </c>
      <c r="D41">
        <v>18.54</v>
      </c>
      <c r="E41">
        <f t="shared" si="0"/>
        <v>1.9649999999999999</v>
      </c>
    </row>
    <row r="42" spans="1:8" x14ac:dyDescent="0.2">
      <c r="A42" t="s">
        <v>205</v>
      </c>
      <c r="B42" s="1">
        <f t="shared" si="3"/>
        <v>45932.71597222222</v>
      </c>
      <c r="C42" s="1">
        <f t="shared" si="4"/>
        <v>45932.96597222222</v>
      </c>
      <c r="D42">
        <v>18.28</v>
      </c>
      <c r="E42">
        <f t="shared" si="0"/>
        <v>1.9216666666666669</v>
      </c>
    </row>
    <row r="43" spans="1:8" x14ac:dyDescent="0.2">
      <c r="A43" t="s">
        <v>206</v>
      </c>
      <c r="B43" s="1">
        <f t="shared" si="3"/>
        <v>45932.96597222222</v>
      </c>
      <c r="C43" s="1">
        <f t="shared" si="4"/>
        <v>45933.21597222222</v>
      </c>
      <c r="D43">
        <v>18.28</v>
      </c>
      <c r="E43">
        <f t="shared" si="0"/>
        <v>1.9216666666666669</v>
      </c>
    </row>
    <row r="44" spans="1:8" x14ac:dyDescent="0.2">
      <c r="A44" t="s">
        <v>207</v>
      </c>
      <c r="B44" s="1">
        <f t="shared" si="3"/>
        <v>45933.21597222222</v>
      </c>
      <c r="C44" s="1">
        <f t="shared" si="4"/>
        <v>45933.46597222222</v>
      </c>
      <c r="D44">
        <v>18.3</v>
      </c>
      <c r="E44">
        <f t="shared" si="0"/>
        <v>1.925</v>
      </c>
      <c r="H44">
        <v>17.8</v>
      </c>
    </row>
    <row r="45" spans="1:8" x14ac:dyDescent="0.2">
      <c r="A45" t="s">
        <v>208</v>
      </c>
      <c r="B45" s="1">
        <f t="shared" si="3"/>
        <v>45933.46597222222</v>
      </c>
      <c r="C45" s="1">
        <f t="shared" si="4"/>
        <v>45933.71597222222</v>
      </c>
      <c r="D45">
        <v>18.329999999999998</v>
      </c>
      <c r="E45">
        <f t="shared" si="0"/>
        <v>1.9299999999999997</v>
      </c>
    </row>
    <row r="46" spans="1:8" x14ac:dyDescent="0.2">
      <c r="A46" t="s">
        <v>209</v>
      </c>
      <c r="B46" s="1">
        <f t="shared" si="3"/>
        <v>45933.71597222222</v>
      </c>
      <c r="C46" s="1">
        <f t="shared" si="4"/>
        <v>45933.96597222222</v>
      </c>
      <c r="D46">
        <v>17.13</v>
      </c>
      <c r="E46">
        <f t="shared" si="0"/>
        <v>1.7299999999999998</v>
      </c>
    </row>
    <row r="47" spans="1:8" x14ac:dyDescent="0.2">
      <c r="A47" t="s">
        <v>210</v>
      </c>
      <c r="B47" s="1">
        <f t="shared" si="3"/>
        <v>45933.96597222222</v>
      </c>
      <c r="C47" s="1">
        <f t="shared" si="4"/>
        <v>45934.21597222222</v>
      </c>
      <c r="D47">
        <v>18.28</v>
      </c>
      <c r="E47">
        <f t="shared" si="0"/>
        <v>1.9216666666666669</v>
      </c>
    </row>
    <row r="48" spans="1:8" x14ac:dyDescent="0.2">
      <c r="A48" t="s">
        <v>211</v>
      </c>
      <c r="B48" s="1">
        <f t="shared" si="3"/>
        <v>45934.21597222222</v>
      </c>
      <c r="C48" s="1">
        <f t="shared" si="4"/>
        <v>45934.46597222222</v>
      </c>
      <c r="D48">
        <v>18.309999999999999</v>
      </c>
      <c r="E48">
        <f t="shared" si="0"/>
        <v>1.9266666666666665</v>
      </c>
      <c r="F48">
        <v>8.32</v>
      </c>
      <c r="G48">
        <v>855</v>
      </c>
      <c r="H48">
        <v>14.9</v>
      </c>
    </row>
    <row r="49" spans="1:8" x14ac:dyDescent="0.2">
      <c r="A49" t="s">
        <v>212</v>
      </c>
      <c r="B49" s="1">
        <f t="shared" si="3"/>
        <v>45934.46597222222</v>
      </c>
      <c r="C49" s="1">
        <f t="shared" si="4"/>
        <v>45934.71597222222</v>
      </c>
      <c r="D49">
        <v>17.97</v>
      </c>
      <c r="E49">
        <f t="shared" si="0"/>
        <v>1.8699999999999999</v>
      </c>
    </row>
    <row r="50" spans="1:8" x14ac:dyDescent="0.2">
      <c r="A50" t="s">
        <v>213</v>
      </c>
      <c r="B50" s="1">
        <f t="shared" ref="B50:B56" si="5">C49</f>
        <v>45934.71597222222</v>
      </c>
      <c r="C50" s="1">
        <f t="shared" ref="C50:C56" si="6">B50+6/24</f>
        <v>45934.96597222222</v>
      </c>
      <c r="D50">
        <v>18.010000000000002</v>
      </c>
      <c r="E50">
        <f t="shared" si="0"/>
        <v>1.8766666666666669</v>
      </c>
    </row>
    <row r="51" spans="1:8" x14ac:dyDescent="0.2">
      <c r="A51" t="s">
        <v>214</v>
      </c>
      <c r="B51" s="1">
        <f t="shared" si="5"/>
        <v>45934.96597222222</v>
      </c>
      <c r="C51" s="1">
        <f t="shared" si="6"/>
        <v>45935.21597222222</v>
      </c>
      <c r="D51">
        <v>18.079999999999998</v>
      </c>
      <c r="E51">
        <f t="shared" si="0"/>
        <v>1.888333333333333</v>
      </c>
    </row>
    <row r="52" spans="1:8" x14ac:dyDescent="0.2">
      <c r="A52" t="s">
        <v>215</v>
      </c>
      <c r="B52" s="1">
        <f t="shared" si="5"/>
        <v>45935.21597222222</v>
      </c>
      <c r="C52" s="1">
        <f t="shared" si="6"/>
        <v>45935.46597222222</v>
      </c>
      <c r="D52">
        <v>18.010000000000002</v>
      </c>
      <c r="E52">
        <f t="shared" si="0"/>
        <v>1.8766666666666669</v>
      </c>
    </row>
    <row r="53" spans="1:8" x14ac:dyDescent="0.2">
      <c r="A53" t="s">
        <v>216</v>
      </c>
      <c r="B53" s="1">
        <f t="shared" si="5"/>
        <v>45935.46597222222</v>
      </c>
      <c r="C53" s="1">
        <f t="shared" si="6"/>
        <v>45935.71597222222</v>
      </c>
      <c r="D53">
        <v>18.04</v>
      </c>
      <c r="E53">
        <f t="shared" si="0"/>
        <v>1.8816666666666666</v>
      </c>
    </row>
    <row r="54" spans="1:8" x14ac:dyDescent="0.2">
      <c r="A54" t="s">
        <v>217</v>
      </c>
      <c r="B54" s="1">
        <f t="shared" si="5"/>
        <v>45935.71597222222</v>
      </c>
      <c r="C54" s="1">
        <f t="shared" si="6"/>
        <v>45935.96597222222</v>
      </c>
      <c r="D54">
        <v>18.03</v>
      </c>
      <c r="E54">
        <f t="shared" si="0"/>
        <v>1.8800000000000001</v>
      </c>
    </row>
    <row r="55" spans="1:8" x14ac:dyDescent="0.2">
      <c r="A55" t="s">
        <v>218</v>
      </c>
      <c r="B55" s="1">
        <f t="shared" si="5"/>
        <v>45935.96597222222</v>
      </c>
      <c r="C55" s="1">
        <f t="shared" si="6"/>
        <v>45936.21597222222</v>
      </c>
      <c r="D55">
        <v>18.04</v>
      </c>
      <c r="E55">
        <f t="shared" si="0"/>
        <v>1.8816666666666666</v>
      </c>
    </row>
    <row r="56" spans="1:8" x14ac:dyDescent="0.2">
      <c r="A56" t="s">
        <v>219</v>
      </c>
      <c r="B56" s="1">
        <f t="shared" si="5"/>
        <v>45936.21597222222</v>
      </c>
      <c r="C56" s="1">
        <f t="shared" si="6"/>
        <v>45936.46597222222</v>
      </c>
      <c r="D56">
        <v>18.04</v>
      </c>
      <c r="E56">
        <f t="shared" si="0"/>
        <v>1.8816666666666666</v>
      </c>
      <c r="F56">
        <v>8.3000000000000007</v>
      </c>
      <c r="G56">
        <v>832</v>
      </c>
      <c r="H56">
        <v>16.8</v>
      </c>
    </row>
    <row r="57" spans="1:8" x14ac:dyDescent="0.2">
      <c r="A57" t="s">
        <v>280</v>
      </c>
      <c r="B57" s="1">
        <f t="shared" ref="B57:B64" si="7">C56</f>
        <v>45936.46597222222</v>
      </c>
      <c r="C57" s="1">
        <f t="shared" ref="C57:C64" si="8">B57+6/24</f>
        <v>45936.71597222222</v>
      </c>
      <c r="H57">
        <v>14.1</v>
      </c>
    </row>
    <row r="58" spans="1:8" x14ac:dyDescent="0.2">
      <c r="A58" t="s">
        <v>281</v>
      </c>
      <c r="B58" s="1">
        <f t="shared" si="7"/>
        <v>45936.71597222222</v>
      </c>
      <c r="C58" s="1">
        <f t="shared" si="8"/>
        <v>45936.96597222222</v>
      </c>
    </row>
    <row r="59" spans="1:8" x14ac:dyDescent="0.2">
      <c r="A59" t="s">
        <v>282</v>
      </c>
      <c r="B59" s="1">
        <f t="shared" si="7"/>
        <v>45936.96597222222</v>
      </c>
      <c r="C59" s="1">
        <f t="shared" si="8"/>
        <v>45937.21597222222</v>
      </c>
    </row>
    <row r="60" spans="1:8" x14ac:dyDescent="0.2">
      <c r="A60" t="s">
        <v>283</v>
      </c>
      <c r="B60" s="1">
        <f t="shared" si="7"/>
        <v>45937.21597222222</v>
      </c>
      <c r="C60" s="1">
        <f t="shared" si="8"/>
        <v>45937.46597222222</v>
      </c>
    </row>
    <row r="61" spans="1:8" x14ac:dyDescent="0.2">
      <c r="A61" t="s">
        <v>284</v>
      </c>
      <c r="B61" s="1">
        <f t="shared" si="7"/>
        <v>45937.46597222222</v>
      </c>
      <c r="C61" s="1">
        <f t="shared" si="8"/>
        <v>45937.71597222222</v>
      </c>
    </row>
    <row r="62" spans="1:8" x14ac:dyDescent="0.2">
      <c r="A62" t="s">
        <v>285</v>
      </c>
      <c r="B62" s="1">
        <f t="shared" si="7"/>
        <v>45937.71597222222</v>
      </c>
      <c r="C62" s="1">
        <f t="shared" si="8"/>
        <v>45937.96597222222</v>
      </c>
      <c r="D62">
        <v>16.7</v>
      </c>
      <c r="E62">
        <f t="shared" ref="E62:E68" si="9">(D62-6.75)/6</f>
        <v>1.6583333333333332</v>
      </c>
    </row>
    <row r="63" spans="1:8" x14ac:dyDescent="0.2">
      <c r="A63" t="s">
        <v>286</v>
      </c>
      <c r="B63" s="1">
        <f t="shared" si="7"/>
        <v>45937.96597222222</v>
      </c>
      <c r="C63" s="1">
        <f t="shared" si="8"/>
        <v>45938.21597222222</v>
      </c>
      <c r="D63">
        <v>17.5</v>
      </c>
      <c r="E63">
        <f t="shared" si="9"/>
        <v>1.7916666666666667</v>
      </c>
    </row>
    <row r="64" spans="1:8" x14ac:dyDescent="0.2">
      <c r="A64" t="s">
        <v>287</v>
      </c>
      <c r="B64" s="1">
        <f t="shared" si="7"/>
        <v>45938.21597222222</v>
      </c>
      <c r="C64" s="1">
        <f t="shared" si="8"/>
        <v>45938.46597222222</v>
      </c>
      <c r="D64">
        <v>18.079999999999998</v>
      </c>
      <c r="E64">
        <f t="shared" si="9"/>
        <v>1.888333333333333</v>
      </c>
      <c r="F64">
        <v>8.1199999999999992</v>
      </c>
      <c r="G64">
        <v>773</v>
      </c>
      <c r="H64">
        <v>9.1199999999999992</v>
      </c>
    </row>
    <row r="65" spans="1:8" x14ac:dyDescent="0.2">
      <c r="A65" t="s">
        <v>297</v>
      </c>
      <c r="B65" s="1">
        <f t="shared" ref="B65:B80" si="10">C64</f>
        <v>45938.46597222222</v>
      </c>
      <c r="C65" s="1">
        <f t="shared" ref="C65:C80" si="11">B65+6/24</f>
        <v>45938.71597222222</v>
      </c>
      <c r="D65">
        <v>18.38</v>
      </c>
      <c r="E65">
        <f t="shared" si="9"/>
        <v>1.9383333333333332</v>
      </c>
    </row>
    <row r="66" spans="1:8" x14ac:dyDescent="0.2">
      <c r="A66" t="s">
        <v>298</v>
      </c>
      <c r="B66" s="1">
        <f t="shared" si="10"/>
        <v>45938.71597222222</v>
      </c>
      <c r="C66" s="1">
        <f t="shared" si="11"/>
        <v>45938.96597222222</v>
      </c>
      <c r="D66">
        <v>18.45</v>
      </c>
      <c r="E66">
        <f t="shared" si="9"/>
        <v>1.95</v>
      </c>
    </row>
    <row r="67" spans="1:8" x14ac:dyDescent="0.2">
      <c r="A67" t="s">
        <v>299</v>
      </c>
      <c r="B67" s="1">
        <f t="shared" si="10"/>
        <v>45938.96597222222</v>
      </c>
      <c r="C67" s="1">
        <f t="shared" si="11"/>
        <v>45939.21597222222</v>
      </c>
      <c r="D67">
        <v>18.21</v>
      </c>
      <c r="E67">
        <f t="shared" si="9"/>
        <v>1.9100000000000001</v>
      </c>
    </row>
    <row r="68" spans="1:8" x14ac:dyDescent="0.2">
      <c r="A68" t="s">
        <v>300</v>
      </c>
      <c r="B68" s="1">
        <f t="shared" si="10"/>
        <v>45939.21597222222</v>
      </c>
      <c r="C68" s="1">
        <f t="shared" si="11"/>
        <v>45939.46597222222</v>
      </c>
      <c r="D68">
        <v>18.350000000000001</v>
      </c>
      <c r="E68">
        <f t="shared" si="9"/>
        <v>1.9333333333333336</v>
      </c>
      <c r="F68">
        <v>8.1999999999999993</v>
      </c>
      <c r="G68">
        <v>757</v>
      </c>
      <c r="H68">
        <v>9.66</v>
      </c>
    </row>
    <row r="69" spans="1:8" x14ac:dyDescent="0.2">
      <c r="A69" t="s">
        <v>301</v>
      </c>
      <c r="B69" s="1">
        <f t="shared" si="10"/>
        <v>45939.46597222222</v>
      </c>
      <c r="C69" s="1">
        <f t="shared" si="11"/>
        <v>45939.71597222222</v>
      </c>
    </row>
    <row r="70" spans="1:8" x14ac:dyDescent="0.2">
      <c r="A70" t="s">
        <v>302</v>
      </c>
      <c r="B70" s="1">
        <f t="shared" si="10"/>
        <v>45939.71597222222</v>
      </c>
      <c r="C70" s="1">
        <f t="shared" si="11"/>
        <v>45939.96597222222</v>
      </c>
    </row>
    <row r="71" spans="1:8" x14ac:dyDescent="0.2">
      <c r="A71" t="s">
        <v>303</v>
      </c>
      <c r="B71" s="1">
        <f t="shared" si="10"/>
        <v>45939.96597222222</v>
      </c>
      <c r="C71" s="1">
        <f t="shared" si="11"/>
        <v>45940.21597222222</v>
      </c>
    </row>
    <row r="72" spans="1:8" x14ac:dyDescent="0.2">
      <c r="A72" t="s">
        <v>304</v>
      </c>
      <c r="B72" s="1">
        <f t="shared" si="10"/>
        <v>45940.21597222222</v>
      </c>
      <c r="C72" s="1">
        <f t="shared" si="11"/>
        <v>45940.46597222222</v>
      </c>
    </row>
    <row r="73" spans="1:8" x14ac:dyDescent="0.2">
      <c r="A73" t="s">
        <v>305</v>
      </c>
      <c r="B73" s="1">
        <f t="shared" si="10"/>
        <v>45940.46597222222</v>
      </c>
      <c r="C73" s="1">
        <f t="shared" si="11"/>
        <v>45940.71597222222</v>
      </c>
    </row>
    <row r="74" spans="1:8" x14ac:dyDescent="0.2">
      <c r="A74" t="s">
        <v>306</v>
      </c>
      <c r="B74" s="1">
        <f t="shared" si="10"/>
        <v>45940.71597222222</v>
      </c>
      <c r="C74" s="1">
        <f t="shared" si="11"/>
        <v>45940.96597222222</v>
      </c>
    </row>
    <row r="75" spans="1:8" x14ac:dyDescent="0.2">
      <c r="A75" t="s">
        <v>307</v>
      </c>
      <c r="B75" s="1">
        <f t="shared" si="10"/>
        <v>45940.96597222222</v>
      </c>
      <c r="C75" s="1">
        <f t="shared" si="11"/>
        <v>45941.21597222222</v>
      </c>
    </row>
    <row r="76" spans="1:8" x14ac:dyDescent="0.2">
      <c r="A76" t="s">
        <v>308</v>
      </c>
      <c r="B76" s="1">
        <f t="shared" si="10"/>
        <v>45941.21597222222</v>
      </c>
      <c r="C76" s="1">
        <f t="shared" si="11"/>
        <v>45941.46597222222</v>
      </c>
    </row>
    <row r="77" spans="1:8" x14ac:dyDescent="0.2">
      <c r="A77" t="s">
        <v>309</v>
      </c>
      <c r="B77" s="1">
        <f t="shared" si="10"/>
        <v>45941.46597222222</v>
      </c>
      <c r="C77" s="1">
        <f t="shared" si="11"/>
        <v>45941.71597222222</v>
      </c>
    </row>
    <row r="78" spans="1:8" x14ac:dyDescent="0.2">
      <c r="A78" t="s">
        <v>310</v>
      </c>
      <c r="B78" s="1">
        <f t="shared" si="10"/>
        <v>45941.71597222222</v>
      </c>
      <c r="C78" s="1">
        <f t="shared" si="11"/>
        <v>45941.96597222222</v>
      </c>
    </row>
    <row r="79" spans="1:8" x14ac:dyDescent="0.2">
      <c r="A79" t="s">
        <v>311</v>
      </c>
      <c r="B79" s="1">
        <f t="shared" si="10"/>
        <v>45941.96597222222</v>
      </c>
      <c r="C79" s="1">
        <f t="shared" si="11"/>
        <v>45942.21597222222</v>
      </c>
    </row>
    <row r="80" spans="1:8" x14ac:dyDescent="0.2">
      <c r="A80" t="s">
        <v>312</v>
      </c>
      <c r="B80" s="1">
        <f t="shared" si="10"/>
        <v>45942.21597222222</v>
      </c>
      <c r="C80" s="1">
        <f t="shared" si="11"/>
        <v>45942.46597222222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80"/>
  <sheetViews>
    <sheetView topLeftCell="A46" workbookViewId="0">
      <selection activeCell="F69" sqref="F69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6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30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31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32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33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34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79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80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81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82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83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84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85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161</v>
      </c>
    </row>
    <row r="17" spans="1:12" x14ac:dyDescent="0.2">
      <c r="A17" t="s">
        <v>86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87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88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89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90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91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92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93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94</v>
      </c>
      <c r="B25" s="1">
        <f t="shared" si="1"/>
        <v>45928.46597222222</v>
      </c>
      <c r="C25" s="1">
        <f t="shared" si="2"/>
        <v>45928.71597222222</v>
      </c>
      <c r="D25">
        <v>19.48</v>
      </c>
      <c r="E25">
        <f t="shared" si="0"/>
        <v>2.1216666666666666</v>
      </c>
    </row>
    <row r="26" spans="1:12" x14ac:dyDescent="0.2">
      <c r="A26" t="s">
        <v>95</v>
      </c>
      <c r="B26" s="1">
        <f t="shared" si="1"/>
        <v>45928.71597222222</v>
      </c>
      <c r="C26" s="1">
        <f t="shared" si="2"/>
        <v>45928.96597222222</v>
      </c>
      <c r="D26">
        <v>19.399999999999999</v>
      </c>
      <c r="E26">
        <f t="shared" si="0"/>
        <v>2.1083333333333329</v>
      </c>
    </row>
    <row r="27" spans="1:12" x14ac:dyDescent="0.2">
      <c r="A27" t="s">
        <v>96</v>
      </c>
      <c r="B27" s="1">
        <f t="shared" si="1"/>
        <v>45928.96597222222</v>
      </c>
      <c r="C27" s="1">
        <f t="shared" si="2"/>
        <v>45929.21597222222</v>
      </c>
      <c r="D27">
        <v>19.63</v>
      </c>
      <c r="E27">
        <f>(D27-6.75)/6</f>
        <v>2.1466666666666665</v>
      </c>
      <c r="F27">
        <v>8.3000000000000007</v>
      </c>
      <c r="G27">
        <v>846</v>
      </c>
      <c r="H27">
        <v>13.3</v>
      </c>
    </row>
    <row r="28" spans="1:12" x14ac:dyDescent="0.2">
      <c r="A28" t="s">
        <v>97</v>
      </c>
      <c r="B28" s="1">
        <f t="shared" si="1"/>
        <v>45929.21597222222</v>
      </c>
      <c r="C28" s="1">
        <f t="shared" si="2"/>
        <v>45929.46597222222</v>
      </c>
      <c r="L28" t="s">
        <v>188</v>
      </c>
    </row>
    <row r="29" spans="1:12" x14ac:dyDescent="0.2">
      <c r="A29" t="s">
        <v>98</v>
      </c>
      <c r="B29" s="1">
        <f t="shared" si="1"/>
        <v>45929.46597222222</v>
      </c>
      <c r="C29" s="1">
        <f t="shared" si="2"/>
        <v>45929.71597222222</v>
      </c>
      <c r="D29">
        <v>22.34</v>
      </c>
      <c r="E29">
        <f t="shared" ref="E29:E46" si="3">(D29-6.75)/6</f>
        <v>2.5983333333333332</v>
      </c>
    </row>
    <row r="30" spans="1:12" x14ac:dyDescent="0.2">
      <c r="A30" t="s">
        <v>99</v>
      </c>
      <c r="B30" s="1">
        <f t="shared" si="1"/>
        <v>45929.71597222222</v>
      </c>
      <c r="C30" s="1">
        <f t="shared" si="2"/>
        <v>45929.96597222222</v>
      </c>
      <c r="D30">
        <v>21.75</v>
      </c>
      <c r="E30">
        <f t="shared" si="3"/>
        <v>2.5</v>
      </c>
    </row>
    <row r="31" spans="1:12" x14ac:dyDescent="0.2">
      <c r="A31" t="s">
        <v>100</v>
      </c>
      <c r="B31" s="1">
        <f t="shared" si="1"/>
        <v>45929.96597222222</v>
      </c>
      <c r="C31" s="1">
        <f t="shared" si="2"/>
        <v>45930.21597222222</v>
      </c>
      <c r="D31">
        <v>21.34</v>
      </c>
      <c r="E31">
        <f t="shared" si="3"/>
        <v>2.4316666666666666</v>
      </c>
    </row>
    <row r="32" spans="1:12" x14ac:dyDescent="0.2">
      <c r="A32" t="s">
        <v>101</v>
      </c>
      <c r="B32" s="1">
        <f t="shared" si="1"/>
        <v>45930.21597222222</v>
      </c>
      <c r="C32" s="1">
        <f t="shared" si="2"/>
        <v>45930.46597222222</v>
      </c>
      <c r="D32">
        <v>20.98</v>
      </c>
      <c r="E32">
        <f t="shared" si="3"/>
        <v>2.3716666666666666</v>
      </c>
    </row>
    <row r="33" spans="1:12" x14ac:dyDescent="0.2">
      <c r="A33" t="s">
        <v>102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103</v>
      </c>
      <c r="B34" s="1">
        <f t="shared" si="1"/>
        <v>45930.71597222222</v>
      </c>
      <c r="C34" s="1">
        <f t="shared" si="2"/>
        <v>45930.96597222222</v>
      </c>
      <c r="D34">
        <v>18.440000000000001</v>
      </c>
      <c r="E34">
        <f t="shared" si="3"/>
        <v>1.9483333333333335</v>
      </c>
    </row>
    <row r="35" spans="1:12" x14ac:dyDescent="0.2">
      <c r="A35" t="s">
        <v>104</v>
      </c>
      <c r="B35" s="1">
        <f t="shared" si="1"/>
        <v>45930.96597222222</v>
      </c>
      <c r="C35" s="1">
        <f t="shared" si="2"/>
        <v>45931.21597222222</v>
      </c>
      <c r="D35">
        <v>18.43</v>
      </c>
      <c r="E35">
        <f t="shared" si="3"/>
        <v>1.9466666666666665</v>
      </c>
    </row>
    <row r="36" spans="1:12" x14ac:dyDescent="0.2">
      <c r="A36" t="s">
        <v>105</v>
      </c>
      <c r="B36" s="1">
        <f t="shared" si="1"/>
        <v>45931.21597222222</v>
      </c>
      <c r="C36" s="1">
        <f t="shared" si="2"/>
        <v>45931.46597222222</v>
      </c>
      <c r="D36">
        <v>18.27</v>
      </c>
      <c r="E36">
        <f t="shared" si="3"/>
        <v>1.92</v>
      </c>
      <c r="F36">
        <v>7.95</v>
      </c>
      <c r="G36">
        <v>765</v>
      </c>
      <c r="H36">
        <v>13.7</v>
      </c>
    </row>
    <row r="37" spans="1:12" x14ac:dyDescent="0.2">
      <c r="A37" t="s">
        <v>220</v>
      </c>
      <c r="B37" s="1">
        <f t="shared" ref="B37:B56" si="4">C36</f>
        <v>45931.46597222222</v>
      </c>
      <c r="C37" s="1">
        <f t="shared" ref="C37:C56" si="5">B37+6/24</f>
        <v>45931.71597222222</v>
      </c>
      <c r="D37">
        <v>18.89</v>
      </c>
      <c r="E37">
        <f t="shared" si="3"/>
        <v>2.0233333333333334</v>
      </c>
    </row>
    <row r="38" spans="1:12" x14ac:dyDescent="0.2">
      <c r="A38" t="s">
        <v>221</v>
      </c>
      <c r="B38" s="1">
        <f t="shared" si="4"/>
        <v>45931.71597222222</v>
      </c>
      <c r="C38" s="1">
        <f t="shared" si="5"/>
        <v>45931.96597222222</v>
      </c>
      <c r="D38">
        <v>18.7</v>
      </c>
      <c r="E38">
        <f t="shared" si="3"/>
        <v>1.9916666666666665</v>
      </c>
    </row>
    <row r="39" spans="1:12" x14ac:dyDescent="0.2">
      <c r="A39" t="s">
        <v>222</v>
      </c>
      <c r="B39" s="1">
        <f t="shared" si="4"/>
        <v>45931.96597222222</v>
      </c>
      <c r="C39" s="1">
        <f t="shared" si="5"/>
        <v>45932.21597222222</v>
      </c>
      <c r="D39">
        <v>18.649999999999999</v>
      </c>
      <c r="E39">
        <f t="shared" si="3"/>
        <v>1.9833333333333332</v>
      </c>
    </row>
    <row r="40" spans="1:12" x14ac:dyDescent="0.2">
      <c r="A40" t="s">
        <v>223</v>
      </c>
      <c r="B40" s="1">
        <f t="shared" si="4"/>
        <v>45932.21597222222</v>
      </c>
      <c r="C40" s="1">
        <f t="shared" si="5"/>
        <v>45932.46597222222</v>
      </c>
      <c r="D40">
        <v>18.64</v>
      </c>
      <c r="E40">
        <f t="shared" si="3"/>
        <v>1.9816666666666667</v>
      </c>
      <c r="F40">
        <v>8.2100000000000009</v>
      </c>
      <c r="G40">
        <v>867</v>
      </c>
      <c r="H40">
        <v>14.2</v>
      </c>
    </row>
    <row r="41" spans="1:12" x14ac:dyDescent="0.2">
      <c r="A41" t="s">
        <v>224</v>
      </c>
      <c r="B41" s="1">
        <f t="shared" si="4"/>
        <v>45932.46597222222</v>
      </c>
      <c r="C41" s="1">
        <f t="shared" si="5"/>
        <v>45932.71597222222</v>
      </c>
      <c r="D41">
        <v>18.54</v>
      </c>
      <c r="E41">
        <f t="shared" si="3"/>
        <v>1.9649999999999999</v>
      </c>
    </row>
    <row r="42" spans="1:12" x14ac:dyDescent="0.2">
      <c r="A42" t="s">
        <v>225</v>
      </c>
      <c r="B42" s="1">
        <f t="shared" si="4"/>
        <v>45932.71597222222</v>
      </c>
      <c r="C42" s="1">
        <f t="shared" si="5"/>
        <v>45932.96597222222</v>
      </c>
      <c r="D42">
        <v>18.89</v>
      </c>
      <c r="E42">
        <f t="shared" si="3"/>
        <v>2.0233333333333334</v>
      </c>
    </row>
    <row r="43" spans="1:12" x14ac:dyDescent="0.2">
      <c r="A43" t="s">
        <v>226</v>
      </c>
      <c r="B43" s="1">
        <f t="shared" si="4"/>
        <v>45932.96597222222</v>
      </c>
      <c r="C43" s="1">
        <f t="shared" si="5"/>
        <v>45933.21597222222</v>
      </c>
      <c r="D43">
        <v>18.989999999999998</v>
      </c>
      <c r="E43">
        <f t="shared" si="3"/>
        <v>2.0399999999999996</v>
      </c>
    </row>
    <row r="44" spans="1:12" x14ac:dyDescent="0.2">
      <c r="A44" t="s">
        <v>227</v>
      </c>
      <c r="B44" s="1">
        <f t="shared" si="4"/>
        <v>45933.21597222222</v>
      </c>
      <c r="C44" s="1">
        <f t="shared" si="5"/>
        <v>45933.46597222222</v>
      </c>
      <c r="D44">
        <v>19.010000000000002</v>
      </c>
      <c r="E44">
        <f t="shared" si="3"/>
        <v>2.0433333333333334</v>
      </c>
      <c r="H44">
        <v>15.1</v>
      </c>
    </row>
    <row r="45" spans="1:12" x14ac:dyDescent="0.2">
      <c r="A45" t="s">
        <v>228</v>
      </c>
      <c r="B45" s="1">
        <f t="shared" si="4"/>
        <v>45933.46597222222</v>
      </c>
      <c r="C45" s="1">
        <f t="shared" si="5"/>
        <v>45933.71597222222</v>
      </c>
      <c r="D45">
        <v>19.010000000000002</v>
      </c>
      <c r="E45">
        <f t="shared" si="3"/>
        <v>2.0433333333333334</v>
      </c>
    </row>
    <row r="46" spans="1:12" x14ac:dyDescent="0.2">
      <c r="A46" t="s">
        <v>229</v>
      </c>
      <c r="B46" s="1">
        <f t="shared" si="4"/>
        <v>45933.71597222222</v>
      </c>
      <c r="C46" s="1">
        <f t="shared" si="5"/>
        <v>45933.96597222222</v>
      </c>
      <c r="D46">
        <v>18.96</v>
      </c>
      <c r="E46">
        <f t="shared" si="3"/>
        <v>2.0350000000000001</v>
      </c>
    </row>
    <row r="47" spans="1:12" x14ac:dyDescent="0.2">
      <c r="A47" t="s">
        <v>230</v>
      </c>
      <c r="B47" s="1">
        <f t="shared" si="4"/>
        <v>45933.96597222222</v>
      </c>
      <c r="C47" s="1">
        <f t="shared" si="5"/>
        <v>45934.21597222222</v>
      </c>
      <c r="F47">
        <v>8.18</v>
      </c>
      <c r="G47">
        <v>853</v>
      </c>
      <c r="H47">
        <v>14.5</v>
      </c>
    </row>
    <row r="48" spans="1:12" x14ac:dyDescent="0.2">
      <c r="A48" t="s">
        <v>231</v>
      </c>
      <c r="B48" s="1">
        <f t="shared" si="4"/>
        <v>45934.21597222222</v>
      </c>
      <c r="C48" s="1">
        <f t="shared" si="5"/>
        <v>45934.46597222222</v>
      </c>
      <c r="L48" t="s">
        <v>288</v>
      </c>
    </row>
    <row r="49" spans="1:8" x14ac:dyDescent="0.2">
      <c r="A49" t="s">
        <v>232</v>
      </c>
      <c r="B49" s="1">
        <f t="shared" si="4"/>
        <v>45934.46597222222</v>
      </c>
      <c r="C49" s="1">
        <f t="shared" si="5"/>
        <v>45934.71597222222</v>
      </c>
    </row>
    <row r="50" spans="1:8" x14ac:dyDescent="0.2">
      <c r="A50" t="s">
        <v>233</v>
      </c>
      <c r="B50" s="1">
        <f t="shared" si="4"/>
        <v>45934.71597222222</v>
      </c>
      <c r="C50" s="1">
        <f t="shared" si="5"/>
        <v>45934.96597222222</v>
      </c>
      <c r="D50">
        <v>18.96</v>
      </c>
      <c r="E50">
        <f t="shared" ref="E50:E68" si="6">(D50-6.75)/6</f>
        <v>2.0350000000000001</v>
      </c>
    </row>
    <row r="51" spans="1:8" x14ac:dyDescent="0.2">
      <c r="A51" t="s">
        <v>234</v>
      </c>
      <c r="B51" s="1">
        <f t="shared" si="4"/>
        <v>45934.96597222222</v>
      </c>
      <c r="C51" s="1">
        <f t="shared" si="5"/>
        <v>45935.21597222222</v>
      </c>
      <c r="D51">
        <v>18.48</v>
      </c>
      <c r="E51">
        <f t="shared" si="6"/>
        <v>1.9550000000000001</v>
      </c>
    </row>
    <row r="52" spans="1:8" x14ac:dyDescent="0.2">
      <c r="A52" t="s">
        <v>235</v>
      </c>
      <c r="B52" s="1">
        <f t="shared" si="4"/>
        <v>45935.21597222222</v>
      </c>
      <c r="C52" s="1">
        <f t="shared" si="5"/>
        <v>45935.46597222222</v>
      </c>
      <c r="D52">
        <v>18.850000000000001</v>
      </c>
      <c r="E52">
        <f t="shared" si="6"/>
        <v>2.0166666666666671</v>
      </c>
    </row>
    <row r="53" spans="1:8" x14ac:dyDescent="0.2">
      <c r="A53" t="s">
        <v>236</v>
      </c>
      <c r="B53" s="1">
        <f t="shared" si="4"/>
        <v>45935.46597222222</v>
      </c>
      <c r="C53" s="1">
        <f t="shared" si="5"/>
        <v>45935.71597222222</v>
      </c>
      <c r="D53">
        <v>18.600000000000001</v>
      </c>
      <c r="E53">
        <f t="shared" si="6"/>
        <v>1.9750000000000003</v>
      </c>
    </row>
    <row r="54" spans="1:8" x14ac:dyDescent="0.2">
      <c r="A54" t="s">
        <v>237</v>
      </c>
      <c r="B54" s="1">
        <f t="shared" si="4"/>
        <v>45935.71597222222</v>
      </c>
      <c r="C54" s="1">
        <f t="shared" si="5"/>
        <v>45935.96597222222</v>
      </c>
      <c r="D54">
        <v>19.07</v>
      </c>
      <c r="E54">
        <f t="shared" si="6"/>
        <v>2.0533333333333332</v>
      </c>
    </row>
    <row r="55" spans="1:8" x14ac:dyDescent="0.2">
      <c r="A55" t="s">
        <v>238</v>
      </c>
      <c r="B55" s="1">
        <f t="shared" si="4"/>
        <v>45935.96597222222</v>
      </c>
      <c r="C55" s="1">
        <f t="shared" si="5"/>
        <v>45936.21597222222</v>
      </c>
      <c r="D55">
        <v>18.7</v>
      </c>
      <c r="E55">
        <f t="shared" si="6"/>
        <v>1.9916666666666665</v>
      </c>
    </row>
    <row r="56" spans="1:8" x14ac:dyDescent="0.2">
      <c r="A56" t="s">
        <v>239</v>
      </c>
      <c r="B56" s="1">
        <f t="shared" si="4"/>
        <v>45936.21597222222</v>
      </c>
      <c r="C56" s="1">
        <f t="shared" si="5"/>
        <v>45936.46597222222</v>
      </c>
      <c r="D56">
        <v>18.77</v>
      </c>
      <c r="E56">
        <f t="shared" si="6"/>
        <v>2.0033333333333334</v>
      </c>
      <c r="F56">
        <v>7.96</v>
      </c>
      <c r="G56">
        <v>823</v>
      </c>
      <c r="H56">
        <v>14.1</v>
      </c>
    </row>
    <row r="57" spans="1:8" x14ac:dyDescent="0.2">
      <c r="A57" t="s">
        <v>313</v>
      </c>
      <c r="B57" s="1">
        <f t="shared" ref="B57:B80" si="7">C56</f>
        <v>45936.46597222222</v>
      </c>
      <c r="C57" s="1">
        <f t="shared" ref="C57:C80" si="8">B57+6/24</f>
        <v>45936.71597222222</v>
      </c>
    </row>
    <row r="58" spans="1:8" x14ac:dyDescent="0.2">
      <c r="A58" t="s">
        <v>314</v>
      </c>
      <c r="B58" s="1">
        <f t="shared" si="7"/>
        <v>45936.71597222222</v>
      </c>
      <c r="C58" s="1">
        <f t="shared" si="8"/>
        <v>45936.96597222222</v>
      </c>
      <c r="D58">
        <v>18.7</v>
      </c>
      <c r="E58">
        <f t="shared" si="6"/>
        <v>1.9916666666666665</v>
      </c>
      <c r="H58">
        <v>14</v>
      </c>
    </row>
    <row r="59" spans="1:8" x14ac:dyDescent="0.2">
      <c r="A59" t="s">
        <v>315</v>
      </c>
      <c r="B59" s="1">
        <f t="shared" si="7"/>
        <v>45936.96597222222</v>
      </c>
      <c r="C59" s="1">
        <f t="shared" si="8"/>
        <v>45937.21597222222</v>
      </c>
      <c r="D59">
        <v>18.71</v>
      </c>
      <c r="E59">
        <f t="shared" si="6"/>
        <v>1.9933333333333334</v>
      </c>
      <c r="H59">
        <v>10.9</v>
      </c>
    </row>
    <row r="60" spans="1:8" x14ac:dyDescent="0.2">
      <c r="A60" t="s">
        <v>316</v>
      </c>
      <c r="B60" s="1">
        <f t="shared" si="7"/>
        <v>45937.21597222222</v>
      </c>
      <c r="C60" s="1">
        <f t="shared" si="8"/>
        <v>45937.46597222222</v>
      </c>
      <c r="D60">
        <v>18.59</v>
      </c>
      <c r="E60">
        <f t="shared" si="6"/>
        <v>1.9733333333333334</v>
      </c>
      <c r="H60">
        <v>7.18</v>
      </c>
    </row>
    <row r="61" spans="1:8" x14ac:dyDescent="0.2">
      <c r="A61" t="s">
        <v>317</v>
      </c>
      <c r="B61" s="1">
        <f t="shared" si="7"/>
        <v>45937.46597222222</v>
      </c>
      <c r="C61" s="1">
        <f t="shared" si="8"/>
        <v>45937.71597222222</v>
      </c>
      <c r="D61">
        <v>18.63</v>
      </c>
      <c r="E61">
        <f t="shared" si="6"/>
        <v>1.9799999999999998</v>
      </c>
      <c r="H61">
        <v>6.76</v>
      </c>
    </row>
    <row r="62" spans="1:8" x14ac:dyDescent="0.2">
      <c r="A62" t="s">
        <v>318</v>
      </c>
      <c r="B62" s="1">
        <f t="shared" si="7"/>
        <v>45937.71597222222</v>
      </c>
      <c r="C62" s="1">
        <f t="shared" si="8"/>
        <v>45937.96597222222</v>
      </c>
      <c r="D62">
        <v>18.21</v>
      </c>
      <c r="E62">
        <f t="shared" si="6"/>
        <v>1.9100000000000001</v>
      </c>
    </row>
    <row r="63" spans="1:8" x14ac:dyDescent="0.2">
      <c r="A63" t="s">
        <v>319</v>
      </c>
      <c r="B63" s="1">
        <f t="shared" si="7"/>
        <v>45937.96597222222</v>
      </c>
      <c r="C63" s="1">
        <f t="shared" si="8"/>
        <v>45938.21597222222</v>
      </c>
      <c r="D63">
        <v>18.73</v>
      </c>
      <c r="E63">
        <f t="shared" si="6"/>
        <v>1.9966666666666668</v>
      </c>
    </row>
    <row r="64" spans="1:8" x14ac:dyDescent="0.2">
      <c r="A64" t="s">
        <v>320</v>
      </c>
      <c r="B64" s="1">
        <f t="shared" si="7"/>
        <v>45938.21597222222</v>
      </c>
      <c r="C64" s="1">
        <f t="shared" si="8"/>
        <v>45938.46597222222</v>
      </c>
      <c r="D64">
        <v>18.7</v>
      </c>
      <c r="E64">
        <f t="shared" si="6"/>
        <v>1.9916666666666665</v>
      </c>
      <c r="F64">
        <v>8.09</v>
      </c>
      <c r="G64">
        <v>720</v>
      </c>
      <c r="H64">
        <v>6.74</v>
      </c>
    </row>
    <row r="65" spans="1:8" x14ac:dyDescent="0.2">
      <c r="A65" t="s">
        <v>321</v>
      </c>
      <c r="B65" s="1">
        <f t="shared" si="7"/>
        <v>45938.46597222222</v>
      </c>
      <c r="C65" s="1">
        <f t="shared" si="8"/>
        <v>45938.71597222222</v>
      </c>
      <c r="D65">
        <v>18.93</v>
      </c>
      <c r="E65">
        <f t="shared" si="6"/>
        <v>2.0299999999999998</v>
      </c>
    </row>
    <row r="66" spans="1:8" x14ac:dyDescent="0.2">
      <c r="A66" t="s">
        <v>322</v>
      </c>
      <c r="B66" s="1">
        <f t="shared" si="7"/>
        <v>45938.71597222222</v>
      </c>
      <c r="C66" s="1">
        <f t="shared" si="8"/>
        <v>45938.96597222222</v>
      </c>
      <c r="D66">
        <v>19</v>
      </c>
      <c r="E66">
        <f t="shared" si="6"/>
        <v>2.0416666666666665</v>
      </c>
    </row>
    <row r="67" spans="1:8" x14ac:dyDescent="0.2">
      <c r="A67" t="s">
        <v>323</v>
      </c>
      <c r="B67" s="1">
        <f t="shared" si="7"/>
        <v>45938.96597222222</v>
      </c>
      <c r="C67" s="1">
        <f t="shared" si="8"/>
        <v>45939.21597222222</v>
      </c>
      <c r="D67">
        <v>18.920000000000002</v>
      </c>
      <c r="E67">
        <f t="shared" si="6"/>
        <v>2.0283333333333338</v>
      </c>
    </row>
    <row r="68" spans="1:8" x14ac:dyDescent="0.2">
      <c r="A68" t="s">
        <v>324</v>
      </c>
      <c r="B68" s="1">
        <f t="shared" si="7"/>
        <v>45939.21597222222</v>
      </c>
      <c r="C68" s="1">
        <f t="shared" si="8"/>
        <v>45939.46597222222</v>
      </c>
      <c r="D68">
        <v>18.850000000000001</v>
      </c>
      <c r="E68">
        <f t="shared" si="6"/>
        <v>2.0166666666666671</v>
      </c>
      <c r="F68">
        <v>8.1</v>
      </c>
      <c r="G68">
        <v>711</v>
      </c>
      <c r="H68">
        <v>7.25</v>
      </c>
    </row>
    <row r="69" spans="1:8" x14ac:dyDescent="0.2">
      <c r="A69" t="s">
        <v>325</v>
      </c>
      <c r="B69" s="1">
        <f t="shared" si="7"/>
        <v>45939.46597222222</v>
      </c>
      <c r="C69" s="1">
        <f t="shared" si="8"/>
        <v>45939.71597222222</v>
      </c>
    </row>
    <row r="70" spans="1:8" x14ac:dyDescent="0.2">
      <c r="A70" t="s">
        <v>326</v>
      </c>
      <c r="B70" s="1">
        <f t="shared" si="7"/>
        <v>45939.71597222222</v>
      </c>
      <c r="C70" s="1">
        <f t="shared" si="8"/>
        <v>45939.96597222222</v>
      </c>
    </row>
    <row r="71" spans="1:8" x14ac:dyDescent="0.2">
      <c r="A71" t="s">
        <v>327</v>
      </c>
      <c r="B71" s="1">
        <f t="shared" si="7"/>
        <v>45939.96597222222</v>
      </c>
      <c r="C71" s="1">
        <f t="shared" si="8"/>
        <v>45940.21597222222</v>
      </c>
    </row>
    <row r="72" spans="1:8" x14ac:dyDescent="0.2">
      <c r="A72" t="s">
        <v>328</v>
      </c>
      <c r="B72" s="1">
        <f t="shared" si="7"/>
        <v>45940.21597222222</v>
      </c>
      <c r="C72" s="1">
        <f t="shared" si="8"/>
        <v>45940.46597222222</v>
      </c>
    </row>
    <row r="73" spans="1:8" x14ac:dyDescent="0.2">
      <c r="A73" t="s">
        <v>329</v>
      </c>
      <c r="B73" s="1">
        <f t="shared" si="7"/>
        <v>45940.46597222222</v>
      </c>
      <c r="C73" s="1">
        <f t="shared" si="8"/>
        <v>45940.71597222222</v>
      </c>
    </row>
    <row r="74" spans="1:8" x14ac:dyDescent="0.2">
      <c r="A74" t="s">
        <v>330</v>
      </c>
      <c r="B74" s="1">
        <f t="shared" si="7"/>
        <v>45940.71597222222</v>
      </c>
      <c r="C74" s="1">
        <f t="shared" si="8"/>
        <v>45940.96597222222</v>
      </c>
    </row>
    <row r="75" spans="1:8" x14ac:dyDescent="0.2">
      <c r="A75" t="s">
        <v>331</v>
      </c>
      <c r="B75" s="1">
        <f t="shared" si="7"/>
        <v>45940.96597222222</v>
      </c>
      <c r="C75" s="1">
        <f t="shared" si="8"/>
        <v>45941.21597222222</v>
      </c>
    </row>
    <row r="76" spans="1:8" x14ac:dyDescent="0.2">
      <c r="A76" t="s">
        <v>332</v>
      </c>
      <c r="B76" s="1">
        <f t="shared" si="7"/>
        <v>45941.21597222222</v>
      </c>
      <c r="C76" s="1">
        <f t="shared" si="8"/>
        <v>45941.46597222222</v>
      </c>
    </row>
    <row r="77" spans="1:8" x14ac:dyDescent="0.2">
      <c r="A77" t="s">
        <v>333</v>
      </c>
      <c r="B77" s="1">
        <f t="shared" si="7"/>
        <v>45941.46597222222</v>
      </c>
      <c r="C77" s="1">
        <f t="shared" si="8"/>
        <v>45941.71597222222</v>
      </c>
    </row>
    <row r="78" spans="1:8" x14ac:dyDescent="0.2">
      <c r="A78" t="s">
        <v>334</v>
      </c>
      <c r="B78" s="1">
        <f t="shared" si="7"/>
        <v>45941.71597222222</v>
      </c>
      <c r="C78" s="1">
        <f t="shared" si="8"/>
        <v>45941.96597222222</v>
      </c>
    </row>
    <row r="79" spans="1:8" x14ac:dyDescent="0.2">
      <c r="A79" t="s">
        <v>335</v>
      </c>
      <c r="B79" s="1">
        <f t="shared" si="7"/>
        <v>45941.96597222222</v>
      </c>
      <c r="C79" s="1">
        <f t="shared" si="8"/>
        <v>45942.21597222222</v>
      </c>
    </row>
    <row r="80" spans="1:8" x14ac:dyDescent="0.2">
      <c r="A80" t="s">
        <v>336</v>
      </c>
      <c r="B80" s="1">
        <f t="shared" si="7"/>
        <v>45942.21597222222</v>
      </c>
      <c r="C80" s="1">
        <f t="shared" si="8"/>
        <v>45942.46597222222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80"/>
  <sheetViews>
    <sheetView topLeftCell="A46" workbookViewId="0">
      <selection activeCell="F69" sqref="F69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68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35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36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37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38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39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106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107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108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109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110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111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112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161</v>
      </c>
    </row>
    <row r="17" spans="1:12" x14ac:dyDescent="0.2">
      <c r="A17" t="s">
        <v>113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114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115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116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117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118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119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120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121</v>
      </c>
      <c r="B25" s="1">
        <f t="shared" si="1"/>
        <v>45928.46597222222</v>
      </c>
      <c r="C25" s="1">
        <f t="shared" si="2"/>
        <v>45928.71597222222</v>
      </c>
      <c r="D25">
        <v>19.88</v>
      </c>
      <c r="E25">
        <f t="shared" si="0"/>
        <v>2.188333333333333</v>
      </c>
    </row>
    <row r="26" spans="1:12" x14ac:dyDescent="0.2">
      <c r="A26" t="s">
        <v>122</v>
      </c>
      <c r="B26" s="1">
        <f t="shared" si="1"/>
        <v>45928.71597222222</v>
      </c>
      <c r="C26" s="1">
        <f t="shared" si="2"/>
        <v>45928.96597222222</v>
      </c>
      <c r="D26">
        <v>19.73</v>
      </c>
      <c r="E26">
        <f t="shared" si="0"/>
        <v>2.1633333333333336</v>
      </c>
    </row>
    <row r="27" spans="1:12" x14ac:dyDescent="0.2">
      <c r="A27" t="s">
        <v>123</v>
      </c>
      <c r="B27" s="1">
        <f t="shared" si="1"/>
        <v>45928.96597222222</v>
      </c>
      <c r="C27" s="1">
        <f t="shared" si="2"/>
        <v>45929.21597222222</v>
      </c>
      <c r="D27">
        <v>19.77</v>
      </c>
      <c r="E27">
        <f t="shared" si="0"/>
        <v>2.17</v>
      </c>
    </row>
    <row r="28" spans="1:12" x14ac:dyDescent="0.2">
      <c r="A28" t="s">
        <v>124</v>
      </c>
      <c r="B28" s="1">
        <f t="shared" si="1"/>
        <v>45929.21597222222</v>
      </c>
      <c r="C28" s="1">
        <f t="shared" si="2"/>
        <v>45929.46597222222</v>
      </c>
      <c r="D28">
        <v>19.89</v>
      </c>
      <c r="E28">
        <f t="shared" si="0"/>
        <v>2.19</v>
      </c>
      <c r="F28">
        <v>8.0500000000000007</v>
      </c>
      <c r="G28">
        <v>872</v>
      </c>
      <c r="H28">
        <v>13.2</v>
      </c>
      <c r="L28" t="s">
        <v>187</v>
      </c>
    </row>
    <row r="29" spans="1:12" x14ac:dyDescent="0.2">
      <c r="A29" t="s">
        <v>125</v>
      </c>
      <c r="B29" s="1">
        <f t="shared" si="1"/>
        <v>45929.46597222222</v>
      </c>
      <c r="C29" s="1">
        <f t="shared" si="2"/>
        <v>45929.71597222222</v>
      </c>
      <c r="D29">
        <v>22.55</v>
      </c>
      <c r="E29">
        <f t="shared" si="0"/>
        <v>2.6333333333333333</v>
      </c>
    </row>
    <row r="30" spans="1:12" x14ac:dyDescent="0.2">
      <c r="A30" t="s">
        <v>126</v>
      </c>
      <c r="B30" s="1">
        <f t="shared" si="1"/>
        <v>45929.71597222222</v>
      </c>
      <c r="C30" s="1">
        <f t="shared" si="2"/>
        <v>45929.96597222222</v>
      </c>
      <c r="D30">
        <v>22.41</v>
      </c>
      <c r="E30">
        <f t="shared" si="0"/>
        <v>2.61</v>
      </c>
    </row>
    <row r="31" spans="1:12" x14ac:dyDescent="0.2">
      <c r="A31" t="s">
        <v>127</v>
      </c>
      <c r="B31" s="1">
        <f t="shared" si="1"/>
        <v>45929.96597222222</v>
      </c>
      <c r="C31" s="1">
        <f t="shared" si="2"/>
        <v>45930.21597222222</v>
      </c>
      <c r="D31">
        <v>22.18</v>
      </c>
      <c r="E31">
        <f t="shared" si="0"/>
        <v>2.5716666666666668</v>
      </c>
    </row>
    <row r="32" spans="1:12" x14ac:dyDescent="0.2">
      <c r="A32" t="s">
        <v>128</v>
      </c>
      <c r="B32" s="1">
        <f t="shared" si="1"/>
        <v>45930.21597222222</v>
      </c>
      <c r="C32" s="1">
        <f t="shared" si="2"/>
        <v>45930.46597222222</v>
      </c>
      <c r="D32">
        <v>21.67</v>
      </c>
      <c r="E32">
        <f t="shared" si="0"/>
        <v>2.4866666666666668</v>
      </c>
    </row>
    <row r="33" spans="1:12" x14ac:dyDescent="0.2">
      <c r="A33" t="s">
        <v>129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130</v>
      </c>
      <c r="B34" s="1">
        <f t="shared" si="1"/>
        <v>45930.71597222222</v>
      </c>
      <c r="C34" s="1">
        <f t="shared" si="2"/>
        <v>45930.96597222222</v>
      </c>
      <c r="D34">
        <v>19.86</v>
      </c>
      <c r="E34">
        <f t="shared" si="0"/>
        <v>2.1850000000000001</v>
      </c>
    </row>
    <row r="35" spans="1:12" x14ac:dyDescent="0.2">
      <c r="A35" t="s">
        <v>131</v>
      </c>
      <c r="B35" s="1">
        <f t="shared" si="1"/>
        <v>45930.96597222222</v>
      </c>
      <c r="C35" s="1">
        <f t="shared" si="2"/>
        <v>45931.21597222222</v>
      </c>
      <c r="D35">
        <v>20.260000000000002</v>
      </c>
      <c r="E35">
        <f t="shared" si="0"/>
        <v>2.2516666666666669</v>
      </c>
    </row>
    <row r="36" spans="1:12" x14ac:dyDescent="0.2">
      <c r="A36" t="s">
        <v>132</v>
      </c>
      <c r="B36" s="1">
        <f t="shared" si="1"/>
        <v>45931.21597222222</v>
      </c>
      <c r="C36" s="1">
        <f t="shared" si="2"/>
        <v>45931.46597222222</v>
      </c>
      <c r="D36">
        <v>19.84</v>
      </c>
      <c r="E36">
        <f t="shared" si="0"/>
        <v>2.1816666666666666</v>
      </c>
      <c r="F36">
        <v>7.96</v>
      </c>
      <c r="G36">
        <v>831</v>
      </c>
      <c r="H36">
        <v>14.7</v>
      </c>
    </row>
    <row r="37" spans="1:12" x14ac:dyDescent="0.2">
      <c r="A37" t="s">
        <v>240</v>
      </c>
      <c r="B37" s="1">
        <f t="shared" ref="B37:B55" si="3">C36</f>
        <v>45931.46597222222</v>
      </c>
      <c r="C37" s="1">
        <f t="shared" ref="C37:C55" si="4">B37+6/24</f>
        <v>45931.71597222222</v>
      </c>
      <c r="D37">
        <v>19.64</v>
      </c>
      <c r="E37">
        <f t="shared" si="0"/>
        <v>2.1483333333333334</v>
      </c>
    </row>
    <row r="38" spans="1:12" x14ac:dyDescent="0.2">
      <c r="A38" t="s">
        <v>241</v>
      </c>
      <c r="B38" s="1">
        <f t="shared" si="3"/>
        <v>45931.71597222222</v>
      </c>
      <c r="C38" s="1">
        <f t="shared" si="4"/>
        <v>45931.96597222222</v>
      </c>
      <c r="D38">
        <v>19.37</v>
      </c>
      <c r="E38">
        <f t="shared" si="0"/>
        <v>2.1033333333333335</v>
      </c>
    </row>
    <row r="39" spans="1:12" x14ac:dyDescent="0.2">
      <c r="A39" t="s">
        <v>242</v>
      </c>
      <c r="B39" s="1">
        <f t="shared" si="3"/>
        <v>45931.96597222222</v>
      </c>
      <c r="C39" s="1">
        <f t="shared" si="4"/>
        <v>45932.21597222222</v>
      </c>
      <c r="D39">
        <v>19.05</v>
      </c>
      <c r="E39">
        <f t="shared" si="0"/>
        <v>2.0500000000000003</v>
      </c>
    </row>
    <row r="40" spans="1:12" x14ac:dyDescent="0.2">
      <c r="A40" t="s">
        <v>243</v>
      </c>
      <c r="B40" s="1">
        <f t="shared" si="3"/>
        <v>45932.21597222222</v>
      </c>
      <c r="C40" s="1">
        <f t="shared" si="4"/>
        <v>45932.46597222222</v>
      </c>
      <c r="D40">
        <v>19.28</v>
      </c>
      <c r="E40">
        <f t="shared" si="0"/>
        <v>2.0883333333333334</v>
      </c>
      <c r="F40">
        <v>8.06</v>
      </c>
      <c r="G40">
        <v>876</v>
      </c>
      <c r="H40">
        <v>14.4</v>
      </c>
    </row>
    <row r="41" spans="1:12" x14ac:dyDescent="0.2">
      <c r="A41" t="s">
        <v>244</v>
      </c>
      <c r="B41" s="1">
        <f t="shared" si="3"/>
        <v>45932.46597222222</v>
      </c>
      <c r="C41" s="1">
        <f t="shared" si="4"/>
        <v>45932.71597222222</v>
      </c>
      <c r="D41">
        <v>19.05</v>
      </c>
      <c r="E41">
        <f t="shared" si="0"/>
        <v>2.0500000000000003</v>
      </c>
    </row>
    <row r="42" spans="1:12" x14ac:dyDescent="0.2">
      <c r="A42" t="s">
        <v>245</v>
      </c>
      <c r="B42" s="1">
        <f t="shared" si="3"/>
        <v>45932.71597222222</v>
      </c>
      <c r="C42" s="1">
        <f t="shared" si="4"/>
        <v>45932.96597222222</v>
      </c>
      <c r="D42">
        <v>18.97</v>
      </c>
      <c r="E42">
        <f t="shared" si="0"/>
        <v>2.0366666666666666</v>
      </c>
    </row>
    <row r="43" spans="1:12" x14ac:dyDescent="0.2">
      <c r="A43" t="s">
        <v>246</v>
      </c>
      <c r="B43" s="1">
        <f t="shared" si="3"/>
        <v>45932.96597222222</v>
      </c>
      <c r="C43" s="1">
        <f t="shared" si="4"/>
        <v>45933.21597222222</v>
      </c>
      <c r="D43">
        <v>19.04</v>
      </c>
      <c r="E43">
        <f t="shared" si="0"/>
        <v>2.0483333333333333</v>
      </c>
    </row>
    <row r="44" spans="1:12" x14ac:dyDescent="0.2">
      <c r="A44" t="s">
        <v>247</v>
      </c>
      <c r="B44" s="1">
        <f t="shared" si="3"/>
        <v>45933.21597222222</v>
      </c>
      <c r="C44" s="1">
        <f t="shared" si="4"/>
        <v>45933.46597222222</v>
      </c>
      <c r="D44">
        <v>18.97</v>
      </c>
      <c r="E44">
        <f t="shared" si="0"/>
        <v>2.0366666666666666</v>
      </c>
      <c r="H44">
        <v>16.5</v>
      </c>
    </row>
    <row r="45" spans="1:12" x14ac:dyDescent="0.2">
      <c r="A45" t="s">
        <v>248</v>
      </c>
      <c r="B45" s="1">
        <f t="shared" si="3"/>
        <v>45933.46597222222</v>
      </c>
      <c r="C45" s="1">
        <f t="shared" si="4"/>
        <v>45933.71597222222</v>
      </c>
      <c r="D45">
        <v>19.02</v>
      </c>
      <c r="E45">
        <f t="shared" si="0"/>
        <v>2.0449999999999999</v>
      </c>
    </row>
    <row r="46" spans="1:12" x14ac:dyDescent="0.2">
      <c r="A46" t="s">
        <v>249</v>
      </c>
      <c r="B46" s="1">
        <f t="shared" si="3"/>
        <v>45933.71597222222</v>
      </c>
      <c r="C46" s="1">
        <f t="shared" si="4"/>
        <v>45933.96597222222</v>
      </c>
      <c r="L46" t="s">
        <v>289</v>
      </c>
    </row>
    <row r="47" spans="1:12" x14ac:dyDescent="0.2">
      <c r="A47" t="s">
        <v>250</v>
      </c>
      <c r="B47" s="1">
        <f t="shared" si="3"/>
        <v>45933.96597222222</v>
      </c>
      <c r="C47" s="1">
        <f t="shared" si="4"/>
        <v>45934.21597222222</v>
      </c>
      <c r="D47">
        <v>18.899999999999999</v>
      </c>
      <c r="E47">
        <f t="shared" si="0"/>
        <v>2.0249999999999999</v>
      </c>
    </row>
    <row r="48" spans="1:12" x14ac:dyDescent="0.2">
      <c r="A48" t="s">
        <v>251</v>
      </c>
      <c r="B48" s="1">
        <f t="shared" si="3"/>
        <v>45934.21597222222</v>
      </c>
      <c r="C48" s="1">
        <f t="shared" si="4"/>
        <v>45934.46597222222</v>
      </c>
      <c r="D48">
        <v>18.98</v>
      </c>
      <c r="E48">
        <f t="shared" si="0"/>
        <v>2.0383333333333336</v>
      </c>
      <c r="F48">
        <v>8.35</v>
      </c>
      <c r="G48">
        <v>862</v>
      </c>
      <c r="H48">
        <v>16.399999999999999</v>
      </c>
    </row>
    <row r="49" spans="1:8" x14ac:dyDescent="0.2">
      <c r="A49" t="s">
        <v>252</v>
      </c>
      <c r="B49" s="1">
        <f t="shared" si="3"/>
        <v>45934.46597222222</v>
      </c>
      <c r="C49" s="1">
        <f t="shared" si="4"/>
        <v>45934.71597222222</v>
      </c>
      <c r="D49">
        <v>18.46</v>
      </c>
      <c r="E49">
        <f t="shared" si="0"/>
        <v>1.9516666666666669</v>
      </c>
    </row>
    <row r="50" spans="1:8" x14ac:dyDescent="0.2">
      <c r="A50" t="s">
        <v>253</v>
      </c>
      <c r="B50" s="1">
        <f t="shared" si="3"/>
        <v>45934.71597222222</v>
      </c>
      <c r="C50" s="1">
        <f t="shared" si="4"/>
        <v>45934.96597222222</v>
      </c>
      <c r="D50">
        <v>18.73</v>
      </c>
      <c r="E50">
        <f t="shared" si="0"/>
        <v>1.9966666666666668</v>
      </c>
    </row>
    <row r="51" spans="1:8" x14ac:dyDescent="0.2">
      <c r="A51" t="s">
        <v>254</v>
      </c>
      <c r="B51" s="1">
        <f t="shared" si="3"/>
        <v>45934.96597222222</v>
      </c>
      <c r="C51" s="1">
        <f t="shared" si="4"/>
        <v>45935.21597222222</v>
      </c>
      <c r="D51">
        <v>18.78</v>
      </c>
      <c r="E51">
        <f t="shared" si="0"/>
        <v>2.0050000000000003</v>
      </c>
    </row>
    <row r="52" spans="1:8" x14ac:dyDescent="0.2">
      <c r="A52" t="s">
        <v>255</v>
      </c>
      <c r="B52" s="1">
        <f t="shared" si="3"/>
        <v>45935.21597222222</v>
      </c>
      <c r="C52" s="1">
        <f t="shared" si="4"/>
        <v>45935.46597222222</v>
      </c>
      <c r="D52">
        <v>18.739999999999998</v>
      </c>
      <c r="E52">
        <f t="shared" si="0"/>
        <v>1.9983333333333331</v>
      </c>
    </row>
    <row r="53" spans="1:8" x14ac:dyDescent="0.2">
      <c r="A53" t="s">
        <v>256</v>
      </c>
      <c r="B53" s="1">
        <f t="shared" si="3"/>
        <v>45935.46597222222</v>
      </c>
      <c r="C53" s="1">
        <f t="shared" si="4"/>
        <v>45935.71597222222</v>
      </c>
      <c r="D53">
        <v>18.75</v>
      </c>
      <c r="E53">
        <f t="shared" si="0"/>
        <v>2</v>
      </c>
    </row>
    <row r="54" spans="1:8" x14ac:dyDescent="0.2">
      <c r="A54" t="s">
        <v>257</v>
      </c>
      <c r="B54" s="1">
        <f t="shared" si="3"/>
        <v>45935.71597222222</v>
      </c>
      <c r="C54" s="1">
        <f t="shared" si="4"/>
        <v>45935.96597222222</v>
      </c>
      <c r="D54">
        <v>18.760000000000002</v>
      </c>
      <c r="E54">
        <f t="shared" si="0"/>
        <v>2.0016666666666669</v>
      </c>
    </row>
    <row r="55" spans="1:8" x14ac:dyDescent="0.2">
      <c r="A55" t="s">
        <v>258</v>
      </c>
      <c r="B55" s="1">
        <f t="shared" si="3"/>
        <v>45935.96597222222</v>
      </c>
      <c r="C55" s="1">
        <f t="shared" si="4"/>
        <v>45936.21597222222</v>
      </c>
      <c r="D55">
        <v>18.809999999999999</v>
      </c>
      <c r="E55">
        <f t="shared" si="0"/>
        <v>2.0099999999999998</v>
      </c>
    </row>
    <row r="56" spans="1:8" x14ac:dyDescent="0.2">
      <c r="A56" t="s">
        <v>259</v>
      </c>
      <c r="B56" s="1">
        <f t="shared" ref="B56:B58" si="5">C55</f>
        <v>45936.21597222222</v>
      </c>
      <c r="C56" s="1">
        <f t="shared" ref="C56:C58" si="6">B56+6/24</f>
        <v>45936.46597222222</v>
      </c>
      <c r="D56">
        <v>18.77</v>
      </c>
      <c r="E56">
        <f t="shared" si="0"/>
        <v>2.0033333333333334</v>
      </c>
      <c r="F56">
        <v>8.15</v>
      </c>
      <c r="G56">
        <v>811</v>
      </c>
      <c r="H56">
        <v>15.2</v>
      </c>
    </row>
    <row r="57" spans="1:8" x14ac:dyDescent="0.2">
      <c r="A57" t="s">
        <v>337</v>
      </c>
      <c r="B57" s="1">
        <f t="shared" si="5"/>
        <v>45936.46597222222</v>
      </c>
      <c r="C57" s="1">
        <f t="shared" si="6"/>
        <v>45936.71597222222</v>
      </c>
    </row>
    <row r="58" spans="1:8" x14ac:dyDescent="0.2">
      <c r="A58" t="s">
        <v>338</v>
      </c>
      <c r="B58" s="1">
        <f t="shared" si="5"/>
        <v>45936.71597222222</v>
      </c>
      <c r="C58" s="1">
        <f t="shared" si="6"/>
        <v>45936.96597222222</v>
      </c>
      <c r="D58">
        <v>18.86</v>
      </c>
      <c r="E58">
        <f t="shared" si="0"/>
        <v>2.0183333333333331</v>
      </c>
      <c r="H58">
        <v>15.4</v>
      </c>
    </row>
    <row r="59" spans="1:8" x14ac:dyDescent="0.2">
      <c r="A59" t="s">
        <v>339</v>
      </c>
      <c r="B59" s="1">
        <f t="shared" ref="B59:B80" si="7">C58</f>
        <v>45936.96597222222</v>
      </c>
      <c r="C59" s="1">
        <f t="shared" ref="C59:C80" si="8">B59+6/24</f>
        <v>45937.21597222222</v>
      </c>
      <c r="D59">
        <v>18.399999999999999</v>
      </c>
      <c r="E59">
        <f t="shared" si="0"/>
        <v>1.9416666666666664</v>
      </c>
      <c r="H59">
        <v>11.9</v>
      </c>
    </row>
    <row r="60" spans="1:8" x14ac:dyDescent="0.2">
      <c r="A60" t="s">
        <v>340</v>
      </c>
      <c r="B60" s="1">
        <f t="shared" si="7"/>
        <v>45937.21597222222</v>
      </c>
      <c r="C60" s="1">
        <f t="shared" si="8"/>
        <v>45937.46597222222</v>
      </c>
      <c r="D60">
        <v>18.68</v>
      </c>
      <c r="E60">
        <f t="shared" si="0"/>
        <v>1.9883333333333333</v>
      </c>
      <c r="H60">
        <v>8.44</v>
      </c>
    </row>
    <row r="61" spans="1:8" x14ac:dyDescent="0.2">
      <c r="A61" t="s">
        <v>341</v>
      </c>
      <c r="B61" s="1">
        <f t="shared" si="7"/>
        <v>45937.46597222222</v>
      </c>
      <c r="C61" s="1">
        <f t="shared" si="8"/>
        <v>45937.71597222222</v>
      </c>
      <c r="D61">
        <v>18.690000000000001</v>
      </c>
      <c r="E61">
        <f t="shared" si="0"/>
        <v>1.9900000000000002</v>
      </c>
      <c r="H61">
        <v>7.86</v>
      </c>
    </row>
    <row r="62" spans="1:8" x14ac:dyDescent="0.2">
      <c r="A62" t="s">
        <v>342</v>
      </c>
      <c r="B62" s="1">
        <f t="shared" si="7"/>
        <v>45937.71597222222</v>
      </c>
      <c r="C62" s="1">
        <f t="shared" si="8"/>
        <v>45937.96597222222</v>
      </c>
      <c r="D62">
        <v>18.600000000000001</v>
      </c>
      <c r="E62">
        <f t="shared" si="0"/>
        <v>1.9750000000000003</v>
      </c>
    </row>
    <row r="63" spans="1:8" x14ac:dyDescent="0.2">
      <c r="A63" t="s">
        <v>343</v>
      </c>
      <c r="B63" s="1">
        <f t="shared" si="7"/>
        <v>45937.96597222222</v>
      </c>
      <c r="C63" s="1">
        <f t="shared" si="8"/>
        <v>45938.21597222222</v>
      </c>
      <c r="D63">
        <v>18.670000000000002</v>
      </c>
      <c r="E63">
        <f t="shared" si="0"/>
        <v>1.986666666666667</v>
      </c>
    </row>
    <row r="64" spans="1:8" x14ac:dyDescent="0.2">
      <c r="A64" t="s">
        <v>344</v>
      </c>
      <c r="B64" s="1">
        <f t="shared" si="7"/>
        <v>45938.21597222222</v>
      </c>
      <c r="C64" s="1">
        <f t="shared" si="8"/>
        <v>45938.46597222222</v>
      </c>
      <c r="D64">
        <v>18.78</v>
      </c>
      <c r="E64">
        <f t="shared" si="0"/>
        <v>2.0050000000000003</v>
      </c>
      <c r="F64">
        <v>8.1199999999999992</v>
      </c>
      <c r="G64">
        <v>749</v>
      </c>
      <c r="H64">
        <v>7.62</v>
      </c>
    </row>
    <row r="65" spans="1:8" x14ac:dyDescent="0.2">
      <c r="A65" t="s">
        <v>345</v>
      </c>
      <c r="B65" s="1">
        <f t="shared" si="7"/>
        <v>45938.46597222222</v>
      </c>
      <c r="C65" s="1">
        <f t="shared" si="8"/>
        <v>45938.71597222222</v>
      </c>
      <c r="D65">
        <v>18.88</v>
      </c>
      <c r="E65">
        <f t="shared" si="0"/>
        <v>2.0216666666666665</v>
      </c>
    </row>
    <row r="66" spans="1:8" x14ac:dyDescent="0.2">
      <c r="A66" t="s">
        <v>346</v>
      </c>
      <c r="B66" s="1">
        <f t="shared" si="7"/>
        <v>45938.71597222222</v>
      </c>
      <c r="C66" s="1">
        <f t="shared" si="8"/>
        <v>45938.96597222222</v>
      </c>
      <c r="D66">
        <v>18.98</v>
      </c>
      <c r="E66">
        <f t="shared" si="0"/>
        <v>2.0383333333333336</v>
      </c>
    </row>
    <row r="67" spans="1:8" x14ac:dyDescent="0.2">
      <c r="A67" t="s">
        <v>347</v>
      </c>
      <c r="B67" s="1">
        <f t="shared" si="7"/>
        <v>45938.96597222222</v>
      </c>
      <c r="C67" s="1">
        <f t="shared" si="8"/>
        <v>45939.21597222222</v>
      </c>
      <c r="D67">
        <v>19</v>
      </c>
      <c r="E67">
        <f t="shared" si="0"/>
        <v>2.0416666666666665</v>
      </c>
    </row>
    <row r="68" spans="1:8" x14ac:dyDescent="0.2">
      <c r="A68" t="s">
        <v>348</v>
      </c>
      <c r="B68" s="1">
        <f t="shared" si="7"/>
        <v>45939.21597222222</v>
      </c>
      <c r="C68" s="1">
        <f t="shared" si="8"/>
        <v>45939.46597222222</v>
      </c>
      <c r="D68">
        <v>18.98</v>
      </c>
      <c r="E68">
        <f t="shared" si="0"/>
        <v>2.0383333333333336</v>
      </c>
      <c r="F68">
        <v>8.1999999999999993</v>
      </c>
      <c r="G68">
        <v>744</v>
      </c>
      <c r="H68">
        <v>8.14</v>
      </c>
    </row>
    <row r="69" spans="1:8" x14ac:dyDescent="0.2">
      <c r="A69" t="s">
        <v>349</v>
      </c>
      <c r="B69" s="1">
        <f t="shared" si="7"/>
        <v>45939.46597222222</v>
      </c>
      <c r="C69" s="1">
        <f t="shared" si="8"/>
        <v>45939.71597222222</v>
      </c>
    </row>
    <row r="70" spans="1:8" x14ac:dyDescent="0.2">
      <c r="A70" t="s">
        <v>350</v>
      </c>
      <c r="B70" s="1">
        <f t="shared" si="7"/>
        <v>45939.71597222222</v>
      </c>
      <c r="C70" s="1">
        <f t="shared" si="8"/>
        <v>45939.96597222222</v>
      </c>
    </row>
    <row r="71" spans="1:8" x14ac:dyDescent="0.2">
      <c r="A71" t="s">
        <v>351</v>
      </c>
      <c r="B71" s="1">
        <f t="shared" si="7"/>
        <v>45939.96597222222</v>
      </c>
      <c r="C71" s="1">
        <f t="shared" si="8"/>
        <v>45940.21597222222</v>
      </c>
    </row>
    <row r="72" spans="1:8" x14ac:dyDescent="0.2">
      <c r="A72" t="s">
        <v>352</v>
      </c>
      <c r="B72" s="1">
        <f t="shared" si="7"/>
        <v>45940.21597222222</v>
      </c>
      <c r="C72" s="1">
        <f t="shared" si="8"/>
        <v>45940.46597222222</v>
      </c>
    </row>
    <row r="73" spans="1:8" x14ac:dyDescent="0.2">
      <c r="A73" t="s">
        <v>353</v>
      </c>
      <c r="B73" s="1">
        <f t="shared" si="7"/>
        <v>45940.46597222222</v>
      </c>
      <c r="C73" s="1">
        <f t="shared" si="8"/>
        <v>45940.71597222222</v>
      </c>
    </row>
    <row r="74" spans="1:8" x14ac:dyDescent="0.2">
      <c r="A74" t="s">
        <v>354</v>
      </c>
      <c r="B74" s="1">
        <f t="shared" si="7"/>
        <v>45940.71597222222</v>
      </c>
      <c r="C74" s="1">
        <f t="shared" si="8"/>
        <v>45940.96597222222</v>
      </c>
    </row>
    <row r="75" spans="1:8" x14ac:dyDescent="0.2">
      <c r="A75" t="s">
        <v>355</v>
      </c>
      <c r="B75" s="1">
        <f t="shared" si="7"/>
        <v>45940.96597222222</v>
      </c>
      <c r="C75" s="1">
        <f t="shared" si="8"/>
        <v>45941.21597222222</v>
      </c>
    </row>
    <row r="76" spans="1:8" x14ac:dyDescent="0.2">
      <c r="A76" t="s">
        <v>356</v>
      </c>
      <c r="B76" s="1">
        <f t="shared" si="7"/>
        <v>45941.21597222222</v>
      </c>
      <c r="C76" s="1">
        <f t="shared" si="8"/>
        <v>45941.46597222222</v>
      </c>
    </row>
    <row r="77" spans="1:8" x14ac:dyDescent="0.2">
      <c r="A77" t="s">
        <v>357</v>
      </c>
      <c r="B77" s="1">
        <f t="shared" si="7"/>
        <v>45941.46597222222</v>
      </c>
      <c r="C77" s="1">
        <f t="shared" si="8"/>
        <v>45941.71597222222</v>
      </c>
    </row>
    <row r="78" spans="1:8" x14ac:dyDescent="0.2">
      <c r="A78" t="s">
        <v>358</v>
      </c>
      <c r="B78" s="1">
        <f t="shared" si="7"/>
        <v>45941.71597222222</v>
      </c>
      <c r="C78" s="1">
        <f t="shared" si="8"/>
        <v>45941.96597222222</v>
      </c>
    </row>
    <row r="79" spans="1:8" x14ac:dyDescent="0.2">
      <c r="A79" t="s">
        <v>359</v>
      </c>
      <c r="B79" s="1">
        <f t="shared" si="7"/>
        <v>45941.96597222222</v>
      </c>
      <c r="C79" s="1">
        <f t="shared" si="8"/>
        <v>45942.21597222222</v>
      </c>
    </row>
    <row r="80" spans="1:8" x14ac:dyDescent="0.2">
      <c r="A80" t="s">
        <v>360</v>
      </c>
      <c r="B80" s="1">
        <f t="shared" si="7"/>
        <v>45942.21597222222</v>
      </c>
      <c r="C80" s="1">
        <f t="shared" si="8"/>
        <v>45942.46597222222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80"/>
  <sheetViews>
    <sheetView topLeftCell="A45" workbookViewId="0">
      <selection activeCell="F69" sqref="F69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56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40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41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42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43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44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133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134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135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136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137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138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139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161</v>
      </c>
    </row>
    <row r="17" spans="1:12" x14ac:dyDescent="0.2">
      <c r="A17" t="s">
        <v>140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141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142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143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144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145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146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147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148</v>
      </c>
      <c r="B25" s="1">
        <f t="shared" si="1"/>
        <v>45928.46597222222</v>
      </c>
      <c r="C25" s="1">
        <f t="shared" si="2"/>
        <v>45928.71597222222</v>
      </c>
      <c r="D25">
        <v>21.45</v>
      </c>
      <c r="E25">
        <f t="shared" si="0"/>
        <v>2.4499999999999997</v>
      </c>
    </row>
    <row r="26" spans="1:12" x14ac:dyDescent="0.2">
      <c r="A26" t="s">
        <v>149</v>
      </c>
      <c r="B26" s="1">
        <f t="shared" si="1"/>
        <v>45928.71597222222</v>
      </c>
      <c r="C26" s="1">
        <f t="shared" si="2"/>
        <v>45928.96597222222</v>
      </c>
      <c r="D26">
        <v>21.28</v>
      </c>
      <c r="E26">
        <f t="shared" si="0"/>
        <v>2.4216666666666669</v>
      </c>
    </row>
    <row r="27" spans="1:12" x14ac:dyDescent="0.2">
      <c r="A27" t="s">
        <v>150</v>
      </c>
      <c r="B27" s="1">
        <f t="shared" si="1"/>
        <v>45928.96597222222</v>
      </c>
      <c r="C27" s="1">
        <f t="shared" si="2"/>
        <v>45929.21597222222</v>
      </c>
      <c r="D27">
        <v>20.92</v>
      </c>
      <c r="E27">
        <f t="shared" si="0"/>
        <v>2.3616666666666668</v>
      </c>
    </row>
    <row r="28" spans="1:12" x14ac:dyDescent="0.2">
      <c r="A28" t="s">
        <v>151</v>
      </c>
      <c r="B28" s="1">
        <f t="shared" si="1"/>
        <v>45929.21597222222</v>
      </c>
      <c r="C28" s="1">
        <f t="shared" si="2"/>
        <v>45929.46597222222</v>
      </c>
      <c r="D28">
        <v>20.99</v>
      </c>
      <c r="E28">
        <f t="shared" si="0"/>
        <v>2.3733333333333331</v>
      </c>
      <c r="F28">
        <v>7.95</v>
      </c>
      <c r="G28">
        <v>635</v>
      </c>
      <c r="H28">
        <v>7.0000000000000007E-2</v>
      </c>
      <c r="L28" t="s">
        <v>187</v>
      </c>
    </row>
    <row r="29" spans="1:12" x14ac:dyDescent="0.2">
      <c r="A29" t="s">
        <v>152</v>
      </c>
      <c r="B29" s="1">
        <f t="shared" si="1"/>
        <v>45929.46597222222</v>
      </c>
      <c r="C29" s="1">
        <f t="shared" si="2"/>
        <v>45929.71597222222</v>
      </c>
      <c r="D29">
        <v>22.73</v>
      </c>
      <c r="E29">
        <f t="shared" si="0"/>
        <v>2.6633333333333336</v>
      </c>
    </row>
    <row r="30" spans="1:12" x14ac:dyDescent="0.2">
      <c r="A30" t="s">
        <v>153</v>
      </c>
      <c r="B30" s="1">
        <f t="shared" si="1"/>
        <v>45929.71597222222</v>
      </c>
      <c r="C30" s="1">
        <f t="shared" si="2"/>
        <v>45929.96597222222</v>
      </c>
      <c r="D30">
        <v>23.03</v>
      </c>
      <c r="E30">
        <f t="shared" si="0"/>
        <v>2.7133333333333334</v>
      </c>
    </row>
    <row r="31" spans="1:12" x14ac:dyDescent="0.2">
      <c r="A31" t="s">
        <v>154</v>
      </c>
      <c r="B31" s="1">
        <f t="shared" si="1"/>
        <v>45929.96597222222</v>
      </c>
      <c r="C31" s="1">
        <f t="shared" si="2"/>
        <v>45930.21597222222</v>
      </c>
      <c r="D31">
        <v>23.19</v>
      </c>
      <c r="E31">
        <f t="shared" si="0"/>
        <v>2.74</v>
      </c>
    </row>
    <row r="32" spans="1:12" x14ac:dyDescent="0.2">
      <c r="A32" t="s">
        <v>155</v>
      </c>
      <c r="B32" s="1">
        <f t="shared" si="1"/>
        <v>45930.21597222222</v>
      </c>
      <c r="C32" s="1">
        <f t="shared" si="2"/>
        <v>45930.46597222222</v>
      </c>
      <c r="D32">
        <v>23.2</v>
      </c>
      <c r="E32">
        <f t="shared" si="0"/>
        <v>2.7416666666666667</v>
      </c>
    </row>
    <row r="33" spans="1:7" x14ac:dyDescent="0.2">
      <c r="A33" t="s">
        <v>156</v>
      </c>
      <c r="B33" s="1">
        <f t="shared" si="1"/>
        <v>45930.46597222222</v>
      </c>
      <c r="C33" s="1">
        <f t="shared" si="2"/>
        <v>45930.71597222222</v>
      </c>
    </row>
    <row r="34" spans="1:7" x14ac:dyDescent="0.2">
      <c r="A34" t="s">
        <v>157</v>
      </c>
      <c r="B34" s="1">
        <f t="shared" si="1"/>
        <v>45930.71597222222</v>
      </c>
      <c r="C34" s="1">
        <f t="shared" si="2"/>
        <v>45930.96597222222</v>
      </c>
      <c r="D34">
        <v>21.38</v>
      </c>
      <c r="E34">
        <f t="shared" si="0"/>
        <v>2.438333333333333</v>
      </c>
    </row>
    <row r="35" spans="1:7" x14ac:dyDescent="0.2">
      <c r="A35" t="s">
        <v>158</v>
      </c>
      <c r="B35" s="1">
        <f t="shared" si="1"/>
        <v>45930.96597222222</v>
      </c>
      <c r="C35" s="1">
        <f t="shared" si="2"/>
        <v>45931.21597222222</v>
      </c>
      <c r="D35">
        <v>21.15</v>
      </c>
      <c r="E35">
        <f t="shared" si="0"/>
        <v>2.4</v>
      </c>
    </row>
    <row r="36" spans="1:7" x14ac:dyDescent="0.2">
      <c r="A36" t="s">
        <v>159</v>
      </c>
      <c r="B36" s="1">
        <f t="shared" si="1"/>
        <v>45931.21597222222</v>
      </c>
      <c r="C36" s="1">
        <f t="shared" si="2"/>
        <v>45931.46597222222</v>
      </c>
      <c r="D36">
        <v>21.08</v>
      </c>
      <c r="E36">
        <f t="shared" si="0"/>
        <v>2.3883333333333332</v>
      </c>
      <c r="F36">
        <v>7.86</v>
      </c>
      <c r="G36">
        <v>639</v>
      </c>
    </row>
    <row r="37" spans="1:7" x14ac:dyDescent="0.2">
      <c r="A37" t="s">
        <v>260</v>
      </c>
      <c r="B37" s="1">
        <f t="shared" ref="B37:B56" si="3">C36</f>
        <v>45931.46597222222</v>
      </c>
      <c r="C37" s="1">
        <f t="shared" ref="C37:C56" si="4">B37+6/24</f>
        <v>45931.71597222222</v>
      </c>
      <c r="D37">
        <v>18.920000000000002</v>
      </c>
      <c r="E37">
        <f t="shared" si="0"/>
        <v>2.0283333333333338</v>
      </c>
    </row>
    <row r="38" spans="1:7" x14ac:dyDescent="0.2">
      <c r="A38" t="s">
        <v>261</v>
      </c>
      <c r="B38" s="1">
        <f t="shared" si="3"/>
        <v>45931.71597222222</v>
      </c>
      <c r="C38" s="1">
        <f t="shared" si="4"/>
        <v>45931.96597222222</v>
      </c>
      <c r="D38">
        <v>18.940000000000001</v>
      </c>
      <c r="E38">
        <f t="shared" si="0"/>
        <v>2.0316666666666667</v>
      </c>
    </row>
    <row r="39" spans="1:7" x14ac:dyDescent="0.2">
      <c r="A39" t="s">
        <v>262</v>
      </c>
      <c r="B39" s="1">
        <f t="shared" si="3"/>
        <v>45931.96597222222</v>
      </c>
      <c r="C39" s="1">
        <f t="shared" si="4"/>
        <v>45932.21597222222</v>
      </c>
      <c r="D39">
        <v>18.329999999999998</v>
      </c>
      <c r="E39">
        <f t="shared" si="0"/>
        <v>1.9299999999999997</v>
      </c>
    </row>
    <row r="40" spans="1:7" x14ac:dyDescent="0.2">
      <c r="A40" t="s">
        <v>263</v>
      </c>
      <c r="B40" s="1">
        <f t="shared" si="3"/>
        <v>45932.21597222222</v>
      </c>
      <c r="C40" s="1">
        <f t="shared" si="4"/>
        <v>45932.46597222222</v>
      </c>
      <c r="D40">
        <v>18.63</v>
      </c>
      <c r="E40">
        <f t="shared" si="0"/>
        <v>1.9799999999999998</v>
      </c>
      <c r="F40">
        <v>7.88</v>
      </c>
      <c r="G40">
        <v>608</v>
      </c>
    </row>
    <row r="41" spans="1:7" x14ac:dyDescent="0.2">
      <c r="A41" t="s">
        <v>264</v>
      </c>
      <c r="B41" s="1">
        <f t="shared" si="3"/>
        <v>45932.46597222222</v>
      </c>
      <c r="C41" s="1">
        <f t="shared" si="4"/>
        <v>45932.71597222222</v>
      </c>
      <c r="D41">
        <v>18.63</v>
      </c>
      <c r="E41">
        <f t="shared" si="0"/>
        <v>1.9799999999999998</v>
      </c>
    </row>
    <row r="42" spans="1:7" x14ac:dyDescent="0.2">
      <c r="A42" t="s">
        <v>265</v>
      </c>
      <c r="B42" s="1">
        <f t="shared" si="3"/>
        <v>45932.71597222222</v>
      </c>
      <c r="C42" s="1">
        <f t="shared" si="4"/>
        <v>45932.96597222222</v>
      </c>
      <c r="D42">
        <v>18.329999999999998</v>
      </c>
      <c r="E42">
        <f t="shared" si="0"/>
        <v>1.9299999999999997</v>
      </c>
    </row>
    <row r="43" spans="1:7" x14ac:dyDescent="0.2">
      <c r="A43" t="s">
        <v>266</v>
      </c>
      <c r="B43" s="1">
        <f t="shared" si="3"/>
        <v>45932.96597222222</v>
      </c>
      <c r="C43" s="1">
        <f t="shared" si="4"/>
        <v>45933.21597222222</v>
      </c>
      <c r="D43">
        <v>18.27</v>
      </c>
      <c r="E43">
        <f t="shared" si="0"/>
        <v>1.92</v>
      </c>
    </row>
    <row r="44" spans="1:7" x14ac:dyDescent="0.2">
      <c r="A44" t="s">
        <v>267</v>
      </c>
      <c r="B44" s="1">
        <f t="shared" si="3"/>
        <v>45933.21597222222</v>
      </c>
      <c r="C44" s="1">
        <f t="shared" si="4"/>
        <v>45933.46597222222</v>
      </c>
      <c r="D44">
        <v>18.28</v>
      </c>
      <c r="E44">
        <f t="shared" si="0"/>
        <v>1.9216666666666669</v>
      </c>
    </row>
    <row r="45" spans="1:7" x14ac:dyDescent="0.2">
      <c r="A45" t="s">
        <v>268</v>
      </c>
      <c r="B45" s="1">
        <f t="shared" si="3"/>
        <v>45933.46597222222</v>
      </c>
      <c r="C45" s="1">
        <f t="shared" si="4"/>
        <v>45933.71597222222</v>
      </c>
      <c r="D45">
        <v>18.29</v>
      </c>
      <c r="E45">
        <f t="shared" si="0"/>
        <v>1.9233333333333331</v>
      </c>
    </row>
    <row r="46" spans="1:7" x14ac:dyDescent="0.2">
      <c r="A46" t="s">
        <v>269</v>
      </c>
      <c r="B46" s="1">
        <f t="shared" si="3"/>
        <v>45933.71597222222</v>
      </c>
      <c r="C46" s="1">
        <f t="shared" si="4"/>
        <v>45933.96597222222</v>
      </c>
      <c r="D46">
        <v>18.309999999999999</v>
      </c>
      <c r="E46">
        <f t="shared" si="0"/>
        <v>1.9266666666666665</v>
      </c>
    </row>
    <row r="47" spans="1:7" x14ac:dyDescent="0.2">
      <c r="A47" t="s">
        <v>270</v>
      </c>
      <c r="B47" s="1">
        <f t="shared" si="3"/>
        <v>45933.96597222222</v>
      </c>
      <c r="C47" s="1">
        <f t="shared" si="4"/>
        <v>45934.21597222222</v>
      </c>
      <c r="D47">
        <v>18.29</v>
      </c>
      <c r="E47">
        <f t="shared" si="0"/>
        <v>1.9233333333333331</v>
      </c>
    </row>
    <row r="48" spans="1:7" x14ac:dyDescent="0.2">
      <c r="A48" t="s">
        <v>271</v>
      </c>
      <c r="B48" s="1">
        <f t="shared" si="3"/>
        <v>45934.21597222222</v>
      </c>
      <c r="C48" s="1">
        <f t="shared" si="4"/>
        <v>45934.46597222222</v>
      </c>
      <c r="D48">
        <v>18.329999999999998</v>
      </c>
      <c r="E48">
        <f t="shared" si="0"/>
        <v>1.9299999999999997</v>
      </c>
      <c r="F48">
        <v>8.16</v>
      </c>
      <c r="G48">
        <v>557</v>
      </c>
    </row>
    <row r="49" spans="1:7" x14ac:dyDescent="0.2">
      <c r="A49" t="s">
        <v>272</v>
      </c>
      <c r="B49" s="1">
        <f t="shared" si="3"/>
        <v>45934.46597222222</v>
      </c>
      <c r="C49" s="1">
        <f t="shared" si="4"/>
        <v>45934.71597222222</v>
      </c>
      <c r="D49">
        <v>18.12</v>
      </c>
      <c r="E49">
        <f t="shared" si="0"/>
        <v>1.8950000000000002</v>
      </c>
    </row>
    <row r="50" spans="1:7" x14ac:dyDescent="0.2">
      <c r="A50" t="s">
        <v>273</v>
      </c>
      <c r="B50" s="1">
        <f t="shared" si="3"/>
        <v>45934.71597222222</v>
      </c>
      <c r="C50" s="1">
        <f t="shared" si="4"/>
        <v>45934.96597222222</v>
      </c>
      <c r="D50">
        <v>18.11</v>
      </c>
      <c r="E50">
        <f t="shared" si="0"/>
        <v>1.8933333333333333</v>
      </c>
    </row>
    <row r="51" spans="1:7" x14ac:dyDescent="0.2">
      <c r="A51" t="s">
        <v>274</v>
      </c>
      <c r="B51" s="1">
        <f t="shared" si="3"/>
        <v>45934.96597222222</v>
      </c>
      <c r="C51" s="1">
        <f t="shared" si="4"/>
        <v>45935.21597222222</v>
      </c>
      <c r="D51">
        <v>18.14</v>
      </c>
      <c r="E51">
        <f t="shared" si="0"/>
        <v>1.8983333333333334</v>
      </c>
    </row>
    <row r="52" spans="1:7" x14ac:dyDescent="0.2">
      <c r="A52" t="s">
        <v>275</v>
      </c>
      <c r="B52" s="1">
        <f t="shared" si="3"/>
        <v>45935.21597222222</v>
      </c>
      <c r="C52" s="1">
        <f t="shared" si="4"/>
        <v>45935.46597222222</v>
      </c>
      <c r="D52">
        <v>18.25</v>
      </c>
      <c r="E52">
        <f t="shared" si="0"/>
        <v>1.9166666666666667</v>
      </c>
    </row>
    <row r="53" spans="1:7" x14ac:dyDescent="0.2">
      <c r="A53" t="s">
        <v>276</v>
      </c>
      <c r="B53" s="1">
        <f t="shared" si="3"/>
        <v>45935.46597222222</v>
      </c>
      <c r="C53" s="1">
        <f t="shared" si="4"/>
        <v>45935.71597222222</v>
      </c>
      <c r="D53">
        <v>18.14</v>
      </c>
      <c r="E53">
        <f t="shared" si="0"/>
        <v>1.8983333333333334</v>
      </c>
    </row>
    <row r="54" spans="1:7" x14ac:dyDescent="0.2">
      <c r="A54" t="s">
        <v>277</v>
      </c>
      <c r="B54" s="1">
        <f t="shared" si="3"/>
        <v>45935.71597222222</v>
      </c>
      <c r="C54" s="1">
        <f t="shared" si="4"/>
        <v>45935.96597222222</v>
      </c>
      <c r="D54">
        <v>18.190000000000001</v>
      </c>
      <c r="E54">
        <f t="shared" si="0"/>
        <v>1.906666666666667</v>
      </c>
    </row>
    <row r="55" spans="1:7" x14ac:dyDescent="0.2">
      <c r="A55" t="s">
        <v>278</v>
      </c>
      <c r="B55" s="1">
        <f t="shared" si="3"/>
        <v>45935.96597222222</v>
      </c>
      <c r="C55" s="1">
        <f t="shared" si="4"/>
        <v>45936.21597222222</v>
      </c>
      <c r="D55">
        <v>18.21</v>
      </c>
      <c r="E55">
        <f t="shared" si="0"/>
        <v>1.9100000000000001</v>
      </c>
    </row>
    <row r="56" spans="1:7" x14ac:dyDescent="0.2">
      <c r="A56" t="s">
        <v>279</v>
      </c>
      <c r="B56" s="1">
        <f t="shared" si="3"/>
        <v>45936.21597222222</v>
      </c>
      <c r="C56" s="1">
        <f t="shared" si="4"/>
        <v>45936.46597222222</v>
      </c>
      <c r="D56">
        <v>18.25</v>
      </c>
      <c r="E56">
        <f t="shared" si="0"/>
        <v>1.9166666666666667</v>
      </c>
      <c r="F56">
        <v>7.9</v>
      </c>
      <c r="G56">
        <v>598</v>
      </c>
    </row>
    <row r="57" spans="1:7" x14ac:dyDescent="0.2">
      <c r="A57" t="s">
        <v>361</v>
      </c>
      <c r="B57" s="1">
        <f t="shared" ref="B57:B80" si="5">C56</f>
        <v>45936.46597222222</v>
      </c>
      <c r="C57" s="1">
        <f t="shared" ref="C57:C80" si="6">B57+6/24</f>
        <v>45936.71597222222</v>
      </c>
    </row>
    <row r="58" spans="1:7" x14ac:dyDescent="0.2">
      <c r="A58" t="s">
        <v>362</v>
      </c>
      <c r="B58" s="1">
        <f t="shared" si="5"/>
        <v>45936.71597222222</v>
      </c>
      <c r="C58" s="1">
        <f t="shared" si="6"/>
        <v>45936.96597222222</v>
      </c>
    </row>
    <row r="59" spans="1:7" x14ac:dyDescent="0.2">
      <c r="A59" t="s">
        <v>363</v>
      </c>
      <c r="B59" s="1">
        <f t="shared" si="5"/>
        <v>45936.96597222222</v>
      </c>
      <c r="C59" s="1">
        <f t="shared" si="6"/>
        <v>45937.21597222222</v>
      </c>
    </row>
    <row r="60" spans="1:7" x14ac:dyDescent="0.2">
      <c r="A60" t="s">
        <v>364</v>
      </c>
      <c r="B60" s="1">
        <f t="shared" si="5"/>
        <v>45937.21597222222</v>
      </c>
      <c r="C60" s="1">
        <f t="shared" si="6"/>
        <v>45937.46597222222</v>
      </c>
      <c r="D60">
        <v>18.149999999999999</v>
      </c>
      <c r="E60">
        <f t="shared" ref="E60" si="7">(D60-6.75)/6</f>
        <v>1.8999999999999997</v>
      </c>
    </row>
    <row r="61" spans="1:7" x14ac:dyDescent="0.2">
      <c r="A61" t="s">
        <v>365</v>
      </c>
      <c r="B61" s="1">
        <f t="shared" si="5"/>
        <v>45937.46597222222</v>
      </c>
      <c r="C61" s="1">
        <f t="shared" si="6"/>
        <v>45937.71597222222</v>
      </c>
    </row>
    <row r="62" spans="1:7" x14ac:dyDescent="0.2">
      <c r="A62" t="s">
        <v>366</v>
      </c>
      <c r="B62" s="1">
        <f t="shared" si="5"/>
        <v>45937.71597222222</v>
      </c>
      <c r="C62" s="1">
        <f t="shared" si="6"/>
        <v>45937.96597222222</v>
      </c>
      <c r="D62">
        <v>17.100000000000001</v>
      </c>
      <c r="E62">
        <f t="shared" ref="E62" si="8">(D62-6.75)/6</f>
        <v>1.7250000000000003</v>
      </c>
    </row>
    <row r="63" spans="1:7" x14ac:dyDescent="0.2">
      <c r="A63" t="s">
        <v>367</v>
      </c>
      <c r="B63" s="1">
        <f t="shared" si="5"/>
        <v>45937.96597222222</v>
      </c>
      <c r="C63" s="1">
        <f t="shared" si="6"/>
        <v>45938.21597222222</v>
      </c>
      <c r="D63">
        <v>17.829999999999998</v>
      </c>
      <c r="E63">
        <f t="shared" ref="E63:E68" si="9">(D63-6.75)/6</f>
        <v>1.8466666666666665</v>
      </c>
    </row>
    <row r="64" spans="1:7" x14ac:dyDescent="0.2">
      <c r="A64" t="s">
        <v>368</v>
      </c>
      <c r="B64" s="1">
        <f t="shared" si="5"/>
        <v>45938.21597222222</v>
      </c>
      <c r="C64" s="1">
        <f t="shared" si="6"/>
        <v>45938.46597222222</v>
      </c>
      <c r="D64">
        <v>17.98</v>
      </c>
      <c r="E64">
        <f t="shared" si="9"/>
        <v>1.8716666666666668</v>
      </c>
      <c r="F64">
        <v>7.83</v>
      </c>
      <c r="G64">
        <v>548</v>
      </c>
    </row>
    <row r="65" spans="1:7" x14ac:dyDescent="0.2">
      <c r="A65" t="s">
        <v>369</v>
      </c>
      <c r="B65" s="1">
        <f t="shared" si="5"/>
        <v>45938.46597222222</v>
      </c>
      <c r="C65" s="1">
        <f t="shared" si="6"/>
        <v>45938.71597222222</v>
      </c>
      <c r="D65">
        <v>18.63</v>
      </c>
      <c r="E65">
        <f t="shared" si="9"/>
        <v>1.9799999999999998</v>
      </c>
    </row>
    <row r="66" spans="1:7" x14ac:dyDescent="0.2">
      <c r="A66" t="s">
        <v>370</v>
      </c>
      <c r="B66" s="1">
        <f t="shared" si="5"/>
        <v>45938.71597222222</v>
      </c>
      <c r="C66" s="1">
        <f t="shared" si="6"/>
        <v>45938.96597222222</v>
      </c>
      <c r="D66">
        <v>18.71</v>
      </c>
      <c r="E66">
        <f t="shared" si="9"/>
        <v>1.9933333333333334</v>
      </c>
    </row>
    <row r="67" spans="1:7" x14ac:dyDescent="0.2">
      <c r="A67" t="s">
        <v>371</v>
      </c>
      <c r="B67" s="1">
        <f t="shared" si="5"/>
        <v>45938.96597222222</v>
      </c>
      <c r="C67" s="1">
        <f t="shared" si="6"/>
        <v>45939.21597222222</v>
      </c>
      <c r="D67">
        <v>18.670000000000002</v>
      </c>
      <c r="E67">
        <f t="shared" si="9"/>
        <v>1.986666666666667</v>
      </c>
    </row>
    <row r="68" spans="1:7" x14ac:dyDescent="0.2">
      <c r="A68" t="s">
        <v>372</v>
      </c>
      <c r="B68" s="1">
        <f t="shared" si="5"/>
        <v>45939.21597222222</v>
      </c>
      <c r="C68" s="1">
        <f t="shared" si="6"/>
        <v>45939.46597222222</v>
      </c>
      <c r="D68">
        <v>18.690000000000001</v>
      </c>
      <c r="E68">
        <f t="shared" si="9"/>
        <v>1.9900000000000002</v>
      </c>
      <c r="F68">
        <v>8.01</v>
      </c>
      <c r="G68">
        <v>573</v>
      </c>
    </row>
    <row r="69" spans="1:7" x14ac:dyDescent="0.2">
      <c r="A69" t="s">
        <v>373</v>
      </c>
      <c r="B69" s="1">
        <f t="shared" si="5"/>
        <v>45939.46597222222</v>
      </c>
      <c r="C69" s="1">
        <f t="shared" si="6"/>
        <v>45939.71597222222</v>
      </c>
    </row>
    <row r="70" spans="1:7" x14ac:dyDescent="0.2">
      <c r="A70" t="s">
        <v>374</v>
      </c>
      <c r="B70" s="1">
        <f t="shared" si="5"/>
        <v>45939.71597222222</v>
      </c>
      <c r="C70" s="1">
        <f t="shared" si="6"/>
        <v>45939.96597222222</v>
      </c>
    </row>
    <row r="71" spans="1:7" x14ac:dyDescent="0.2">
      <c r="A71" t="s">
        <v>375</v>
      </c>
      <c r="B71" s="1">
        <f t="shared" si="5"/>
        <v>45939.96597222222</v>
      </c>
      <c r="C71" s="1">
        <f t="shared" si="6"/>
        <v>45940.21597222222</v>
      </c>
    </row>
    <row r="72" spans="1:7" x14ac:dyDescent="0.2">
      <c r="A72" t="s">
        <v>376</v>
      </c>
      <c r="B72" s="1">
        <f t="shared" si="5"/>
        <v>45940.21597222222</v>
      </c>
      <c r="C72" s="1">
        <f t="shared" si="6"/>
        <v>45940.46597222222</v>
      </c>
    </row>
    <row r="73" spans="1:7" x14ac:dyDescent="0.2">
      <c r="A73" t="s">
        <v>377</v>
      </c>
      <c r="B73" s="1">
        <f t="shared" si="5"/>
        <v>45940.46597222222</v>
      </c>
      <c r="C73" s="1">
        <f t="shared" si="6"/>
        <v>45940.71597222222</v>
      </c>
    </row>
    <row r="74" spans="1:7" x14ac:dyDescent="0.2">
      <c r="A74" t="s">
        <v>378</v>
      </c>
      <c r="B74" s="1">
        <f t="shared" si="5"/>
        <v>45940.71597222222</v>
      </c>
      <c r="C74" s="1">
        <f t="shared" si="6"/>
        <v>45940.96597222222</v>
      </c>
    </row>
    <row r="75" spans="1:7" x14ac:dyDescent="0.2">
      <c r="A75" t="s">
        <v>379</v>
      </c>
      <c r="B75" s="1">
        <f t="shared" si="5"/>
        <v>45940.96597222222</v>
      </c>
      <c r="C75" s="1">
        <f t="shared" si="6"/>
        <v>45941.21597222222</v>
      </c>
    </row>
    <row r="76" spans="1:7" x14ac:dyDescent="0.2">
      <c r="A76" t="s">
        <v>380</v>
      </c>
      <c r="B76" s="1">
        <f t="shared" si="5"/>
        <v>45941.21597222222</v>
      </c>
      <c r="C76" s="1">
        <f t="shared" si="6"/>
        <v>45941.46597222222</v>
      </c>
    </row>
    <row r="77" spans="1:7" x14ac:dyDescent="0.2">
      <c r="A77" t="s">
        <v>381</v>
      </c>
      <c r="B77" s="1">
        <f t="shared" si="5"/>
        <v>45941.46597222222</v>
      </c>
      <c r="C77" s="1">
        <f t="shared" si="6"/>
        <v>45941.71597222222</v>
      </c>
    </row>
    <row r="78" spans="1:7" x14ac:dyDescent="0.2">
      <c r="A78" t="s">
        <v>382</v>
      </c>
      <c r="B78" s="1">
        <f t="shared" si="5"/>
        <v>45941.71597222222</v>
      </c>
      <c r="C78" s="1">
        <f t="shared" si="6"/>
        <v>45941.96597222222</v>
      </c>
    </row>
    <row r="79" spans="1:7" x14ac:dyDescent="0.2">
      <c r="A79" t="s">
        <v>383</v>
      </c>
      <c r="B79" s="1">
        <f t="shared" si="5"/>
        <v>45941.96597222222</v>
      </c>
      <c r="C79" s="1">
        <f t="shared" si="6"/>
        <v>45942.21597222222</v>
      </c>
    </row>
    <row r="80" spans="1:7" x14ac:dyDescent="0.2">
      <c r="A80" t="s">
        <v>384</v>
      </c>
      <c r="B80" s="1">
        <f t="shared" si="5"/>
        <v>45942.21597222222</v>
      </c>
      <c r="C80" s="1">
        <f t="shared" si="6"/>
        <v>45942.46597222222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L17"/>
  <sheetViews>
    <sheetView workbookViewId="0">
      <selection activeCell="F12" sqref="F12"/>
    </sheetView>
  </sheetViews>
  <sheetFormatPr baseColWidth="10" defaultRowHeight="16" x14ac:dyDescent="0.2"/>
  <cols>
    <col min="2" max="3" width="13" bestFit="1" customWidth="1"/>
    <col min="4" max="5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295</v>
      </c>
      <c r="E1" t="s">
        <v>296</v>
      </c>
      <c r="G1" t="s">
        <v>168</v>
      </c>
      <c r="H1" t="s">
        <v>169</v>
      </c>
      <c r="I1" t="s">
        <v>170</v>
      </c>
      <c r="L1" t="s">
        <v>294</v>
      </c>
    </row>
    <row r="2" spans="1:12" x14ac:dyDescent="0.2">
      <c r="A2" t="s">
        <v>21</v>
      </c>
      <c r="B2" s="1">
        <v>45924.666666666664</v>
      </c>
      <c r="C2" s="1">
        <v>45924.708333333336</v>
      </c>
      <c r="D2">
        <v>8.6999999999999994E-2</v>
      </c>
      <c r="E2">
        <f>282.18*D2-28.951</f>
        <v>-4.4013400000000011</v>
      </c>
      <c r="G2">
        <v>10</v>
      </c>
      <c r="H2">
        <v>0.129</v>
      </c>
    </row>
    <row r="3" spans="1:12" x14ac:dyDescent="0.2">
      <c r="A3" t="s">
        <v>22</v>
      </c>
      <c r="B3" s="1">
        <v>45924.666666666664</v>
      </c>
      <c r="C3" s="1">
        <v>45924.708333333336</v>
      </c>
      <c r="D3">
        <v>9.4E-2</v>
      </c>
      <c r="E3">
        <f t="shared" ref="E3:E17" si="0">282.18*D3-28.951</f>
        <v>-2.4260799999999989</v>
      </c>
      <c r="G3">
        <v>25</v>
      </c>
      <c r="H3">
        <v>0.19800000000000001</v>
      </c>
    </row>
    <row r="4" spans="1:12" x14ac:dyDescent="0.2">
      <c r="A4" t="s">
        <v>23</v>
      </c>
      <c r="B4" s="1">
        <v>45924.666666666664</v>
      </c>
      <c r="C4" s="1">
        <v>45924.708333333336</v>
      </c>
      <c r="D4">
        <v>0.09</v>
      </c>
      <c r="E4">
        <f t="shared" si="0"/>
        <v>-3.5548000000000002</v>
      </c>
      <c r="G4">
        <v>50</v>
      </c>
      <c r="H4">
        <v>0.28699999999999998</v>
      </c>
    </row>
    <row r="5" spans="1:12" x14ac:dyDescent="0.2">
      <c r="A5" t="s">
        <v>24</v>
      </c>
      <c r="B5" s="1">
        <v>45924.666666666664</v>
      </c>
      <c r="C5" s="1">
        <v>45924.708333333336</v>
      </c>
      <c r="D5">
        <v>8.8999999999999996E-2</v>
      </c>
      <c r="E5">
        <f t="shared" si="0"/>
        <v>-3.8369800000000005</v>
      </c>
      <c r="G5">
        <v>100</v>
      </c>
      <c r="H5">
        <v>0.45200000000000001</v>
      </c>
    </row>
    <row r="6" spans="1:12" x14ac:dyDescent="0.2">
      <c r="A6" t="s">
        <v>48</v>
      </c>
      <c r="B6" s="1">
        <v>45926.600694444445</v>
      </c>
      <c r="C6" s="1">
        <v>45926.642361111109</v>
      </c>
      <c r="D6">
        <v>9.6000000000000002E-2</v>
      </c>
      <c r="E6">
        <f t="shared" si="0"/>
        <v>-1.8617199999999983</v>
      </c>
    </row>
    <row r="7" spans="1:12" x14ac:dyDescent="0.2">
      <c r="A7" t="s">
        <v>49</v>
      </c>
      <c r="B7" s="1">
        <v>45926.600694444445</v>
      </c>
      <c r="C7" s="1">
        <v>45926.642361111109</v>
      </c>
      <c r="D7">
        <v>9.6000000000000002E-2</v>
      </c>
      <c r="E7">
        <f t="shared" si="0"/>
        <v>-1.8617199999999983</v>
      </c>
    </row>
    <row r="8" spans="1:12" x14ac:dyDescent="0.2">
      <c r="A8" t="s">
        <v>50</v>
      </c>
      <c r="B8" s="1">
        <v>45926.600694444445</v>
      </c>
      <c r="C8" s="1">
        <v>45926.642361111109</v>
      </c>
      <c r="D8">
        <v>9.7000000000000003E-2</v>
      </c>
      <c r="E8">
        <f t="shared" si="0"/>
        <v>-1.5795399999999979</v>
      </c>
    </row>
    <row r="9" spans="1:12" x14ac:dyDescent="0.2">
      <c r="A9" t="s">
        <v>51</v>
      </c>
      <c r="B9" s="1">
        <v>45926.600694444445</v>
      </c>
      <c r="C9" s="1">
        <v>45926.642361111109</v>
      </c>
      <c r="D9">
        <v>9.4E-2</v>
      </c>
      <c r="E9">
        <f t="shared" si="0"/>
        <v>-2.4260799999999989</v>
      </c>
    </row>
    <row r="10" spans="1:12" x14ac:dyDescent="0.2">
      <c r="A10" t="s">
        <v>196</v>
      </c>
      <c r="B10" s="1">
        <v>45931.552083333336</v>
      </c>
      <c r="C10" s="1">
        <v>45931.59375</v>
      </c>
      <c r="D10">
        <v>0.09</v>
      </c>
      <c r="E10">
        <f t="shared" si="0"/>
        <v>-3.5548000000000002</v>
      </c>
    </row>
    <row r="11" spans="1:12" x14ac:dyDescent="0.2">
      <c r="A11" t="s">
        <v>197</v>
      </c>
      <c r="B11" s="1">
        <v>45931.552083333336</v>
      </c>
      <c r="C11" s="1">
        <v>45931.59375</v>
      </c>
      <c r="D11">
        <v>8.7999999999999995E-2</v>
      </c>
      <c r="E11">
        <f t="shared" si="0"/>
        <v>-4.1191600000000008</v>
      </c>
    </row>
    <row r="12" spans="1:12" x14ac:dyDescent="0.2">
      <c r="A12" t="s">
        <v>198</v>
      </c>
      <c r="B12" s="1">
        <v>45931.552083333336</v>
      </c>
      <c r="C12" s="1">
        <v>45931.59375</v>
      </c>
      <c r="D12">
        <v>9.4E-2</v>
      </c>
      <c r="E12">
        <f t="shared" si="0"/>
        <v>-2.4260799999999989</v>
      </c>
    </row>
    <row r="13" spans="1:12" x14ac:dyDescent="0.2">
      <c r="A13" t="s">
        <v>199</v>
      </c>
      <c r="B13" s="1">
        <v>45931.552083333336</v>
      </c>
      <c r="C13" s="1">
        <v>45931.59375</v>
      </c>
      <c r="D13">
        <v>9.5000000000000001E-2</v>
      </c>
      <c r="E13">
        <f t="shared" si="0"/>
        <v>-2.1438999999999986</v>
      </c>
    </row>
    <row r="14" spans="1:12" x14ac:dyDescent="0.2">
      <c r="A14" t="s">
        <v>290</v>
      </c>
      <c r="B14" s="1">
        <v>45936.59375</v>
      </c>
      <c r="C14" s="1">
        <v>45936.635416666664</v>
      </c>
      <c r="D14">
        <v>0.09</v>
      </c>
      <c r="E14">
        <f t="shared" si="0"/>
        <v>-3.5548000000000002</v>
      </c>
    </row>
    <row r="15" spans="1:12" x14ac:dyDescent="0.2">
      <c r="A15" t="s">
        <v>291</v>
      </c>
      <c r="B15" s="1">
        <v>45936.59375</v>
      </c>
      <c r="C15" s="1">
        <v>45936.635416666664</v>
      </c>
      <c r="D15">
        <v>9.0999999999999998E-2</v>
      </c>
      <c r="E15">
        <f t="shared" si="0"/>
        <v>-3.2726199999999999</v>
      </c>
    </row>
    <row r="16" spans="1:12" x14ac:dyDescent="0.2">
      <c r="A16" t="s">
        <v>292</v>
      </c>
      <c r="B16" s="1">
        <v>45936.59375</v>
      </c>
      <c r="C16" s="1">
        <v>45936.635416666664</v>
      </c>
      <c r="D16">
        <v>9.4E-2</v>
      </c>
      <c r="E16">
        <f t="shared" si="0"/>
        <v>-2.4260799999999989</v>
      </c>
    </row>
    <row r="17" spans="1:5" x14ac:dyDescent="0.2">
      <c r="A17" t="s">
        <v>293</v>
      </c>
      <c r="B17" s="1">
        <v>45936.59375</v>
      </c>
      <c r="C17" s="1">
        <v>45936.635416666664</v>
      </c>
      <c r="D17">
        <v>0.16200000000000001</v>
      </c>
      <c r="E17">
        <f t="shared" si="0"/>
        <v>16.762160000000002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8F7-0C5B-6045-992F-0FD6B0162923}">
  <dimension ref="A1:J69"/>
  <sheetViews>
    <sheetView zoomScale="118" workbookViewId="0">
      <selection activeCell="H55" sqref="H55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163</v>
      </c>
      <c r="B1" t="s">
        <v>164</v>
      </c>
      <c r="C1" t="s">
        <v>0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</row>
    <row r="2" spans="1:10" x14ac:dyDescent="0.2">
      <c r="A2">
        <v>12.09</v>
      </c>
      <c r="B2" t="s">
        <v>172</v>
      </c>
      <c r="C2" t="str">
        <f>_xlfn.CONCAT("F",B2,"-",A2)</f>
        <v>FP1-12.09</v>
      </c>
      <c r="D2">
        <v>0.314</v>
      </c>
      <c r="E2">
        <v>1</v>
      </c>
      <c r="F2">
        <f>($J$11*AVERAGE(D2:D2)+$J$12)*E2</f>
        <v>16.045509352517985</v>
      </c>
      <c r="G2">
        <v>50</v>
      </c>
      <c r="H2">
        <v>0.873</v>
      </c>
      <c r="I2">
        <v>0.90200000000000002</v>
      </c>
      <c r="J2">
        <f>AVERAGE(H2:I2)</f>
        <v>0.88749999999999996</v>
      </c>
    </row>
    <row r="3" spans="1:10" x14ac:dyDescent="0.2">
      <c r="A3">
        <v>12.09</v>
      </c>
      <c r="B3" t="s">
        <v>173</v>
      </c>
      <c r="C3" t="str">
        <f t="shared" ref="C3:C13" si="0">_xlfn.CONCAT("F",B3,"-",A3)</f>
        <v>Fcontrol-12.09</v>
      </c>
      <c r="D3">
        <v>0.22700000000000001</v>
      </c>
      <c r="E3">
        <v>1</v>
      </c>
      <c r="F3">
        <f t="shared" ref="F3:F66" si="1">($J$11*AVERAGE(D3:D3)+$J$12)*E3</f>
        <v>10.929784172661869</v>
      </c>
      <c r="G3">
        <v>40</v>
      </c>
      <c r="H3">
        <v>0.71499999999999997</v>
      </c>
      <c r="I3">
        <v>0.74</v>
      </c>
      <c r="J3">
        <f t="shared" ref="J3:J9" si="2">AVERAGE(H3:I3)</f>
        <v>0.72750000000000004</v>
      </c>
    </row>
    <row r="4" spans="1:10" x14ac:dyDescent="0.2">
      <c r="A4">
        <v>12.09</v>
      </c>
      <c r="B4" t="s">
        <v>174</v>
      </c>
      <c r="C4" t="str">
        <f t="shared" si="0"/>
        <v>F19-20B-12.09</v>
      </c>
      <c r="D4">
        <v>0.20499999999999999</v>
      </c>
      <c r="E4">
        <v>1</v>
      </c>
      <c r="F4">
        <f t="shared" si="1"/>
        <v>9.6361525179856091</v>
      </c>
      <c r="G4">
        <v>30</v>
      </c>
      <c r="H4">
        <v>0.57499999999999996</v>
      </c>
      <c r="I4">
        <v>0.47399999999999998</v>
      </c>
      <c r="J4">
        <f t="shared" si="2"/>
        <v>0.52449999999999997</v>
      </c>
    </row>
    <row r="5" spans="1:10" x14ac:dyDescent="0.2">
      <c r="A5">
        <v>12.09</v>
      </c>
      <c r="B5" t="s">
        <v>175</v>
      </c>
      <c r="C5" t="str">
        <f t="shared" si="0"/>
        <v>F13-14A-12.09</v>
      </c>
      <c r="D5">
        <v>5.8999999999999997E-2</v>
      </c>
      <c r="E5">
        <v>1</v>
      </c>
      <c r="F5">
        <f t="shared" si="1"/>
        <v>1.0511424460431615</v>
      </c>
      <c r="G5">
        <v>20</v>
      </c>
      <c r="H5">
        <v>0.39900000000000002</v>
      </c>
      <c r="I5">
        <v>0.41299999999999998</v>
      </c>
      <c r="J5">
        <f t="shared" si="2"/>
        <v>0.40600000000000003</v>
      </c>
    </row>
    <row r="6" spans="1:10" x14ac:dyDescent="0.2">
      <c r="A6">
        <v>12.09</v>
      </c>
      <c r="B6" t="s">
        <v>176</v>
      </c>
      <c r="C6" t="str">
        <f t="shared" si="0"/>
        <v>F13-14B-12.09</v>
      </c>
      <c r="D6">
        <v>0.17199999999999999</v>
      </c>
      <c r="E6">
        <v>1</v>
      </c>
      <c r="F6">
        <f t="shared" si="1"/>
        <v>7.6957050359712191</v>
      </c>
      <c r="G6">
        <v>10</v>
      </c>
      <c r="H6">
        <v>0.22600000000000001</v>
      </c>
      <c r="I6">
        <v>0.22900000000000001</v>
      </c>
      <c r="J6">
        <f t="shared" si="2"/>
        <v>0.22750000000000001</v>
      </c>
    </row>
    <row r="7" spans="1:10" x14ac:dyDescent="0.2">
      <c r="A7">
        <v>12.09</v>
      </c>
      <c r="B7" t="s">
        <v>177</v>
      </c>
      <c r="C7" t="str">
        <f t="shared" si="0"/>
        <v>F17-18B-12.09</v>
      </c>
      <c r="D7">
        <v>6.9000000000000006E-2</v>
      </c>
      <c r="E7">
        <v>1</v>
      </c>
      <c r="F7">
        <f t="shared" si="1"/>
        <v>1.639156834532371</v>
      </c>
      <c r="G7">
        <v>5</v>
      </c>
      <c r="H7">
        <v>0.128</v>
      </c>
      <c r="I7">
        <v>0.13</v>
      </c>
      <c r="J7">
        <f t="shared" si="2"/>
        <v>0.129</v>
      </c>
    </row>
    <row r="8" spans="1:10" x14ac:dyDescent="0.2">
      <c r="A8">
        <v>12.09</v>
      </c>
      <c r="B8" t="s">
        <v>178</v>
      </c>
      <c r="C8" t="str">
        <f t="shared" si="0"/>
        <v>F16-17B-12.09</v>
      </c>
      <c r="D8">
        <v>9.9000000000000005E-2</v>
      </c>
      <c r="E8">
        <v>1</v>
      </c>
      <c r="F8">
        <f t="shared" si="1"/>
        <v>3.4031999999999965</v>
      </c>
      <c r="G8">
        <v>2</v>
      </c>
      <c r="H8">
        <v>7.0000000000000007E-2</v>
      </c>
      <c r="I8">
        <v>6.8000000000000005E-2</v>
      </c>
      <c r="J8">
        <f t="shared" si="2"/>
        <v>6.9000000000000006E-2</v>
      </c>
    </row>
    <row r="9" spans="1:10" x14ac:dyDescent="0.2">
      <c r="A9">
        <v>12.09</v>
      </c>
      <c r="B9" t="s">
        <v>179</v>
      </c>
      <c r="C9" t="str">
        <f t="shared" si="0"/>
        <v>F17-18A-12.09</v>
      </c>
      <c r="D9">
        <v>8.6999999999999994E-2</v>
      </c>
      <c r="E9">
        <v>1</v>
      </c>
      <c r="F9">
        <f t="shared" si="1"/>
        <v>2.6975827338129461</v>
      </c>
      <c r="G9">
        <v>1</v>
      </c>
      <c r="H9">
        <v>5.0999999999999997E-2</v>
      </c>
      <c r="I9">
        <v>3.9E-2</v>
      </c>
      <c r="J9">
        <f t="shared" si="2"/>
        <v>4.4999999999999998E-2</v>
      </c>
    </row>
    <row r="10" spans="1:10" x14ac:dyDescent="0.2">
      <c r="A10">
        <v>12.09</v>
      </c>
      <c r="B10" t="s">
        <v>180</v>
      </c>
      <c r="C10" t="str">
        <f t="shared" si="0"/>
        <v>F18-19-12.09</v>
      </c>
      <c r="D10">
        <v>0.09</v>
      </c>
      <c r="E10">
        <v>1</v>
      </c>
      <c r="F10">
        <f t="shared" si="1"/>
        <v>2.8739870503597089</v>
      </c>
    </row>
    <row r="11" spans="1:10" x14ac:dyDescent="0.2">
      <c r="A11">
        <v>12.09</v>
      </c>
      <c r="B11" t="s">
        <v>181</v>
      </c>
      <c r="C11" t="str">
        <f t="shared" si="0"/>
        <v>F19-20A-12.09</v>
      </c>
      <c r="D11">
        <v>5.8000000000000003E-2</v>
      </c>
      <c r="E11">
        <v>1</v>
      </c>
      <c r="F11">
        <f t="shared" si="1"/>
        <v>0.9923410071942409</v>
      </c>
      <c r="I11" t="s">
        <v>385</v>
      </c>
      <c r="J11">
        <f>SLOPE(G2:G9,J2:J9)</f>
        <v>58.801438848920874</v>
      </c>
    </row>
    <row r="12" spans="1:10" x14ac:dyDescent="0.2">
      <c r="A12">
        <v>12.09</v>
      </c>
      <c r="B12" t="s">
        <v>182</v>
      </c>
      <c r="C12" t="str">
        <f t="shared" si="0"/>
        <v>F16-17A-12.09</v>
      </c>
      <c r="D12">
        <v>0.16700000000000001</v>
      </c>
      <c r="E12">
        <v>1</v>
      </c>
      <c r="F12">
        <f t="shared" si="1"/>
        <v>7.4016978417266159</v>
      </c>
      <c r="I12" t="s">
        <v>386</v>
      </c>
      <c r="J12">
        <f>INTERCEPT(G2:G9,J2:J9)</f>
        <v>-2.41814244604317</v>
      </c>
    </row>
    <row r="13" spans="1:10" x14ac:dyDescent="0.2">
      <c r="A13">
        <v>14.09</v>
      </c>
      <c r="B13" t="s">
        <v>172</v>
      </c>
      <c r="C13" t="str">
        <f t="shared" si="0"/>
        <v>FP1-14.09</v>
      </c>
      <c r="D13">
        <v>0.64200000000000002</v>
      </c>
      <c r="E13">
        <v>4</v>
      </c>
      <c r="F13">
        <f t="shared" si="1"/>
        <v>141.32952517985612</v>
      </c>
    </row>
    <row r="14" spans="1:10" x14ac:dyDescent="0.2">
      <c r="C14" t="s">
        <v>183</v>
      </c>
      <c r="D14">
        <v>0.126</v>
      </c>
      <c r="E14">
        <v>4</v>
      </c>
      <c r="F14">
        <f t="shared" si="1"/>
        <v>19.96335539568344</v>
      </c>
    </row>
    <row r="15" spans="1:10" x14ac:dyDescent="0.2">
      <c r="C15" t="s">
        <v>10</v>
      </c>
      <c r="D15">
        <v>0.19800000000000001</v>
      </c>
      <c r="E15">
        <v>4</v>
      </c>
      <c r="F15">
        <f t="shared" si="1"/>
        <v>36.898169784172651</v>
      </c>
    </row>
    <row r="16" spans="1:10" x14ac:dyDescent="0.2">
      <c r="C16" t="s">
        <v>29</v>
      </c>
      <c r="D16">
        <v>0.19</v>
      </c>
      <c r="E16">
        <v>4</v>
      </c>
      <c r="F16">
        <f t="shared" si="1"/>
        <v>35.016523741007184</v>
      </c>
    </row>
    <row r="17" spans="3:6" x14ac:dyDescent="0.2">
      <c r="C17" t="s">
        <v>58</v>
      </c>
      <c r="D17">
        <v>0.17899999999999999</v>
      </c>
      <c r="E17">
        <v>4</v>
      </c>
      <c r="F17">
        <f t="shared" si="1"/>
        <v>32.429260431654662</v>
      </c>
    </row>
    <row r="18" spans="3:6" x14ac:dyDescent="0.2">
      <c r="C18" t="s">
        <v>66</v>
      </c>
      <c r="D18">
        <v>0.19700000000000001</v>
      </c>
      <c r="E18">
        <v>4</v>
      </c>
      <c r="F18">
        <f t="shared" si="1"/>
        <v>36.662964028776969</v>
      </c>
    </row>
    <row r="19" spans="3:6" x14ac:dyDescent="0.2">
      <c r="C19" t="s">
        <v>70</v>
      </c>
      <c r="D19">
        <v>0.183</v>
      </c>
      <c r="E19">
        <v>4</v>
      </c>
      <c r="F19">
        <f t="shared" si="1"/>
        <v>33.370083453237399</v>
      </c>
    </row>
    <row r="20" spans="3:6" x14ac:dyDescent="0.2">
      <c r="C20" t="s">
        <v>184</v>
      </c>
      <c r="D20">
        <v>3.5000000000000003E-2</v>
      </c>
      <c r="E20">
        <v>4</v>
      </c>
      <c r="F20">
        <f t="shared" si="1"/>
        <v>-1.4403683453237566</v>
      </c>
    </row>
    <row r="21" spans="3:6" x14ac:dyDescent="0.2">
      <c r="C21" t="s">
        <v>13</v>
      </c>
      <c r="D21">
        <v>0.81399999999999995</v>
      </c>
      <c r="E21">
        <v>20</v>
      </c>
      <c r="F21">
        <f t="shared" si="1"/>
        <v>908.92457553956831</v>
      </c>
    </row>
    <row r="22" spans="3:6" x14ac:dyDescent="0.2">
      <c r="C22" t="s">
        <v>34</v>
      </c>
      <c r="D22">
        <v>0.68300000000000005</v>
      </c>
      <c r="E22">
        <v>20</v>
      </c>
      <c r="F22">
        <f t="shared" si="1"/>
        <v>754.86480575539576</v>
      </c>
    </row>
    <row r="23" spans="3:6" x14ac:dyDescent="0.2">
      <c r="C23" t="s">
        <v>85</v>
      </c>
      <c r="D23">
        <v>0.51</v>
      </c>
      <c r="E23">
        <v>10</v>
      </c>
      <c r="F23">
        <f t="shared" si="1"/>
        <v>275.70591366906478</v>
      </c>
    </row>
    <row r="24" spans="3:6" x14ac:dyDescent="0.2">
      <c r="C24" t="s">
        <v>93</v>
      </c>
      <c r="D24">
        <v>0.38200000000000001</v>
      </c>
      <c r="E24">
        <v>10</v>
      </c>
      <c r="F24">
        <f t="shared" si="1"/>
        <v>200.44007194244602</v>
      </c>
    </row>
    <row r="25" spans="3:6" x14ac:dyDescent="0.2">
      <c r="C25" t="s">
        <v>96</v>
      </c>
      <c r="D25">
        <v>0.31</v>
      </c>
      <c r="E25">
        <v>10</v>
      </c>
      <c r="F25">
        <f t="shared" si="1"/>
        <v>158.10303597122299</v>
      </c>
    </row>
    <row r="26" spans="3:6" x14ac:dyDescent="0.2">
      <c r="C26" t="s">
        <v>185</v>
      </c>
      <c r="D26">
        <v>4.2000000000000003E-2</v>
      </c>
      <c r="E26">
        <v>4</v>
      </c>
      <c r="F26">
        <f t="shared" si="1"/>
        <v>0.20607194244602844</v>
      </c>
    </row>
    <row r="27" spans="3:6" x14ac:dyDescent="0.2">
      <c r="C27" t="s">
        <v>16</v>
      </c>
      <c r="D27">
        <v>0.67900000000000005</v>
      </c>
      <c r="E27">
        <v>20</v>
      </c>
      <c r="F27">
        <f t="shared" si="1"/>
        <v>750.16069064748206</v>
      </c>
    </row>
    <row r="28" spans="3:6" x14ac:dyDescent="0.2">
      <c r="C28" t="s">
        <v>39</v>
      </c>
      <c r="D28">
        <v>0.629</v>
      </c>
      <c r="E28">
        <v>20</v>
      </c>
      <c r="F28">
        <f t="shared" si="1"/>
        <v>691.35925179856122</v>
      </c>
    </row>
    <row r="29" spans="3:6" x14ac:dyDescent="0.2">
      <c r="C29" t="s">
        <v>112</v>
      </c>
      <c r="D29">
        <v>0.80700000000000005</v>
      </c>
      <c r="E29">
        <v>10</v>
      </c>
      <c r="F29">
        <f t="shared" si="1"/>
        <v>450.34618705035984</v>
      </c>
    </row>
    <row r="30" spans="3:6" x14ac:dyDescent="0.2">
      <c r="C30" t="s">
        <v>120</v>
      </c>
      <c r="D30">
        <v>0.626</v>
      </c>
      <c r="E30">
        <v>10</v>
      </c>
      <c r="F30">
        <f t="shared" si="1"/>
        <v>343.91558273381298</v>
      </c>
    </row>
    <row r="31" spans="3:6" x14ac:dyDescent="0.2">
      <c r="C31" t="s">
        <v>124</v>
      </c>
      <c r="D31">
        <v>0.55800000000000005</v>
      </c>
      <c r="E31">
        <v>10</v>
      </c>
      <c r="F31">
        <f t="shared" si="1"/>
        <v>303.93060431654681</v>
      </c>
    </row>
    <row r="32" spans="3:6" x14ac:dyDescent="0.2">
      <c r="C32" s="2" t="s">
        <v>186</v>
      </c>
      <c r="D32">
        <v>5.5E-2</v>
      </c>
      <c r="E32">
        <v>1</v>
      </c>
      <c r="F32">
        <f t="shared" si="1"/>
        <v>0.81593669064747809</v>
      </c>
    </row>
    <row r="33" spans="3:6" x14ac:dyDescent="0.2">
      <c r="C33" s="2" t="s">
        <v>19</v>
      </c>
      <c r="D33">
        <v>3.5999999999999997E-2</v>
      </c>
      <c r="E33">
        <v>1</v>
      </c>
      <c r="F33">
        <f t="shared" si="1"/>
        <v>-0.3012906474820185</v>
      </c>
    </row>
    <row r="34" spans="3:6" x14ac:dyDescent="0.2">
      <c r="C34" s="2" t="s">
        <v>44</v>
      </c>
      <c r="D34">
        <v>3.5000000000000003E-2</v>
      </c>
      <c r="E34">
        <v>1</v>
      </c>
      <c r="F34">
        <f t="shared" si="1"/>
        <v>-0.36009208633093914</v>
      </c>
    </row>
    <row r="35" spans="3:6" x14ac:dyDescent="0.2">
      <c r="C35" s="2" t="s">
        <v>139</v>
      </c>
      <c r="D35">
        <v>3.6999999999999998E-2</v>
      </c>
      <c r="E35">
        <v>1</v>
      </c>
      <c r="F35">
        <f t="shared" si="1"/>
        <v>-0.24248920863309786</v>
      </c>
    </row>
    <row r="36" spans="3:6" x14ac:dyDescent="0.2">
      <c r="C36" s="2" t="s">
        <v>147</v>
      </c>
      <c r="D36">
        <v>3.7999999999999999E-2</v>
      </c>
      <c r="E36">
        <v>1</v>
      </c>
      <c r="F36">
        <f t="shared" si="1"/>
        <v>-0.18368776978417678</v>
      </c>
    </row>
    <row r="37" spans="3:6" x14ac:dyDescent="0.2">
      <c r="C37" s="2" t="s">
        <v>151</v>
      </c>
      <c r="D37">
        <v>3.4000000000000002E-2</v>
      </c>
      <c r="E37">
        <v>1</v>
      </c>
      <c r="F37">
        <f t="shared" si="1"/>
        <v>-0.41889352517986</v>
      </c>
    </row>
    <row r="38" spans="3:6" x14ac:dyDescent="0.2">
      <c r="C38" s="2" t="s">
        <v>78</v>
      </c>
      <c r="D38">
        <v>0.159</v>
      </c>
      <c r="E38">
        <v>4</v>
      </c>
      <c r="F38">
        <f t="shared" si="1"/>
        <v>27.725145323740996</v>
      </c>
    </row>
    <row r="39" spans="3:6" x14ac:dyDescent="0.2">
      <c r="C39" s="2" t="s">
        <v>203</v>
      </c>
      <c r="D39">
        <v>0.16500000000000001</v>
      </c>
      <c r="E39">
        <v>4</v>
      </c>
      <c r="F39">
        <f t="shared" si="1"/>
        <v>29.136379856115099</v>
      </c>
    </row>
    <row r="40" spans="3:6" x14ac:dyDescent="0.2">
      <c r="C40" s="2" t="s">
        <v>105</v>
      </c>
      <c r="D40">
        <v>0.22900000000000001</v>
      </c>
      <c r="E40">
        <v>4</v>
      </c>
      <c r="F40">
        <f t="shared" si="1"/>
        <v>44.189548201438846</v>
      </c>
    </row>
    <row r="41" spans="3:6" x14ac:dyDescent="0.2">
      <c r="C41" s="2" t="s">
        <v>223</v>
      </c>
      <c r="D41">
        <v>0.126</v>
      </c>
      <c r="E41">
        <v>4</v>
      </c>
      <c r="F41">
        <f t="shared" si="1"/>
        <v>19.96335539568344</v>
      </c>
    </row>
    <row r="42" spans="3:6" x14ac:dyDescent="0.2">
      <c r="C42" s="2" t="s">
        <v>132</v>
      </c>
      <c r="D42">
        <v>0.84599999999999997</v>
      </c>
      <c r="E42">
        <v>4</v>
      </c>
      <c r="F42">
        <f t="shared" si="1"/>
        <v>189.31149928057556</v>
      </c>
    </row>
    <row r="43" spans="3:6" x14ac:dyDescent="0.2">
      <c r="C43" s="2" t="s">
        <v>243</v>
      </c>
      <c r="D43">
        <v>0.79</v>
      </c>
      <c r="E43">
        <v>4</v>
      </c>
      <c r="F43">
        <f t="shared" si="1"/>
        <v>176.13997697841728</v>
      </c>
    </row>
    <row r="44" spans="3:6" x14ac:dyDescent="0.2">
      <c r="C44" s="2" t="s">
        <v>159</v>
      </c>
      <c r="D44">
        <v>3.1E-2</v>
      </c>
      <c r="E44">
        <v>1</v>
      </c>
      <c r="F44">
        <f t="shared" si="1"/>
        <v>-0.59529784172662281</v>
      </c>
    </row>
    <row r="45" spans="3:6" x14ac:dyDescent="0.2">
      <c r="C45" s="2" t="s">
        <v>263</v>
      </c>
      <c r="D45">
        <v>3.1E-2</v>
      </c>
      <c r="E45">
        <v>1</v>
      </c>
      <c r="F45">
        <f t="shared" si="1"/>
        <v>-0.59529784172662281</v>
      </c>
    </row>
    <row r="46" spans="3:6" x14ac:dyDescent="0.2">
      <c r="C46" s="2" t="s">
        <v>207</v>
      </c>
      <c r="D46">
        <v>0.51100000000000001</v>
      </c>
      <c r="E46">
        <v>1</v>
      </c>
      <c r="F46">
        <f t="shared" si="1"/>
        <v>27.629392805755398</v>
      </c>
    </row>
    <row r="47" spans="3:6" x14ac:dyDescent="0.2">
      <c r="C47" s="2" t="s">
        <v>211</v>
      </c>
      <c r="D47">
        <v>0.48199999999999998</v>
      </c>
      <c r="E47">
        <v>1</v>
      </c>
      <c r="F47">
        <f t="shared" si="1"/>
        <v>25.924151079136692</v>
      </c>
    </row>
    <row r="48" spans="3:6" x14ac:dyDescent="0.2">
      <c r="C48" s="2" t="s">
        <v>227</v>
      </c>
      <c r="D48">
        <v>0.193</v>
      </c>
      <c r="E48">
        <v>1</v>
      </c>
      <c r="F48">
        <f t="shared" si="1"/>
        <v>8.9305352517985597</v>
      </c>
    </row>
    <row r="49" spans="3:6" x14ac:dyDescent="0.2">
      <c r="C49" s="2" t="s">
        <v>231</v>
      </c>
      <c r="D49">
        <v>0.29399999999999998</v>
      </c>
      <c r="E49">
        <v>1</v>
      </c>
      <c r="F49">
        <f t="shared" si="1"/>
        <v>14.869480575539566</v>
      </c>
    </row>
    <row r="50" spans="3:6" x14ac:dyDescent="0.2">
      <c r="C50" s="2" t="s">
        <v>247</v>
      </c>
      <c r="D50">
        <v>0.67100000000000004</v>
      </c>
      <c r="E50">
        <v>4</v>
      </c>
      <c r="F50">
        <f t="shared" si="1"/>
        <v>148.15049208633096</v>
      </c>
    </row>
    <row r="51" spans="3:6" x14ac:dyDescent="0.2">
      <c r="C51" s="2" t="s">
        <v>251</v>
      </c>
      <c r="D51">
        <v>0.59399999999999997</v>
      </c>
      <c r="E51">
        <v>4</v>
      </c>
      <c r="F51">
        <f t="shared" si="1"/>
        <v>130.0396489208633</v>
      </c>
    </row>
    <row r="52" spans="3:6" x14ac:dyDescent="0.2">
      <c r="C52" s="2" t="s">
        <v>267</v>
      </c>
      <c r="D52">
        <v>3.5000000000000003E-2</v>
      </c>
      <c r="E52">
        <v>1</v>
      </c>
      <c r="F52">
        <f t="shared" si="1"/>
        <v>-0.36009208633093914</v>
      </c>
    </row>
    <row r="53" spans="3:6" x14ac:dyDescent="0.2">
      <c r="C53" s="2" t="s">
        <v>271</v>
      </c>
      <c r="D53">
        <v>3.1E-2</v>
      </c>
      <c r="E53">
        <v>1</v>
      </c>
      <c r="F53">
        <f t="shared" si="1"/>
        <v>-0.59529784172662281</v>
      </c>
    </row>
    <row r="54" spans="3:6" x14ac:dyDescent="0.2">
      <c r="C54" s="2" t="s">
        <v>219</v>
      </c>
      <c r="D54">
        <v>0.48399999999999999</v>
      </c>
      <c r="E54">
        <v>1</v>
      </c>
      <c r="F54">
        <f t="shared" si="1"/>
        <v>26.041753956834533</v>
      </c>
    </row>
    <row r="55" spans="3:6" x14ac:dyDescent="0.2">
      <c r="C55" s="2" t="s">
        <v>239</v>
      </c>
      <c r="D55">
        <v>0.58799999999999997</v>
      </c>
      <c r="E55">
        <v>1</v>
      </c>
      <c r="F55">
        <f t="shared" si="1"/>
        <v>32.157103597122301</v>
      </c>
    </row>
    <row r="56" spans="3:6" x14ac:dyDescent="0.2">
      <c r="C56" s="2" t="s">
        <v>259</v>
      </c>
      <c r="D56">
        <v>0.82299999999999995</v>
      </c>
      <c r="E56">
        <v>1</v>
      </c>
      <c r="F56">
        <f t="shared" si="1"/>
        <v>45.975441726618705</v>
      </c>
    </row>
    <row r="57" spans="3:6" x14ac:dyDescent="0.2">
      <c r="C57" s="2" t="s">
        <v>279</v>
      </c>
      <c r="D57">
        <v>3.5999999999999997E-2</v>
      </c>
      <c r="E57">
        <v>1</v>
      </c>
      <c r="F57">
        <f t="shared" si="1"/>
        <v>-0.3012906474820185</v>
      </c>
    </row>
    <row r="58" spans="3:6" x14ac:dyDescent="0.2">
      <c r="C58" s="2" t="s">
        <v>314</v>
      </c>
      <c r="D58">
        <v>0.67900000000000005</v>
      </c>
      <c r="E58">
        <v>1</v>
      </c>
      <c r="F58">
        <f t="shared" si="1"/>
        <v>37.508034532374104</v>
      </c>
    </row>
    <row r="59" spans="3:6" x14ac:dyDescent="0.2">
      <c r="C59" s="2" t="s">
        <v>315</v>
      </c>
      <c r="D59">
        <v>0.66900000000000004</v>
      </c>
      <c r="E59">
        <v>1</v>
      </c>
      <c r="F59">
        <f t="shared" si="1"/>
        <v>36.920020143884898</v>
      </c>
    </row>
    <row r="60" spans="3:6" x14ac:dyDescent="0.2">
      <c r="C60" s="2" t="s">
        <v>316</v>
      </c>
      <c r="D60">
        <v>0.64300000000000002</v>
      </c>
      <c r="E60">
        <v>1</v>
      </c>
      <c r="F60">
        <f t="shared" si="1"/>
        <v>35.391182733812954</v>
      </c>
    </row>
    <row r="61" spans="3:6" x14ac:dyDescent="0.2">
      <c r="C61" s="2" t="s">
        <v>317</v>
      </c>
      <c r="D61">
        <v>0.627</v>
      </c>
      <c r="E61">
        <v>1</v>
      </c>
      <c r="F61">
        <f t="shared" si="1"/>
        <v>34.450359712230217</v>
      </c>
    </row>
    <row r="62" spans="3:6" x14ac:dyDescent="0.2">
      <c r="C62" s="2" t="s">
        <v>338</v>
      </c>
      <c r="D62">
        <v>0.61399999999999999</v>
      </c>
      <c r="E62">
        <v>1</v>
      </c>
      <c r="F62">
        <f t="shared" si="1"/>
        <v>33.685941007194245</v>
      </c>
    </row>
    <row r="63" spans="3:6" x14ac:dyDescent="0.2">
      <c r="C63" s="2" t="s">
        <v>339</v>
      </c>
      <c r="D63">
        <v>0.53400000000000003</v>
      </c>
      <c r="E63">
        <v>1</v>
      </c>
      <c r="F63">
        <f t="shared" si="1"/>
        <v>28.98182589928058</v>
      </c>
    </row>
    <row r="64" spans="3:6" x14ac:dyDescent="0.2">
      <c r="C64" s="2" t="s">
        <v>340</v>
      </c>
      <c r="D64">
        <v>0.43099999999999999</v>
      </c>
      <c r="E64">
        <v>1</v>
      </c>
      <c r="F64">
        <f t="shared" si="1"/>
        <v>22.925277697841725</v>
      </c>
    </row>
    <row r="65" spans="3:6" x14ac:dyDescent="0.2">
      <c r="C65" s="2" t="s">
        <v>341</v>
      </c>
      <c r="D65">
        <v>0.38100000000000001</v>
      </c>
      <c r="E65">
        <v>1</v>
      </c>
      <c r="F65">
        <f t="shared" si="1"/>
        <v>19.985205755395683</v>
      </c>
    </row>
    <row r="66" spans="3:6" x14ac:dyDescent="0.2">
      <c r="C66" s="2" t="s">
        <v>287</v>
      </c>
      <c r="D66">
        <v>0.48699999999999999</v>
      </c>
      <c r="E66">
        <v>1</v>
      </c>
      <c r="F66">
        <f t="shared" si="1"/>
        <v>26.218158273381295</v>
      </c>
    </row>
    <row r="67" spans="3:6" x14ac:dyDescent="0.2">
      <c r="C67" s="2" t="s">
        <v>320</v>
      </c>
      <c r="D67">
        <v>0.64100000000000001</v>
      </c>
      <c r="E67">
        <v>1</v>
      </c>
      <c r="F67">
        <f t="shared" ref="F67:F69" si="3">($J$11*AVERAGE(D67:D67)+$J$12)*E67</f>
        <v>35.273579856115113</v>
      </c>
    </row>
    <row r="68" spans="3:6" x14ac:dyDescent="0.2">
      <c r="C68" s="2" t="s">
        <v>344</v>
      </c>
      <c r="D68">
        <v>0.31900000000000001</v>
      </c>
      <c r="E68">
        <v>1</v>
      </c>
      <c r="F68">
        <f t="shared" si="3"/>
        <v>16.339516546762589</v>
      </c>
    </row>
    <row r="69" spans="3:6" x14ac:dyDescent="0.2">
      <c r="C69" s="2" t="s">
        <v>368</v>
      </c>
      <c r="D69">
        <v>2.9000000000000001E-2</v>
      </c>
      <c r="E69">
        <v>1</v>
      </c>
      <c r="F69">
        <f t="shared" si="3"/>
        <v>-0.71290071942446454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40C-AD4C-5C4F-8F00-4A8EC30B67C5}">
  <dimension ref="A1:M13"/>
  <sheetViews>
    <sheetView workbookViewId="0">
      <selection activeCell="H4" sqref="H4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189</v>
      </c>
      <c r="B1" t="s">
        <v>190</v>
      </c>
      <c r="C1" t="s">
        <v>191</v>
      </c>
      <c r="D1" t="s">
        <v>165</v>
      </c>
      <c r="E1" t="s">
        <v>192</v>
      </c>
      <c r="F1" t="s">
        <v>160</v>
      </c>
      <c r="G1" t="s">
        <v>193</v>
      </c>
      <c r="I1" t="s">
        <v>168</v>
      </c>
      <c r="J1" t="s">
        <v>169</v>
      </c>
      <c r="K1" t="s">
        <v>170</v>
      </c>
      <c r="L1" t="s">
        <v>194</v>
      </c>
      <c r="M1" t="s">
        <v>171</v>
      </c>
    </row>
    <row r="2" spans="1:13" x14ac:dyDescent="0.2">
      <c r="C2" t="s">
        <v>21</v>
      </c>
      <c r="D2">
        <v>3.9E-2</v>
      </c>
      <c r="G2">
        <f>AVERAGE(D2:E2)*$K$11 + $K$12</f>
        <v>-3.2082434215761744</v>
      </c>
      <c r="I2">
        <v>1000</v>
      </c>
      <c r="J2">
        <v>1.556</v>
      </c>
      <c r="K2">
        <v>1.548</v>
      </c>
      <c r="M2">
        <f t="shared" ref="M2:M7" si="0">AVERAGE(J2:L2)</f>
        <v>1.552</v>
      </c>
    </row>
    <row r="3" spans="1:13" x14ac:dyDescent="0.2">
      <c r="C3" t="s">
        <v>48</v>
      </c>
      <c r="D3">
        <v>4.3999999999999997E-2</v>
      </c>
      <c r="G3">
        <f t="shared" ref="G3:G13" si="1">AVERAGE(D3:E3)*$K$11 + $K$12</f>
        <v>8.3261041095816779E-2</v>
      </c>
      <c r="I3">
        <v>500</v>
      </c>
      <c r="J3">
        <v>0.81799999999999995</v>
      </c>
      <c r="K3">
        <v>0.83099999999999996</v>
      </c>
      <c r="M3">
        <f t="shared" si="0"/>
        <v>0.82450000000000001</v>
      </c>
    </row>
    <row r="4" spans="1:13" x14ac:dyDescent="0.2">
      <c r="C4" t="s">
        <v>196</v>
      </c>
      <c r="D4">
        <v>4.2000000000000003E-2</v>
      </c>
      <c r="G4">
        <f t="shared" si="1"/>
        <v>-1.2333407439729775</v>
      </c>
      <c r="I4">
        <v>250</v>
      </c>
      <c r="J4">
        <v>0.42099999999999999</v>
      </c>
      <c r="K4">
        <v>0.43099999999999999</v>
      </c>
      <c r="M4">
        <f t="shared" si="0"/>
        <v>0.42599999999999999</v>
      </c>
    </row>
    <row r="5" spans="1:13" x14ac:dyDescent="0.2">
      <c r="C5" t="s">
        <v>22</v>
      </c>
      <c r="D5">
        <v>3.5999999999999997E-2</v>
      </c>
      <c r="G5">
        <f t="shared" si="1"/>
        <v>-5.1831460991793712</v>
      </c>
      <c r="I5">
        <v>100</v>
      </c>
      <c r="J5">
        <v>0.189</v>
      </c>
      <c r="K5">
        <v>0.19400000000000001</v>
      </c>
      <c r="M5">
        <f t="shared" si="0"/>
        <v>0.1915</v>
      </c>
    </row>
    <row r="6" spans="1:13" x14ac:dyDescent="0.2">
      <c r="C6" t="s">
        <v>49</v>
      </c>
      <c r="D6">
        <v>0.04</v>
      </c>
      <c r="G6">
        <f t="shared" si="1"/>
        <v>-2.5499425290417754</v>
      </c>
      <c r="I6">
        <v>50</v>
      </c>
      <c r="J6">
        <v>0.11799999999999999</v>
      </c>
      <c r="K6">
        <v>0.12</v>
      </c>
      <c r="M6">
        <f t="shared" si="0"/>
        <v>0.11899999999999999</v>
      </c>
    </row>
    <row r="7" spans="1:13" x14ac:dyDescent="0.2">
      <c r="C7" t="s">
        <v>197</v>
      </c>
      <c r="D7">
        <v>3.6999999999999998E-2</v>
      </c>
      <c r="G7">
        <f t="shared" si="1"/>
        <v>-4.5248452066449723</v>
      </c>
      <c r="I7">
        <v>25</v>
      </c>
      <c r="J7">
        <v>8.1000000000000003E-2</v>
      </c>
      <c r="K7">
        <v>7.3999999999999996E-2</v>
      </c>
      <c r="M7">
        <f t="shared" si="0"/>
        <v>7.7499999999999999E-2</v>
      </c>
    </row>
    <row r="8" spans="1:13" x14ac:dyDescent="0.2">
      <c r="C8" t="s">
        <v>23</v>
      </c>
      <c r="D8">
        <v>4.8000000000000001E-2</v>
      </c>
      <c r="G8">
        <f t="shared" si="1"/>
        <v>2.716464611233409</v>
      </c>
      <c r="I8">
        <v>10</v>
      </c>
      <c r="J8">
        <v>5.8999999999999997E-2</v>
      </c>
      <c r="K8">
        <v>5.2999999999999999E-2</v>
      </c>
      <c r="M8">
        <f>AVERAGE(J8:L8)</f>
        <v>5.5999999999999994E-2</v>
      </c>
    </row>
    <row r="9" spans="1:13" x14ac:dyDescent="0.2">
      <c r="C9" t="s">
        <v>50</v>
      </c>
      <c r="D9">
        <v>4.3999999999999997E-2</v>
      </c>
      <c r="G9">
        <f t="shared" si="1"/>
        <v>8.3261041095816779E-2</v>
      </c>
    </row>
    <row r="10" spans="1:13" x14ac:dyDescent="0.2">
      <c r="C10" t="s">
        <v>198</v>
      </c>
      <c r="D10">
        <v>4.5999999999999999E-2</v>
      </c>
      <c r="G10">
        <f t="shared" si="1"/>
        <v>1.3998628261646147</v>
      </c>
    </row>
    <row r="11" spans="1:13" x14ac:dyDescent="0.2">
      <c r="C11" t="s">
        <v>24</v>
      </c>
      <c r="D11">
        <v>4.5999999999999999E-2</v>
      </c>
      <c r="G11">
        <f t="shared" si="1"/>
        <v>1.3998628261646147</v>
      </c>
      <c r="J11" t="s">
        <v>195</v>
      </c>
      <c r="K11">
        <f>SLOPE(I2:I8,M2:M8)</f>
        <v>658.30089253439814</v>
      </c>
    </row>
    <row r="12" spans="1:13" x14ac:dyDescent="0.2">
      <c r="C12" t="s">
        <v>51</v>
      </c>
      <c r="D12">
        <v>3.6999999999999998E-2</v>
      </c>
      <c r="G12">
        <f t="shared" si="1"/>
        <v>-4.5248452066449723</v>
      </c>
      <c r="K12">
        <f>INTERCEPT(I2:I8,M2:M8)</f>
        <v>-28.881978230417701</v>
      </c>
    </row>
    <row r="13" spans="1:13" x14ac:dyDescent="0.2">
      <c r="C13" t="s">
        <v>199</v>
      </c>
      <c r="D13">
        <v>0.04</v>
      </c>
      <c r="G13">
        <f t="shared" si="1"/>
        <v>-2.5499425290417754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general_samples_p1</vt:lpstr>
      <vt:lpstr>general_samples_p2</vt:lpstr>
      <vt:lpstr>general_samples_p3</vt:lpstr>
      <vt:lpstr>general_samples_p4</vt:lpstr>
      <vt:lpstr>fe_total</vt:lpstr>
      <vt:lpstr>hs</vt:lpstr>
      <vt:lpstr>standard_curve_no2</vt:lpstr>
      <vt:lpstr>fe_plate_1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2025-10-09T13:15:53Z</dcterms:modified>
</cp:coreProperties>
</file>